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mc:AlternateContent xmlns:mc="http://schemas.openxmlformats.org/markup-compatibility/2006">
    <mc:Choice Requires="x15">
      <x15ac:absPath xmlns:x15ac="http://schemas.microsoft.com/office/spreadsheetml/2010/11/ac" url="https://ofgemcloud-my.sharepoint.com/personal/nordin_zaoui_ofgem_gov_uk/Documents/Desktop/Docs for publication/"/>
    </mc:Choice>
  </mc:AlternateContent>
  <xr:revisionPtr revIDLastSave="2" documentId="8_{9521CBBB-DD60-4432-A9B7-432F6202DAD8}" xr6:coauthVersionLast="47" xr6:coauthVersionMax="47" xr10:uidLastSave="{01D0B7CA-760C-4AC0-8683-A2DB7FECF583}"/>
  <bookViews>
    <workbookView xWindow="-110" yWindow="-110" windowWidth="19420" windowHeight="10420" tabRatio="769" xr2:uid="{00000000-000D-0000-FFFF-FFFF00000000}"/>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d FIT" sheetId="14" r:id="rId10"/>
    <sheet name="3e ECO" sheetId="18" r:id="rId11"/>
    <sheet name="3f WHD" sheetId="17" r:id="rId12"/>
    <sheet name="3g AAHEDC" sheetId="21" r:id="rId13"/>
    <sheet name="3h Losses" sheetId="34" r:id="rId14"/>
    <sheet name="3i New FIT methodology" sheetId="45" r:id="rId15"/>
    <sheet name="3j GGL" sheetId="4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8" i="18" l="1"/>
  <c r="AA28" i="18"/>
  <c r="AB29" i="18"/>
  <c r="AA29" i="18" l="1"/>
  <c r="AA26" i="18"/>
  <c r="AA24" i="18"/>
  <c r="AB24" i="18"/>
  <c r="AA25" i="18"/>
  <c r="AB25" i="18"/>
  <c r="AB26" i="18"/>
  <c r="AA27" i="18"/>
  <c r="AB27" i="18"/>
  <c r="X19" i="17"/>
  <c r="Z19" i="17"/>
  <c r="AA19" i="17"/>
  <c r="AB19" i="17"/>
  <c r="H27" i="22" l="1"/>
  <c r="G65" i="42" s="1"/>
  <c r="I27" i="22"/>
  <c r="H65" i="42" s="1"/>
  <c r="J27" i="22"/>
  <c r="K27" i="22"/>
  <c r="J65" i="42" s="1"/>
  <c r="L27" i="22"/>
  <c r="K65" i="42" s="1"/>
  <c r="M27" i="22"/>
  <c r="L65" i="42" s="1"/>
  <c r="N27" i="22"/>
  <c r="O27" i="22"/>
  <c r="N65" i="42" s="1"/>
  <c r="Q27" i="22"/>
  <c r="P65" i="42" s="1"/>
  <c r="R27" i="22"/>
  <c r="Q65" i="42" s="1"/>
  <c r="S27" i="22"/>
  <c r="R65" i="42" s="1"/>
  <c r="T27" i="22"/>
  <c r="S65" i="42" s="1"/>
  <c r="U27" i="22"/>
  <c r="T65" i="42" s="1"/>
  <c r="V27" i="22"/>
  <c r="U65" i="42" s="1"/>
  <c r="W27" i="22"/>
  <c r="V65" i="42" s="1"/>
  <c r="I65" i="42"/>
  <c r="X16" i="47"/>
  <c r="X27" i="22" s="1"/>
  <c r="W65" i="42" s="1"/>
  <c r="Z16" i="47"/>
  <c r="Z27" i="22" s="1"/>
  <c r="Y65" i="42" s="1"/>
  <c r="M65" i="42" l="1"/>
  <c r="AA16" i="47"/>
  <c r="AA27" i="22" s="1"/>
  <c r="Z65" i="42" s="1"/>
  <c r="AB16" i="47"/>
  <c r="AB27" i="22" s="1"/>
  <c r="AA65" i="42" s="1"/>
  <c r="I18" i="20"/>
  <c r="I19" i="20" s="1"/>
  <c r="H17" i="21"/>
  <c r="H18" i="21" s="1"/>
  <c r="H19" i="17"/>
  <c r="Q19" i="17" l="1"/>
  <c r="I19" i="17"/>
  <c r="D23" i="45" l="1"/>
  <c r="D24" i="45" s="1"/>
  <c r="D25" i="45" s="1"/>
  <c r="D26" i="45" s="1"/>
  <c r="D27" i="45" s="1"/>
  <c r="D28" i="45" s="1"/>
  <c r="D29" i="45" s="1"/>
  <c r="S153" i="45" l="1"/>
  <c r="T153" i="45"/>
  <c r="U153" i="45"/>
  <c r="E23" i="45"/>
  <c r="H44" i="45" s="1"/>
  <c r="E24" i="45"/>
  <c r="H48" i="45" s="1"/>
  <c r="E25" i="45"/>
  <c r="H52" i="45" s="1"/>
  <c r="E26" i="45"/>
  <c r="H54" i="45" s="1"/>
  <c r="E27" i="45"/>
  <c r="H60" i="45" s="1"/>
  <c r="E28" i="45"/>
  <c r="E29" i="45"/>
  <c r="H68" i="45" s="1"/>
  <c r="E22" i="45"/>
  <c r="H39" i="45" s="1"/>
  <c r="H64" i="45" l="1"/>
  <c r="H63" i="45"/>
  <c r="H62" i="45"/>
  <c r="H41" i="45"/>
  <c r="H38" i="45"/>
  <c r="H40" i="45"/>
  <c r="D153" i="45" s="1"/>
  <c r="H61" i="45"/>
  <c r="Q153" i="45" s="1"/>
  <c r="H57" i="45"/>
  <c r="H49" i="45"/>
  <c r="H45" i="45"/>
  <c r="H56" i="45"/>
  <c r="H65" i="45"/>
  <c r="H55" i="45"/>
  <c r="H53" i="45"/>
  <c r="M153" i="45" s="1"/>
  <c r="H67" i="45"/>
  <c r="H59" i="45"/>
  <c r="H51" i="45"/>
  <c r="H47" i="45"/>
  <c r="H43" i="45"/>
  <c r="H66" i="45"/>
  <c r="H58" i="45"/>
  <c r="H50" i="45"/>
  <c r="H46" i="45"/>
  <c r="H42" i="45"/>
  <c r="H69" i="45"/>
  <c r="P153" i="45" l="1"/>
  <c r="G153" i="45"/>
  <c r="N153" i="45"/>
  <c r="K153" i="45"/>
  <c r="L153" i="45"/>
  <c r="O153" i="45"/>
  <c r="E153" i="45"/>
  <c r="F153" i="45"/>
  <c r="J153" i="45"/>
  <c r="H153" i="45"/>
  <c r="D100" i="45" l="1"/>
  <c r="D117" i="45" s="1"/>
  <c r="P99" i="45"/>
  <c r="P116" i="45" s="1"/>
  <c r="Q99" i="45"/>
  <c r="Q116" i="45" s="1"/>
  <c r="S99" i="45"/>
  <c r="S116" i="45" s="1"/>
  <c r="T99" i="45"/>
  <c r="T116" i="45" s="1"/>
  <c r="U99" i="45"/>
  <c r="U116" i="45" s="1"/>
  <c r="P100" i="45"/>
  <c r="P117" i="45" s="1"/>
  <c r="Q100" i="45"/>
  <c r="Q117" i="45" s="1"/>
  <c r="S100" i="45"/>
  <c r="S117" i="45" s="1"/>
  <c r="T100" i="45"/>
  <c r="T117" i="45" s="1"/>
  <c r="T134" i="45" s="1"/>
  <c r="U100" i="45"/>
  <c r="U117" i="45" s="1"/>
  <c r="P101" i="45"/>
  <c r="P118" i="45" s="1"/>
  <c r="Q101" i="45"/>
  <c r="Q118" i="45" s="1"/>
  <c r="S101" i="45"/>
  <c r="S118" i="45" s="1"/>
  <c r="S135" i="45" s="1"/>
  <c r="T101" i="45"/>
  <c r="T118" i="45" s="1"/>
  <c r="U101" i="45"/>
  <c r="U118" i="45" s="1"/>
  <c r="P102" i="45"/>
  <c r="P119" i="45" s="1"/>
  <c r="Q102" i="45"/>
  <c r="Q119" i="45" s="1"/>
  <c r="S102" i="45"/>
  <c r="S119" i="45" s="1"/>
  <c r="T102" i="45"/>
  <c r="T119" i="45" s="1"/>
  <c r="U102" i="45"/>
  <c r="U119" i="45" s="1"/>
  <c r="P103" i="45"/>
  <c r="P120" i="45" s="1"/>
  <c r="Q103" i="45"/>
  <c r="Q120" i="45" s="1"/>
  <c r="S103" i="45"/>
  <c r="S120" i="45" s="1"/>
  <c r="T103" i="45"/>
  <c r="T120" i="45" s="1"/>
  <c r="U103" i="45"/>
  <c r="U120" i="45" s="1"/>
  <c r="P104" i="45"/>
  <c r="Q104" i="45"/>
  <c r="S104" i="45"/>
  <c r="S121" i="45" s="1"/>
  <c r="T104" i="45"/>
  <c r="T121" i="45" s="1"/>
  <c r="T138" i="45" s="1"/>
  <c r="U104" i="45"/>
  <c r="U121" i="45" s="1"/>
  <c r="P105" i="45"/>
  <c r="P122" i="45" s="1"/>
  <c r="Q105" i="45"/>
  <c r="S105" i="45"/>
  <c r="S122" i="45" s="1"/>
  <c r="S139" i="45" s="1"/>
  <c r="T105" i="45"/>
  <c r="T122" i="45" s="1"/>
  <c r="U105" i="45"/>
  <c r="U122" i="45" s="1"/>
  <c r="P106" i="45"/>
  <c r="P123" i="45" s="1"/>
  <c r="Q106" i="45"/>
  <c r="Q123" i="45" s="1"/>
  <c r="S106" i="45"/>
  <c r="S123" i="45" s="1"/>
  <c r="T106" i="45"/>
  <c r="T123" i="45" s="1"/>
  <c r="T140" i="45" s="1"/>
  <c r="U106" i="45"/>
  <c r="U123" i="45" s="1"/>
  <c r="O99" i="45"/>
  <c r="O116" i="45" s="1"/>
  <c r="K99" i="45"/>
  <c r="K116" i="45" s="1"/>
  <c r="L99" i="45"/>
  <c r="L116" i="45" s="1"/>
  <c r="M99" i="45"/>
  <c r="M116" i="45" s="1"/>
  <c r="N99" i="45"/>
  <c r="N116" i="45" s="1"/>
  <c r="K100" i="45"/>
  <c r="K117" i="45" s="1"/>
  <c r="L100" i="45"/>
  <c r="L117" i="45" s="1"/>
  <c r="M100" i="45"/>
  <c r="M117" i="45" s="1"/>
  <c r="N100" i="45"/>
  <c r="N117" i="45" s="1"/>
  <c r="O100" i="45"/>
  <c r="O117" i="45" s="1"/>
  <c r="K101" i="45"/>
  <c r="L101" i="45"/>
  <c r="L118" i="45" s="1"/>
  <c r="M101" i="45"/>
  <c r="M118" i="45" s="1"/>
  <c r="N101" i="45"/>
  <c r="N118" i="45" s="1"/>
  <c r="O101" i="45"/>
  <c r="O118" i="45" s="1"/>
  <c r="K102" i="45"/>
  <c r="L102" i="45"/>
  <c r="M102" i="45"/>
  <c r="N102" i="45"/>
  <c r="N119" i="45" s="1"/>
  <c r="O102" i="45"/>
  <c r="O119" i="45" s="1"/>
  <c r="K103" i="45"/>
  <c r="K120" i="45" s="1"/>
  <c r="L103" i="45"/>
  <c r="L120" i="45" s="1"/>
  <c r="M103" i="45"/>
  <c r="N103" i="45"/>
  <c r="O103" i="45"/>
  <c r="K104" i="45"/>
  <c r="K121" i="45" s="1"/>
  <c r="L104" i="45"/>
  <c r="L121" i="45" s="1"/>
  <c r="M104" i="45"/>
  <c r="M121" i="45" s="1"/>
  <c r="N104" i="45"/>
  <c r="N121" i="45" s="1"/>
  <c r="O104" i="45"/>
  <c r="K105" i="45"/>
  <c r="K122" i="45" s="1"/>
  <c r="L105" i="45"/>
  <c r="L122" i="45" s="1"/>
  <c r="M105" i="45"/>
  <c r="M122" i="45" s="1"/>
  <c r="N105" i="45"/>
  <c r="N122" i="45" s="1"/>
  <c r="O105" i="45"/>
  <c r="O122" i="45" s="1"/>
  <c r="K106" i="45"/>
  <c r="K123" i="45" s="1"/>
  <c r="L106" i="45"/>
  <c r="L123" i="45" s="1"/>
  <c r="M106" i="45"/>
  <c r="M123" i="45" s="1"/>
  <c r="N106" i="45"/>
  <c r="N123" i="45" s="1"/>
  <c r="O106" i="45"/>
  <c r="O123" i="45" s="1"/>
  <c r="J106" i="45"/>
  <c r="J123" i="45" s="1"/>
  <c r="J105" i="45"/>
  <c r="J122" i="45" s="1"/>
  <c r="J104" i="45"/>
  <c r="J121" i="45" s="1"/>
  <c r="J103" i="45"/>
  <c r="J120" i="45" s="1"/>
  <c r="J102" i="45"/>
  <c r="J119" i="45" s="1"/>
  <c r="J101" i="45"/>
  <c r="J100" i="45"/>
  <c r="J117" i="45" s="1"/>
  <c r="J99" i="45"/>
  <c r="J116" i="45" s="1"/>
  <c r="G99" i="45"/>
  <c r="G116" i="45" s="1"/>
  <c r="H99" i="45"/>
  <c r="H116" i="45" s="1"/>
  <c r="G100" i="45"/>
  <c r="H100" i="45"/>
  <c r="H117" i="45" s="1"/>
  <c r="G101" i="45"/>
  <c r="H101" i="45"/>
  <c r="G102" i="45"/>
  <c r="G119" i="45" s="1"/>
  <c r="H102" i="45"/>
  <c r="H119" i="45" s="1"/>
  <c r="G103" i="45"/>
  <c r="G120" i="45" s="1"/>
  <c r="H103" i="45"/>
  <c r="H120" i="45" s="1"/>
  <c r="G104" i="45"/>
  <c r="G121" i="45" s="1"/>
  <c r="H104" i="45"/>
  <c r="H121" i="45" s="1"/>
  <c r="G105" i="45"/>
  <c r="G122" i="45" s="1"/>
  <c r="H105" i="45"/>
  <c r="H122" i="45" s="1"/>
  <c r="G106" i="45"/>
  <c r="G123" i="45" s="1"/>
  <c r="H106" i="45"/>
  <c r="H123" i="45" s="1"/>
  <c r="F99" i="45"/>
  <c r="F116" i="45" s="1"/>
  <c r="F100" i="45"/>
  <c r="F101" i="45"/>
  <c r="F118" i="45" s="1"/>
  <c r="F102" i="45"/>
  <c r="F119" i="45" s="1"/>
  <c r="F103" i="45"/>
  <c r="F120" i="45" s="1"/>
  <c r="F104" i="45"/>
  <c r="F121" i="45" s="1"/>
  <c r="F105" i="45"/>
  <c r="F122" i="45" s="1"/>
  <c r="F106" i="45"/>
  <c r="F123" i="45" s="1"/>
  <c r="E99" i="45"/>
  <c r="E100" i="45"/>
  <c r="E101" i="45"/>
  <c r="E118" i="45" s="1"/>
  <c r="E102" i="45"/>
  <c r="E119" i="45" s="1"/>
  <c r="E103" i="45"/>
  <c r="E120" i="45" s="1"/>
  <c r="E104" i="45"/>
  <c r="E121" i="45" s="1"/>
  <c r="E105" i="45"/>
  <c r="E122" i="45" s="1"/>
  <c r="E106" i="45"/>
  <c r="E123" i="45" s="1"/>
  <c r="D101" i="45"/>
  <c r="D118" i="45" s="1"/>
  <c r="D102" i="45"/>
  <c r="D119" i="45" s="1"/>
  <c r="D103" i="45"/>
  <c r="D120" i="45" s="1"/>
  <c r="D104" i="45"/>
  <c r="D121" i="45" s="1"/>
  <c r="D105" i="45"/>
  <c r="D122" i="45" s="1"/>
  <c r="D106" i="45"/>
  <c r="D123" i="45" s="1"/>
  <c r="D99" i="45"/>
  <c r="E79" i="45"/>
  <c r="E80" i="45" s="1"/>
  <c r="E81" i="45" s="1"/>
  <c r="E82" i="45" s="1"/>
  <c r="E83" i="45" s="1"/>
  <c r="E84" i="45" s="1"/>
  <c r="E85" i="45" s="1"/>
  <c r="Q121" i="45" l="1"/>
  <c r="Q138" i="45" s="1"/>
  <c r="Q122" i="45"/>
  <c r="Q139" i="45" s="1"/>
  <c r="P121" i="45"/>
  <c r="P138" i="45" s="1"/>
  <c r="T136" i="45"/>
  <c r="D116" i="45"/>
  <c r="D133" i="45" s="1"/>
  <c r="D137" i="45"/>
  <c r="H140" i="45"/>
  <c r="H139" i="45"/>
  <c r="H138" i="45"/>
  <c r="H137" i="45"/>
  <c r="H136" i="45"/>
  <c r="H134" i="45"/>
  <c r="H133" i="45"/>
  <c r="J133" i="45"/>
  <c r="J137" i="45"/>
  <c r="U140" i="45"/>
  <c r="P140" i="45"/>
  <c r="L140" i="45"/>
  <c r="N139" i="45"/>
  <c r="U138" i="45"/>
  <c r="L138" i="45"/>
  <c r="S137" i="45"/>
  <c r="U136" i="45"/>
  <c r="P136" i="45"/>
  <c r="N135" i="45"/>
  <c r="U134" i="45"/>
  <c r="P134" i="45"/>
  <c r="L134" i="45"/>
  <c r="S133" i="45"/>
  <c r="N133" i="45"/>
  <c r="D140" i="45"/>
  <c r="D136" i="45"/>
  <c r="G140" i="45"/>
  <c r="G139" i="45"/>
  <c r="G138" i="45"/>
  <c r="G137" i="45"/>
  <c r="G136" i="45"/>
  <c r="G133" i="45"/>
  <c r="J134" i="45"/>
  <c r="J138" i="45"/>
  <c r="O140" i="45"/>
  <c r="K140" i="45"/>
  <c r="M139" i="45"/>
  <c r="K138" i="45"/>
  <c r="Q137" i="45"/>
  <c r="O136" i="45"/>
  <c r="Q135" i="45"/>
  <c r="M135" i="45"/>
  <c r="O134" i="45"/>
  <c r="K134" i="45"/>
  <c r="Q133" i="45"/>
  <c r="M133" i="45"/>
  <c r="D139" i="45"/>
  <c r="D135" i="45"/>
  <c r="F140" i="45"/>
  <c r="F139" i="45"/>
  <c r="F138" i="45"/>
  <c r="F137" i="45"/>
  <c r="F136" i="45"/>
  <c r="F135" i="45"/>
  <c r="F133" i="45"/>
  <c r="J139" i="45"/>
  <c r="S140" i="45"/>
  <c r="N140" i="45"/>
  <c r="U139" i="45"/>
  <c r="P139" i="45"/>
  <c r="L139" i="45"/>
  <c r="S138" i="45"/>
  <c r="N138" i="45"/>
  <c r="U137" i="45"/>
  <c r="P137" i="45"/>
  <c r="L137" i="45"/>
  <c r="S136" i="45"/>
  <c r="N136" i="45"/>
  <c r="U135" i="45"/>
  <c r="P135" i="45"/>
  <c r="L135" i="45"/>
  <c r="S134" i="45"/>
  <c r="N134" i="45"/>
  <c r="U133" i="45"/>
  <c r="P133" i="45"/>
  <c r="L133" i="45"/>
  <c r="D138" i="45"/>
  <c r="D134" i="45"/>
  <c r="E140" i="45"/>
  <c r="E139" i="45"/>
  <c r="E138" i="45"/>
  <c r="E137" i="45"/>
  <c r="E136" i="45"/>
  <c r="E135" i="45"/>
  <c r="J136" i="45"/>
  <c r="J140" i="45"/>
  <c r="Q140" i="45"/>
  <c r="M140" i="45"/>
  <c r="T139" i="45"/>
  <c r="O139" i="45"/>
  <c r="K139" i="45"/>
  <c r="M138" i="45"/>
  <c r="T137" i="45"/>
  <c r="K137" i="45"/>
  <c r="Q136" i="45"/>
  <c r="T135" i="45"/>
  <c r="O135" i="45"/>
  <c r="Q134" i="45"/>
  <c r="M134" i="45"/>
  <c r="T133" i="45"/>
  <c r="O133" i="45"/>
  <c r="K133" i="45"/>
  <c r="E117" i="45"/>
  <c r="E134" i="45" s="1"/>
  <c r="E116" i="45"/>
  <c r="E133" i="45" s="1"/>
  <c r="G118" i="45"/>
  <c r="G135" i="45" s="1"/>
  <c r="O120" i="45"/>
  <c r="O137" i="45" s="1"/>
  <c r="L119" i="45"/>
  <c r="L136" i="45" s="1"/>
  <c r="N120" i="45"/>
  <c r="N137" i="45" s="1"/>
  <c r="K119" i="45"/>
  <c r="K136" i="45" s="1"/>
  <c r="G117" i="45"/>
  <c r="G134" i="45" s="1"/>
  <c r="M120" i="45"/>
  <c r="M137" i="45" s="1"/>
  <c r="K118" i="45"/>
  <c r="K135" i="45" s="1"/>
  <c r="F117" i="45"/>
  <c r="F134" i="45" s="1"/>
  <c r="H118" i="45"/>
  <c r="H135" i="45" s="1"/>
  <c r="J118" i="45"/>
  <c r="J135" i="45" s="1"/>
  <c r="O121" i="45"/>
  <c r="O138" i="45" s="1"/>
  <c r="M119" i="45"/>
  <c r="M136" i="45" s="1"/>
  <c r="P151" i="45" l="1"/>
  <c r="U151" i="45"/>
  <c r="T151" i="45"/>
  <c r="E151" i="45"/>
  <c r="Q151" i="45"/>
  <c r="H151" i="45"/>
  <c r="D151" i="45"/>
  <c r="L151" i="45"/>
  <c r="K151" i="45"/>
  <c r="F151" i="45"/>
  <c r="G151" i="45"/>
  <c r="N151" i="45"/>
  <c r="O151" i="45"/>
  <c r="M151" i="45"/>
  <c r="S151" i="45"/>
  <c r="J151" i="45"/>
  <c r="K154" i="45"/>
  <c r="L154" i="45"/>
  <c r="M154" i="45"/>
  <c r="N154" i="45"/>
  <c r="O154" i="45"/>
  <c r="P154" i="45"/>
  <c r="Q154" i="45"/>
  <c r="S154" i="45"/>
  <c r="T154" i="45"/>
  <c r="U154" i="45"/>
  <c r="J154" i="45"/>
  <c r="E154" i="45"/>
  <c r="F154" i="45"/>
  <c r="G154" i="45"/>
  <c r="H154" i="45"/>
  <c r="D154" i="45"/>
  <c r="K152" i="45"/>
  <c r="L152" i="45"/>
  <c r="M152" i="45"/>
  <c r="N152" i="45"/>
  <c r="O152" i="45"/>
  <c r="P152" i="45"/>
  <c r="Q152" i="45"/>
  <c r="S152" i="45"/>
  <c r="T152" i="45"/>
  <c r="U152" i="45"/>
  <c r="J152" i="45"/>
  <c r="E152" i="45"/>
  <c r="F152" i="45"/>
  <c r="G152" i="45"/>
  <c r="H152" i="45"/>
  <c r="D152" i="45"/>
  <c r="J157" i="45" l="1"/>
  <c r="L157" i="45"/>
  <c r="G157" i="45"/>
  <c r="S157" i="45"/>
  <c r="Z21" i="22" s="1"/>
  <c r="D157" i="45"/>
  <c r="T157" i="45"/>
  <c r="AA21" i="22" s="1"/>
  <c r="M157" i="45"/>
  <c r="F157" i="45"/>
  <c r="H157" i="45"/>
  <c r="U157" i="45"/>
  <c r="AB21" i="22" s="1"/>
  <c r="N157" i="45"/>
  <c r="E157" i="45"/>
  <c r="O157" i="45"/>
  <c r="V16" i="22" s="1"/>
  <c r="K157" i="45"/>
  <c r="Q157" i="45"/>
  <c r="X16" i="22" s="1"/>
  <c r="P157" i="45"/>
  <c r="W16" i="22" s="1"/>
  <c r="V14" i="21"/>
  <c r="X21" i="22" l="1"/>
  <c r="AA16" i="22"/>
  <c r="Z16" i="22"/>
  <c r="AB16" i="22"/>
  <c r="V21" i="22"/>
  <c r="W21" i="22"/>
  <c r="U18" i="21"/>
  <c r="U17" i="21"/>
  <c r="U29" i="18"/>
  <c r="U19" i="17"/>
  <c r="R19" i="17" l="1"/>
  <c r="S19" i="17"/>
  <c r="T19" i="17"/>
  <c r="V19" i="17"/>
  <c r="W19" i="17"/>
  <c r="X26" i="22"/>
  <c r="Q29" i="18" l="1"/>
  <c r="Q28" i="18"/>
  <c r="T29" i="18"/>
  <c r="R29" i="18"/>
  <c r="T28" i="18"/>
  <c r="S28" i="18"/>
  <c r="U28" i="18"/>
  <c r="V28" i="18"/>
  <c r="W28" i="18"/>
  <c r="X28" i="18"/>
  <c r="X25" i="22" s="1"/>
  <c r="Z28" i="18"/>
  <c r="S29" i="18"/>
  <c r="V29" i="18"/>
  <c r="W29" i="18"/>
  <c r="X29" i="18"/>
  <c r="Z29" i="18"/>
  <c r="O29" i="18"/>
  <c r="N29" i="18"/>
  <c r="M29" i="18"/>
  <c r="L29" i="18"/>
  <c r="O28" i="18"/>
  <c r="N28" i="18"/>
  <c r="M28" i="18"/>
  <c r="L28" i="18"/>
  <c r="R28" i="18" l="1"/>
  <c r="W18" i="21" l="1"/>
  <c r="W24" i="22" s="1"/>
  <c r="U19" i="22"/>
  <c r="S18" i="21"/>
  <c r="S24" i="22" s="1"/>
  <c r="Q18" i="21"/>
  <c r="O18" i="21"/>
  <c r="O24" i="22" s="1"/>
  <c r="M18" i="21"/>
  <c r="M19" i="22" s="1"/>
  <c r="K18" i="21"/>
  <c r="K24" i="22" s="1"/>
  <c r="I18" i="21"/>
  <c r="I24" i="22" s="1"/>
  <c r="AB17" i="21"/>
  <c r="AB18" i="21" s="1"/>
  <c r="AA17" i="21"/>
  <c r="AA18" i="21" s="1"/>
  <c r="Z17" i="21"/>
  <c r="Z18" i="21" s="1"/>
  <c r="X17" i="21"/>
  <c r="X18" i="21" s="1"/>
  <c r="W17" i="21"/>
  <c r="V17" i="21"/>
  <c r="V18" i="21" s="1"/>
  <c r="T17" i="21"/>
  <c r="T18" i="21" s="1"/>
  <c r="T19" i="22" s="1"/>
  <c r="S17" i="21"/>
  <c r="R17" i="21"/>
  <c r="R18" i="21" s="1"/>
  <c r="Q17" i="21"/>
  <c r="O17" i="21"/>
  <c r="N17" i="21"/>
  <c r="N18" i="21" s="1"/>
  <c r="M17" i="21"/>
  <c r="L17" i="21"/>
  <c r="L18" i="21" s="1"/>
  <c r="K17" i="21"/>
  <c r="J17" i="21"/>
  <c r="J18" i="21" s="1"/>
  <c r="J24" i="22" s="1"/>
  <c r="I17" i="21"/>
  <c r="Q23" i="22"/>
  <c r="P61" i="42" s="1"/>
  <c r="O19" i="17"/>
  <c r="O23" i="22" s="1"/>
  <c r="N61" i="42" s="1"/>
  <c r="N19" i="17"/>
  <c r="N23" i="22" s="1"/>
  <c r="M61" i="42" s="1"/>
  <c r="L19" i="17"/>
  <c r="L26" i="22" s="1"/>
  <c r="K64" i="42" s="1"/>
  <c r="K19" i="17"/>
  <c r="K18" i="22" s="1"/>
  <c r="J56" i="42" s="1"/>
  <c r="J19" i="17"/>
  <c r="J26" i="22" s="1"/>
  <c r="I64" i="42" s="1"/>
  <c r="H26" i="22"/>
  <c r="M14" i="17"/>
  <c r="M19" i="17" s="1"/>
  <c r="AB17" i="22"/>
  <c r="AA55" i="42" s="1"/>
  <c r="W17" i="22"/>
  <c r="V55" i="42" s="1"/>
  <c r="S17" i="22"/>
  <c r="R55" i="42" s="1"/>
  <c r="R22" i="22"/>
  <c r="Q60" i="42" s="1"/>
  <c r="Q22" i="22"/>
  <c r="P60" i="42" s="1"/>
  <c r="N17" i="22"/>
  <c r="M55" i="42" s="1"/>
  <c r="AB25" i="22"/>
  <c r="AA63" i="42" s="1"/>
  <c r="W63" i="42"/>
  <c r="W25" i="22"/>
  <c r="T25" i="22"/>
  <c r="S63" i="42" s="1"/>
  <c r="S25" i="22"/>
  <c r="O25" i="22"/>
  <c r="N63" i="42" s="1"/>
  <c r="K14" i="18"/>
  <c r="K29" i="18" s="1"/>
  <c r="J14" i="18"/>
  <c r="J29" i="18" s="1"/>
  <c r="J17" i="22" s="1"/>
  <c r="I55" i="42" s="1"/>
  <c r="I14" i="18"/>
  <c r="I29" i="18" s="1"/>
  <c r="H14" i="18"/>
  <c r="H29" i="18" s="1"/>
  <c r="K13" i="18"/>
  <c r="J13" i="18"/>
  <c r="I13" i="18"/>
  <c r="H13" i="18"/>
  <c r="Y54" i="42"/>
  <c r="W59" i="42"/>
  <c r="I18" i="14"/>
  <c r="I21" i="22" s="1"/>
  <c r="H59" i="42" s="1"/>
  <c r="H18" i="14"/>
  <c r="H21" i="22" s="1"/>
  <c r="G59" i="42" s="1"/>
  <c r="J17" i="14"/>
  <c r="J18" i="14" s="1"/>
  <c r="AB19" i="20"/>
  <c r="AB20" i="22" s="1"/>
  <c r="AA19" i="20"/>
  <c r="AA15" i="22" s="1"/>
  <c r="Z19" i="20"/>
  <c r="Z15" i="22" s="1"/>
  <c r="Q19" i="20"/>
  <c r="Q20" i="22" s="1"/>
  <c r="AB18" i="20"/>
  <c r="AA18" i="20"/>
  <c r="Z18" i="20"/>
  <c r="X18" i="20"/>
  <c r="X19" i="20" s="1"/>
  <c r="W18" i="20"/>
  <c r="W19" i="20" s="1"/>
  <c r="W15" i="22" s="1"/>
  <c r="V18" i="20"/>
  <c r="V19" i="20" s="1"/>
  <c r="U18" i="20"/>
  <c r="U19" i="20" s="1"/>
  <c r="T18" i="20"/>
  <c r="T19" i="20" s="1"/>
  <c r="S18" i="20"/>
  <c r="S19" i="20" s="1"/>
  <c r="S15" i="22" s="1"/>
  <c r="R18" i="20"/>
  <c r="R19" i="20" s="1"/>
  <c r="Q18" i="20"/>
  <c r="O18" i="20"/>
  <c r="O19" i="20" s="1"/>
  <c r="O15" i="22" s="1"/>
  <c r="N18" i="20"/>
  <c r="N19" i="20" s="1"/>
  <c r="M18" i="20"/>
  <c r="M19" i="20" s="1"/>
  <c r="L18" i="20"/>
  <c r="L19" i="20" s="1"/>
  <c r="K18" i="20"/>
  <c r="K19" i="20" s="1"/>
  <c r="J18" i="20"/>
  <c r="J19" i="20" s="1"/>
  <c r="H18" i="20"/>
  <c r="H19" i="20" s="1"/>
  <c r="AB26" i="22"/>
  <c r="AA64" i="42" s="1"/>
  <c r="AA26" i="22"/>
  <c r="Z64" i="42" s="1"/>
  <c r="Z26" i="22"/>
  <c r="Y64" i="42" s="1"/>
  <c r="W64" i="42"/>
  <c r="W26" i="22"/>
  <c r="V64" i="42" s="1"/>
  <c r="V26" i="22"/>
  <c r="U64" i="42" s="1"/>
  <c r="U26" i="22"/>
  <c r="T64" i="42" s="1"/>
  <c r="T26" i="22"/>
  <c r="S64" i="42" s="1"/>
  <c r="S26" i="22"/>
  <c r="R64" i="42" s="1"/>
  <c r="R26" i="22"/>
  <c r="Q64" i="42" s="1"/>
  <c r="Q26" i="22"/>
  <c r="O26" i="22"/>
  <c r="N64" i="42" s="1"/>
  <c r="I26" i="22"/>
  <c r="AA25" i="22"/>
  <c r="Z63" i="42" s="1"/>
  <c r="Z25" i="22"/>
  <c r="Y63" i="42" s="1"/>
  <c r="V25" i="22"/>
  <c r="U25" i="22"/>
  <c r="R25" i="22"/>
  <c r="Q63" i="42" s="1"/>
  <c r="Q25" i="22"/>
  <c r="P63" i="42" s="1"/>
  <c r="N25" i="22"/>
  <c r="M63" i="42" s="1"/>
  <c r="M25" i="22"/>
  <c r="L63" i="42" s="1"/>
  <c r="L25" i="22"/>
  <c r="K63" i="42" s="1"/>
  <c r="U24" i="22"/>
  <c r="Q24" i="22"/>
  <c r="M24" i="22"/>
  <c r="AB23" i="22"/>
  <c r="AA61" i="42" s="1"/>
  <c r="AA23" i="22"/>
  <c r="Z61" i="42" s="1"/>
  <c r="Z23" i="22"/>
  <c r="Y61" i="42" s="1"/>
  <c r="X23" i="22"/>
  <c r="W61" i="42" s="1"/>
  <c r="W23" i="22"/>
  <c r="V61" i="42" s="1"/>
  <c r="V23" i="22"/>
  <c r="U61" i="42" s="1"/>
  <c r="U23" i="22"/>
  <c r="T61" i="42" s="1"/>
  <c r="T23" i="22"/>
  <c r="S61" i="42" s="1"/>
  <c r="S23" i="22"/>
  <c r="R61" i="42" s="1"/>
  <c r="R23" i="22"/>
  <c r="Q61" i="42" s="1"/>
  <c r="I23" i="22"/>
  <c r="H61" i="42" s="1"/>
  <c r="H23" i="22"/>
  <c r="G61" i="42" s="1"/>
  <c r="AB22" i="22"/>
  <c r="AA60" i="42" s="1"/>
  <c r="AA22" i="22"/>
  <c r="Z60" i="42" s="1"/>
  <c r="Z22" i="22"/>
  <c r="Y60" i="42" s="1"/>
  <c r="X22" i="22"/>
  <c r="W60" i="42" s="1"/>
  <c r="V22" i="22"/>
  <c r="U60" i="42" s="1"/>
  <c r="U22" i="22"/>
  <c r="T60" i="42" s="1"/>
  <c r="T22" i="22"/>
  <c r="S60" i="42" s="1"/>
  <c r="O22" i="22"/>
  <c r="N60" i="42" s="1"/>
  <c r="N22" i="22"/>
  <c r="M60" i="42" s="1"/>
  <c r="M22" i="22"/>
  <c r="L60" i="42" s="1"/>
  <c r="L22" i="22"/>
  <c r="K60" i="42" s="1"/>
  <c r="H22" i="22"/>
  <c r="G60" i="42" s="1"/>
  <c r="AA59" i="42"/>
  <c r="Z59" i="42"/>
  <c r="V59" i="42"/>
  <c r="U59" i="42"/>
  <c r="AA20" i="22"/>
  <c r="S19" i="22"/>
  <c r="Q19" i="22"/>
  <c r="AB18" i="22"/>
  <c r="AA56" i="42" s="1"/>
  <c r="AA18" i="22"/>
  <c r="Z56" i="42" s="1"/>
  <c r="Z18" i="22"/>
  <c r="Y56" i="42" s="1"/>
  <c r="X18" i="22"/>
  <c r="W56" i="42" s="1"/>
  <c r="W18" i="22"/>
  <c r="V56" i="42" s="1"/>
  <c r="V18" i="22"/>
  <c r="U56" i="42" s="1"/>
  <c r="U18" i="22"/>
  <c r="T56" i="42" s="1"/>
  <c r="T18" i="22"/>
  <c r="S56" i="42" s="1"/>
  <c r="S18" i="22"/>
  <c r="R56" i="42" s="1"/>
  <c r="R18" i="22"/>
  <c r="Q56" i="42" s="1"/>
  <c r="I18" i="22"/>
  <c r="H56" i="42" s="1"/>
  <c r="AA17" i="22"/>
  <c r="Z55" i="42" s="1"/>
  <c r="Z17" i="22"/>
  <c r="Y55" i="42" s="1"/>
  <c r="X17" i="22"/>
  <c r="W55" i="42" s="1"/>
  <c r="V17" i="22"/>
  <c r="U55" i="42" s="1"/>
  <c r="U17" i="22"/>
  <c r="T55" i="42" s="1"/>
  <c r="T17" i="22"/>
  <c r="S55" i="42" s="1"/>
  <c r="Q17" i="22"/>
  <c r="P55" i="42" s="1"/>
  <c r="O17" i="22"/>
  <c r="N55" i="42" s="1"/>
  <c r="M17" i="22"/>
  <c r="L55" i="42" s="1"/>
  <c r="L17" i="22"/>
  <c r="K55" i="42" s="1"/>
  <c r="H17" i="22"/>
  <c r="G55" i="42" s="1"/>
  <c r="AA54" i="42"/>
  <c r="Z54" i="42"/>
  <c r="V54" i="42"/>
  <c r="U54" i="42"/>
  <c r="AB15" i="22"/>
  <c r="J22" i="22" l="1"/>
  <c r="I60" i="42" s="1"/>
  <c r="Z20" i="22"/>
  <c r="J18" i="22"/>
  <c r="I56" i="42" s="1"/>
  <c r="H75" i="42" s="1"/>
  <c r="K19" i="22"/>
  <c r="K50" i="22" s="1"/>
  <c r="I19" i="22"/>
  <c r="I40" i="22" s="1"/>
  <c r="O19" i="22"/>
  <c r="K26" i="22"/>
  <c r="J64" i="42" s="1"/>
  <c r="H85" i="42" s="1"/>
  <c r="N26" i="22"/>
  <c r="M64" i="42" s="1"/>
  <c r="K23" i="22"/>
  <c r="J61" i="42" s="1"/>
  <c r="N18" i="22"/>
  <c r="M56" i="42" s="1"/>
  <c r="O18" i="22"/>
  <c r="N56" i="42" s="1"/>
  <c r="M18" i="22"/>
  <c r="L56" i="42" s="1"/>
  <c r="M23" i="22"/>
  <c r="L61" i="42" s="1"/>
  <c r="M26" i="22"/>
  <c r="L64" i="42" s="1"/>
  <c r="J23" i="22"/>
  <c r="I61" i="42" s="1"/>
  <c r="H16" i="22"/>
  <c r="G54" i="42" s="1"/>
  <c r="I16" i="22"/>
  <c r="H54" i="42" s="1"/>
  <c r="H20" i="22"/>
  <c r="H15" i="22"/>
  <c r="G53" i="42" s="1"/>
  <c r="Q15" i="22"/>
  <c r="P53" i="42" s="1"/>
  <c r="S20" i="22"/>
  <c r="AA29" i="42"/>
  <c r="AA33" i="42"/>
  <c r="AA37" i="42"/>
  <c r="AA41" i="42"/>
  <c r="AA30" i="42"/>
  <c r="AA34" i="42"/>
  <c r="AA38" i="42"/>
  <c r="AA42" i="42"/>
  <c r="AA31" i="42"/>
  <c r="AA35" i="42"/>
  <c r="AA39" i="42"/>
  <c r="AA32" i="42"/>
  <c r="AA36" i="42"/>
  <c r="AA40" i="42"/>
  <c r="Z30" i="42"/>
  <c r="Z34" i="42"/>
  <c r="Z38" i="42"/>
  <c r="Z42" i="42"/>
  <c r="Z31" i="42"/>
  <c r="Z35" i="42"/>
  <c r="Z39" i="42"/>
  <c r="Z32" i="42"/>
  <c r="Z36" i="42"/>
  <c r="Z40" i="42"/>
  <c r="Z29" i="42"/>
  <c r="Z33" i="42"/>
  <c r="Z37" i="42"/>
  <c r="Z41" i="42"/>
  <c r="Z15" i="42"/>
  <c r="Z19" i="42"/>
  <c r="Z23" i="42"/>
  <c r="Z27" i="42"/>
  <c r="Z17" i="42"/>
  <c r="Z21" i="42"/>
  <c r="Z25" i="42"/>
  <c r="Z18" i="42"/>
  <c r="Z22" i="42"/>
  <c r="Z26" i="42"/>
  <c r="Z28" i="42"/>
  <c r="Z16" i="42"/>
  <c r="Z20" i="42"/>
  <c r="Z24" i="42"/>
  <c r="Z43" i="42"/>
  <c r="P43" i="42"/>
  <c r="Y43" i="42"/>
  <c r="AA18" i="42"/>
  <c r="AA22" i="42"/>
  <c r="AA26" i="42"/>
  <c r="AA15" i="42"/>
  <c r="AA19" i="42"/>
  <c r="AA23" i="42"/>
  <c r="AA27" i="42"/>
  <c r="AA16" i="42"/>
  <c r="AA20" i="42"/>
  <c r="AA24" i="42"/>
  <c r="AA28" i="42"/>
  <c r="AA17" i="42"/>
  <c r="AA21" i="42"/>
  <c r="AA25" i="42"/>
  <c r="AA43" i="42"/>
  <c r="N43" i="42"/>
  <c r="R63" i="42"/>
  <c r="R43" i="42"/>
  <c r="T63" i="42"/>
  <c r="V63" i="42"/>
  <c r="V43" i="42"/>
  <c r="U63" i="42"/>
  <c r="X15" i="22"/>
  <c r="X20" i="22"/>
  <c r="P64" i="42"/>
  <c r="H64" i="42"/>
  <c r="G64" i="42"/>
  <c r="K20" i="22"/>
  <c r="J58" i="42" s="1"/>
  <c r="K15" i="22"/>
  <c r="J53" i="42" s="1"/>
  <c r="N24" i="22"/>
  <c r="N65" i="22" s="1"/>
  <c r="N19" i="22"/>
  <c r="N39" i="22" s="1"/>
  <c r="X19" i="22"/>
  <c r="X50" i="22" s="1"/>
  <c r="X24" i="22"/>
  <c r="X55" i="22" s="1"/>
  <c r="L24" i="22"/>
  <c r="L63" i="22" s="1"/>
  <c r="L19" i="22"/>
  <c r="L43" i="22" s="1"/>
  <c r="J20" i="22"/>
  <c r="I58" i="42" s="1"/>
  <c r="J15" i="22"/>
  <c r="L20" i="22"/>
  <c r="L15" i="22"/>
  <c r="U15" i="22"/>
  <c r="T43" i="42" s="1"/>
  <c r="U20" i="22"/>
  <c r="Z19" i="22"/>
  <c r="Z40" i="22" s="1"/>
  <c r="Y17" i="42" s="1"/>
  <c r="Z24" i="22"/>
  <c r="Z52" i="22" s="1"/>
  <c r="M15" i="22"/>
  <c r="L53" i="42" s="1"/>
  <c r="M20" i="22"/>
  <c r="H24" i="22"/>
  <c r="H60" i="22" s="1"/>
  <c r="H19" i="22"/>
  <c r="H38" i="22" s="1"/>
  <c r="AA24" i="22"/>
  <c r="AA54" i="22" s="1"/>
  <c r="AA19" i="22"/>
  <c r="AA44" i="22" s="1"/>
  <c r="I15" i="22"/>
  <c r="I20" i="22"/>
  <c r="AB24" i="22"/>
  <c r="AB52" i="22" s="1"/>
  <c r="AA62" i="42" s="1"/>
  <c r="AB19" i="22"/>
  <c r="AB48" i="22" s="1"/>
  <c r="J21" i="22"/>
  <c r="I59" i="42" s="1"/>
  <c r="J16" i="22"/>
  <c r="I54" i="42" s="1"/>
  <c r="N15" i="22"/>
  <c r="M53" i="42" s="1"/>
  <c r="N20" i="22"/>
  <c r="M58" i="42" s="1"/>
  <c r="J28" i="18"/>
  <c r="J25" i="22" s="1"/>
  <c r="I63" i="42" s="1"/>
  <c r="K28" i="18"/>
  <c r="K25" i="22" s="1"/>
  <c r="K17" i="14"/>
  <c r="J19" i="22"/>
  <c r="J49" i="22" s="1"/>
  <c r="H28" i="18"/>
  <c r="H25" i="22" s="1"/>
  <c r="G43" i="42" s="1"/>
  <c r="L23" i="22"/>
  <c r="K61" i="42" s="1"/>
  <c r="I28" i="18"/>
  <c r="I25" i="22" s="1"/>
  <c r="H63" i="42" s="1"/>
  <c r="W19" i="22"/>
  <c r="W46" i="22" s="1"/>
  <c r="W20" i="22"/>
  <c r="V20" i="22"/>
  <c r="V15" i="22"/>
  <c r="V24" i="22"/>
  <c r="V52" i="22" s="1"/>
  <c r="V19" i="22"/>
  <c r="V50" i="22" s="1"/>
  <c r="O20" i="22"/>
  <c r="T24" i="22"/>
  <c r="T52" i="22" s="1"/>
  <c r="T15" i="22"/>
  <c r="T20" i="22"/>
  <c r="Y59" i="42"/>
  <c r="R19" i="22"/>
  <c r="R41" i="22" s="1"/>
  <c r="R24" i="22"/>
  <c r="R54" i="22" s="1"/>
  <c r="R15" i="22"/>
  <c r="R20" i="22"/>
  <c r="Y58" i="42"/>
  <c r="O54" i="22"/>
  <c r="O58" i="22"/>
  <c r="O62" i="22"/>
  <c r="O53" i="22"/>
  <c r="O57" i="22"/>
  <c r="O61" i="22"/>
  <c r="O65" i="22"/>
  <c r="O52" i="22"/>
  <c r="O56" i="22"/>
  <c r="O60" i="22"/>
  <c r="O64" i="22"/>
  <c r="O55" i="22"/>
  <c r="O63" i="22"/>
  <c r="O59" i="22"/>
  <c r="Y53" i="42"/>
  <c r="G58" i="42"/>
  <c r="Z58" i="42"/>
  <c r="Q55" i="22"/>
  <c r="Q59" i="22"/>
  <c r="Q63" i="22"/>
  <c r="Q54" i="22"/>
  <c r="Q56" i="22"/>
  <c r="Q60" i="22"/>
  <c r="Q64" i="22"/>
  <c r="Q53" i="22"/>
  <c r="Q57" i="22"/>
  <c r="Q61" i="22"/>
  <c r="Q65" i="22"/>
  <c r="Q58" i="22"/>
  <c r="Q62" i="22"/>
  <c r="Q52" i="22"/>
  <c r="U52" i="22"/>
  <c r="U54" i="22"/>
  <c r="U56" i="22"/>
  <c r="U53" i="22"/>
  <c r="U55" i="22"/>
  <c r="U57" i="22"/>
  <c r="U61" i="22"/>
  <c r="U63" i="22"/>
  <c r="U58" i="22"/>
  <c r="U60" i="22"/>
  <c r="U62" i="22"/>
  <c r="U64" i="22"/>
  <c r="U59" i="22"/>
  <c r="U65" i="22"/>
  <c r="P58" i="42"/>
  <c r="S53" i="42"/>
  <c r="T65" i="22"/>
  <c r="Z53" i="42"/>
  <c r="R58" i="42"/>
  <c r="AA58" i="42"/>
  <c r="I52" i="22"/>
  <c r="I56" i="22"/>
  <c r="I60" i="22"/>
  <c r="I64" i="22"/>
  <c r="I55" i="22"/>
  <c r="I59" i="22"/>
  <c r="I63" i="22"/>
  <c r="I54" i="22"/>
  <c r="I58" i="22"/>
  <c r="I62" i="22"/>
  <c r="I65" i="22"/>
  <c r="I61" i="22"/>
  <c r="I53" i="22"/>
  <c r="I57" i="22"/>
  <c r="M52" i="22"/>
  <c r="M56" i="22"/>
  <c r="M60" i="22"/>
  <c r="M64" i="22"/>
  <c r="M55" i="22"/>
  <c r="M59" i="22"/>
  <c r="M63" i="22"/>
  <c r="M54" i="22"/>
  <c r="M58" i="22"/>
  <c r="M62" i="22"/>
  <c r="M53" i="22"/>
  <c r="M65" i="22"/>
  <c r="M57" i="22"/>
  <c r="M61" i="22"/>
  <c r="AA53" i="22"/>
  <c r="N53" i="42"/>
  <c r="K54" i="22"/>
  <c r="K58" i="22"/>
  <c r="K62" i="22"/>
  <c r="K53" i="22"/>
  <c r="K57" i="22"/>
  <c r="K61" i="22"/>
  <c r="K65" i="22"/>
  <c r="K52" i="22"/>
  <c r="K56" i="22"/>
  <c r="K60" i="22"/>
  <c r="K64" i="22"/>
  <c r="K59" i="22"/>
  <c r="K63" i="22"/>
  <c r="K55" i="22"/>
  <c r="W58" i="42"/>
  <c r="J53" i="22"/>
  <c r="J57" i="22"/>
  <c r="J61" i="22"/>
  <c r="J65" i="22"/>
  <c r="J52" i="22"/>
  <c r="J56" i="22"/>
  <c r="J60" i="22"/>
  <c r="J64" i="22"/>
  <c r="J55" i="22"/>
  <c r="J59" i="22"/>
  <c r="J63" i="22"/>
  <c r="J58" i="22"/>
  <c r="J62" i="22"/>
  <c r="J54" i="22"/>
  <c r="S53" i="22"/>
  <c r="S55" i="22"/>
  <c r="S57" i="22"/>
  <c r="S52" i="22"/>
  <c r="S54" i="22"/>
  <c r="S56" i="22"/>
  <c r="S58" i="22"/>
  <c r="S59" i="22"/>
  <c r="S61" i="22"/>
  <c r="S63" i="22"/>
  <c r="S65" i="22"/>
  <c r="S62" i="22"/>
  <c r="S64" i="22"/>
  <c r="S60" i="22"/>
  <c r="W53" i="22"/>
  <c r="W55" i="22"/>
  <c r="W52" i="22"/>
  <c r="W54" i="22"/>
  <c r="W56" i="22"/>
  <c r="W59" i="22"/>
  <c r="W61" i="22"/>
  <c r="W63" i="22"/>
  <c r="W65" i="22"/>
  <c r="W60" i="22"/>
  <c r="W57" i="22"/>
  <c r="W58" i="22"/>
  <c r="W62" i="22"/>
  <c r="W64" i="22"/>
  <c r="H18" i="22"/>
  <c r="G56" i="42" s="1"/>
  <c r="G75" i="42" s="1"/>
  <c r="L18" i="22"/>
  <c r="K56" i="42" s="1"/>
  <c r="Q18" i="22"/>
  <c r="P56" i="42" s="1"/>
  <c r="W54" i="42"/>
  <c r="R17" i="22"/>
  <c r="Q55" i="42" s="1"/>
  <c r="S22" i="22"/>
  <c r="R60" i="42" s="1"/>
  <c r="W22" i="22"/>
  <c r="V60" i="42" s="1"/>
  <c r="K17" i="22"/>
  <c r="J55" i="42" s="1"/>
  <c r="H74" i="42" s="1"/>
  <c r="K22" i="22"/>
  <c r="J60" i="42" s="1"/>
  <c r="H80" i="42" s="1"/>
  <c r="I22" i="22"/>
  <c r="H60" i="42" s="1"/>
  <c r="G80" i="42" s="1"/>
  <c r="I17" i="22"/>
  <c r="H55" i="42" s="1"/>
  <c r="G74" i="42" s="1"/>
  <c r="I85" i="42"/>
  <c r="I84" i="42"/>
  <c r="G79" i="42"/>
  <c r="I74" i="42"/>
  <c r="G73" i="42"/>
  <c r="G81" i="42"/>
  <c r="I80" i="42"/>
  <c r="Q47" i="22"/>
  <c r="AB39" i="22"/>
  <c r="Q41" i="22"/>
  <c r="U43" i="22"/>
  <c r="R53" i="42"/>
  <c r="V53" i="42"/>
  <c r="AA53" i="42"/>
  <c r="K40" i="22"/>
  <c r="U41" i="22"/>
  <c r="W45" i="22"/>
  <c r="S39" i="22"/>
  <c r="T40" i="22"/>
  <c r="T46" i="22"/>
  <c r="U51" i="22"/>
  <c r="O40" i="22"/>
  <c r="I51" i="22"/>
  <c r="M49" i="22"/>
  <c r="M45" i="22"/>
  <c r="M50" i="22"/>
  <c r="M46" i="22"/>
  <c r="M51" i="22"/>
  <c r="M47" i="22"/>
  <c r="M38" i="22"/>
  <c r="M42" i="22"/>
  <c r="I44" i="22"/>
  <c r="N50" i="22"/>
  <c r="N46" i="22"/>
  <c r="N51" i="22"/>
  <c r="N47" i="22"/>
  <c r="N43" i="22"/>
  <c r="N48" i="22"/>
  <c r="N44" i="22"/>
  <c r="S50" i="22"/>
  <c r="S46" i="22"/>
  <c r="S51" i="22"/>
  <c r="S47" i="22"/>
  <c r="S43" i="22"/>
  <c r="S48" i="22"/>
  <c r="S44" i="22"/>
  <c r="W51" i="22"/>
  <c r="W43" i="22"/>
  <c r="AB43" i="22"/>
  <c r="J38" i="22"/>
  <c r="N38" i="22"/>
  <c r="S38" i="22"/>
  <c r="K39" i="22"/>
  <c r="O39" i="22"/>
  <c r="T39" i="22"/>
  <c r="H40" i="22"/>
  <c r="Q40" i="22"/>
  <c r="U40" i="22"/>
  <c r="M41" i="22"/>
  <c r="N42" i="22"/>
  <c r="S42" i="22"/>
  <c r="M43" i="22"/>
  <c r="M44" i="22"/>
  <c r="AB45" i="22"/>
  <c r="U47" i="22"/>
  <c r="N49" i="22"/>
  <c r="H51" i="22"/>
  <c r="AA45" i="22"/>
  <c r="AA51" i="22"/>
  <c r="AA47" i="22"/>
  <c r="M48" i="22"/>
  <c r="K51" i="22"/>
  <c r="K47" i="22"/>
  <c r="K43" i="22"/>
  <c r="K48" i="22"/>
  <c r="K44" i="22"/>
  <c r="K49" i="22"/>
  <c r="K45" i="22"/>
  <c r="O51" i="22"/>
  <c r="O47" i="22"/>
  <c r="O43" i="22"/>
  <c r="O48" i="22"/>
  <c r="O44" i="22"/>
  <c r="O49" i="22"/>
  <c r="O45" i="22"/>
  <c r="T51" i="22"/>
  <c r="T47" i="22"/>
  <c r="T43" i="22"/>
  <c r="T48" i="22"/>
  <c r="T44" i="22"/>
  <c r="T49" i="22"/>
  <c r="T45" i="22"/>
  <c r="K38" i="22"/>
  <c r="O38" i="22"/>
  <c r="T38" i="22"/>
  <c r="H39" i="22"/>
  <c r="Q39" i="22"/>
  <c r="U39" i="22"/>
  <c r="M40" i="22"/>
  <c r="AA40" i="22"/>
  <c r="N41" i="22"/>
  <c r="S41" i="22"/>
  <c r="K42" i="22"/>
  <c r="O42" i="22"/>
  <c r="T42" i="22"/>
  <c r="Q43" i="22"/>
  <c r="N45" i="22"/>
  <c r="K46" i="22"/>
  <c r="S49" i="22"/>
  <c r="O50" i="22"/>
  <c r="H48" i="22"/>
  <c r="H44" i="22"/>
  <c r="H49" i="22"/>
  <c r="H45" i="22"/>
  <c r="H50" i="22"/>
  <c r="Q48" i="22"/>
  <c r="Q44" i="22"/>
  <c r="Q49" i="22"/>
  <c r="Q45" i="22"/>
  <c r="Q50" i="22"/>
  <c r="Q46" i="22"/>
  <c r="U48" i="22"/>
  <c r="U44" i="22"/>
  <c r="U49" i="22"/>
  <c r="U45" i="22"/>
  <c r="U50" i="22"/>
  <c r="U46" i="22"/>
  <c r="Q38" i="22"/>
  <c r="U38" i="22"/>
  <c r="M39" i="22"/>
  <c r="AA39" i="22"/>
  <c r="N40" i="22"/>
  <c r="S40" i="22"/>
  <c r="K41" i="22"/>
  <c r="O41" i="22"/>
  <c r="T41" i="22"/>
  <c r="H42" i="22"/>
  <c r="Q42" i="22"/>
  <c r="U42" i="22"/>
  <c r="AA43" i="22"/>
  <c r="S45" i="22"/>
  <c r="O46" i="22"/>
  <c r="I48" i="22"/>
  <c r="AA48" i="22"/>
  <c r="T50" i="22"/>
  <c r="Q51" i="22"/>
  <c r="Y29" i="42" l="1"/>
  <c r="R47" i="22"/>
  <c r="R48" i="22"/>
  <c r="I75" i="42"/>
  <c r="H81" i="42"/>
  <c r="X53" i="22"/>
  <c r="W30" i="42" s="1"/>
  <c r="I42" i="22"/>
  <c r="H19" i="42" s="1"/>
  <c r="I47" i="22"/>
  <c r="H24" i="42" s="1"/>
  <c r="I46" i="22"/>
  <c r="H23" i="42" s="1"/>
  <c r="I41" i="22"/>
  <c r="H18" i="42" s="1"/>
  <c r="I50" i="22"/>
  <c r="H27" i="42" s="1"/>
  <c r="I43" i="22"/>
  <c r="H20" i="42" s="1"/>
  <c r="I38" i="22"/>
  <c r="I45" i="22"/>
  <c r="H22" i="42" s="1"/>
  <c r="I49" i="22"/>
  <c r="H26" i="42" s="1"/>
  <c r="I39" i="22"/>
  <c r="R39" i="22"/>
  <c r="R51" i="22"/>
  <c r="R38" i="22"/>
  <c r="R50" i="22"/>
  <c r="H41" i="22"/>
  <c r="R46" i="22"/>
  <c r="R44" i="22"/>
  <c r="R40" i="22"/>
  <c r="R45" i="22"/>
  <c r="R42" i="22"/>
  <c r="R49" i="22"/>
  <c r="R43" i="22"/>
  <c r="Z46" i="22"/>
  <c r="Y23" i="42" s="1"/>
  <c r="V51" i="22"/>
  <c r="U28" i="42" s="1"/>
  <c r="V43" i="22"/>
  <c r="U20" i="42" s="1"/>
  <c r="I81" i="42"/>
  <c r="H52" i="22"/>
  <c r="G29" i="42" s="1"/>
  <c r="N61" i="22"/>
  <c r="X52" i="22"/>
  <c r="W29" i="42" s="1"/>
  <c r="X64" i="22"/>
  <c r="W41" i="42" s="1"/>
  <c r="X62" i="22"/>
  <c r="W39" i="42" s="1"/>
  <c r="G37" i="42"/>
  <c r="W50" i="22"/>
  <c r="V27" i="42" s="1"/>
  <c r="X42" i="22"/>
  <c r="W19" i="42" s="1"/>
  <c r="N63" i="22"/>
  <c r="X51" i="22"/>
  <c r="W28" i="42" s="1"/>
  <c r="X45" i="22"/>
  <c r="W22" i="42" s="1"/>
  <c r="AB64" i="22"/>
  <c r="AB54" i="22"/>
  <c r="AB55" i="22"/>
  <c r="AB60" i="22"/>
  <c r="AB62" i="22"/>
  <c r="AB65" i="22"/>
  <c r="AB61" i="22"/>
  <c r="H15" i="42"/>
  <c r="H17" i="42"/>
  <c r="H21" i="42"/>
  <c r="H25" i="42"/>
  <c r="H28" i="42"/>
  <c r="H16" i="42"/>
  <c r="H43" i="42"/>
  <c r="G86" i="42" s="1"/>
  <c r="G26" i="42"/>
  <c r="AA58" i="22"/>
  <c r="AB63" i="22"/>
  <c r="AB53" i="22"/>
  <c r="AA57" i="22"/>
  <c r="U53" i="42"/>
  <c r="U27" i="42"/>
  <c r="T58" i="42"/>
  <c r="V20" i="42"/>
  <c r="G16" i="42"/>
  <c r="G18" i="42"/>
  <c r="U58" i="42"/>
  <c r="U29" i="42"/>
  <c r="M43" i="42"/>
  <c r="V22" i="42"/>
  <c r="X49" i="22"/>
  <c r="W26" i="42" s="1"/>
  <c r="X39" i="22"/>
  <c r="X40" i="22"/>
  <c r="W17" i="42" s="1"/>
  <c r="AB59" i="22"/>
  <c r="AA65" i="22"/>
  <c r="S58" i="42"/>
  <c r="V31" i="42"/>
  <c r="V35" i="42"/>
  <c r="V39" i="42"/>
  <c r="V32" i="42"/>
  <c r="V36" i="42"/>
  <c r="V40" i="42"/>
  <c r="V29" i="42"/>
  <c r="V33" i="42"/>
  <c r="V37" i="42"/>
  <c r="V41" i="42"/>
  <c r="V30" i="42"/>
  <c r="V34" i="42"/>
  <c r="V38" i="42"/>
  <c r="V42" i="42"/>
  <c r="K53" i="42"/>
  <c r="I72" i="42" s="1"/>
  <c r="K43" i="42"/>
  <c r="W32" i="42"/>
  <c r="G28" i="42"/>
  <c r="X44" i="22"/>
  <c r="AA63" i="22"/>
  <c r="S43" i="42"/>
  <c r="K58" i="42"/>
  <c r="W27" i="42"/>
  <c r="G15" i="42"/>
  <c r="G22" i="42"/>
  <c r="X48" i="22"/>
  <c r="AB57" i="22"/>
  <c r="AB56" i="22"/>
  <c r="AA61" i="22"/>
  <c r="L58" i="42"/>
  <c r="I53" i="42"/>
  <c r="H72" i="42" s="1"/>
  <c r="I26" i="42"/>
  <c r="I15" i="42"/>
  <c r="I43" i="42"/>
  <c r="J43" i="42"/>
  <c r="U43" i="42"/>
  <c r="G21" i="42"/>
  <c r="X41" i="22"/>
  <c r="X38" i="22"/>
  <c r="T53" i="42"/>
  <c r="AA64" i="22"/>
  <c r="AA56" i="22"/>
  <c r="Q58" i="42"/>
  <c r="N58" i="42"/>
  <c r="L43" i="42"/>
  <c r="I29" i="42"/>
  <c r="I33" i="42"/>
  <c r="I37" i="42"/>
  <c r="I41" i="42"/>
  <c r="I30" i="42"/>
  <c r="I34" i="42"/>
  <c r="I38" i="42"/>
  <c r="I42" i="42"/>
  <c r="I31" i="42"/>
  <c r="I35" i="42"/>
  <c r="I39" i="42"/>
  <c r="I32" i="42"/>
  <c r="I36" i="42"/>
  <c r="I40" i="42"/>
  <c r="V23" i="42"/>
  <c r="G25" i="42"/>
  <c r="G27" i="42"/>
  <c r="X43" i="22"/>
  <c r="X46" i="22"/>
  <c r="X47" i="22"/>
  <c r="AB58" i="22"/>
  <c r="N64" i="22"/>
  <c r="AA62" i="22"/>
  <c r="AA52" i="22"/>
  <c r="Z62" i="42" s="1"/>
  <c r="Q53" i="42"/>
  <c r="Q43" i="42"/>
  <c r="H58" i="42"/>
  <c r="G78" i="42" s="1"/>
  <c r="H30" i="42"/>
  <c r="H34" i="42"/>
  <c r="H38" i="42"/>
  <c r="H42" i="42"/>
  <c r="H31" i="42"/>
  <c r="H35" i="42"/>
  <c r="H39" i="42"/>
  <c r="H32" i="42"/>
  <c r="H36" i="42"/>
  <c r="H40" i="42"/>
  <c r="H29" i="42"/>
  <c r="H33" i="42"/>
  <c r="H37" i="42"/>
  <c r="H41" i="42"/>
  <c r="V28" i="42"/>
  <c r="G17" i="42"/>
  <c r="G19" i="42"/>
  <c r="G85" i="42"/>
  <c r="W53" i="42"/>
  <c r="W43" i="42"/>
  <c r="H53" i="42"/>
  <c r="G72" i="42" s="1"/>
  <c r="H43" i="22"/>
  <c r="H61" i="22"/>
  <c r="H46" i="22"/>
  <c r="H47" i="22"/>
  <c r="H56" i="22"/>
  <c r="H55" i="22"/>
  <c r="H78" i="42"/>
  <c r="Z45" i="22"/>
  <c r="Y22" i="42" s="1"/>
  <c r="AA42" i="22"/>
  <c r="AA41" i="22"/>
  <c r="X54" i="22"/>
  <c r="X60" i="22"/>
  <c r="V62" i="22"/>
  <c r="V59" i="22"/>
  <c r="J43" i="22"/>
  <c r="Z49" i="22"/>
  <c r="Y26" i="42" s="1"/>
  <c r="X65" i="22"/>
  <c r="X58" i="22"/>
  <c r="L65" i="22"/>
  <c r="Z43" i="22"/>
  <c r="Y20" i="42" s="1"/>
  <c r="L44" i="22"/>
  <c r="AA46" i="22"/>
  <c r="AA38" i="22"/>
  <c r="Z57" i="42" s="1"/>
  <c r="Z44" i="22"/>
  <c r="Y21" i="42" s="1"/>
  <c r="Z47" i="22"/>
  <c r="Y24" i="42" s="1"/>
  <c r="AA50" i="22"/>
  <c r="J45" i="22"/>
  <c r="X63" i="22"/>
  <c r="X57" i="22"/>
  <c r="AA60" i="22"/>
  <c r="AA59" i="22"/>
  <c r="L61" i="22"/>
  <c r="Z50" i="22"/>
  <c r="Y27" i="42" s="1"/>
  <c r="Z38" i="22"/>
  <c r="Z51" i="22"/>
  <c r="Y28" i="42" s="1"/>
  <c r="X61" i="22"/>
  <c r="X56" i="22"/>
  <c r="L59" i="22"/>
  <c r="Z48" i="22"/>
  <c r="Y25" i="42" s="1"/>
  <c r="Z39" i="22"/>
  <c r="Y16" i="42" s="1"/>
  <c r="AA49" i="22"/>
  <c r="X59" i="22"/>
  <c r="AA55" i="22"/>
  <c r="L55" i="22"/>
  <c r="AB47" i="22"/>
  <c r="R53" i="22"/>
  <c r="AB40" i="22"/>
  <c r="AB38" i="22"/>
  <c r="AA57" i="42" s="1"/>
  <c r="AB51" i="22"/>
  <c r="R65" i="22"/>
  <c r="AB41" i="22"/>
  <c r="AB42" i="22"/>
  <c r="R52" i="22"/>
  <c r="AB46" i="22"/>
  <c r="L62" i="42"/>
  <c r="AB50" i="22"/>
  <c r="AB49" i="22"/>
  <c r="AB44" i="22"/>
  <c r="V65" i="22"/>
  <c r="W44" i="22"/>
  <c r="N59" i="22"/>
  <c r="N57" i="22"/>
  <c r="V63" i="22"/>
  <c r="T64" i="22"/>
  <c r="H62" i="22"/>
  <c r="H63" i="22"/>
  <c r="W48" i="22"/>
  <c r="N55" i="22"/>
  <c r="N53" i="22"/>
  <c r="V64" i="22"/>
  <c r="V61" i="22"/>
  <c r="T62" i="22"/>
  <c r="H65" i="22"/>
  <c r="H59" i="22"/>
  <c r="W49" i="22"/>
  <c r="W40" i="22"/>
  <c r="W47" i="22"/>
  <c r="N60" i="22"/>
  <c r="V60" i="22"/>
  <c r="V53" i="22"/>
  <c r="H57" i="22"/>
  <c r="N58" i="22"/>
  <c r="N56" i="22"/>
  <c r="V58" i="22"/>
  <c r="V56" i="22"/>
  <c r="Z60" i="22"/>
  <c r="Y37" i="42" s="1"/>
  <c r="H53" i="22"/>
  <c r="W41" i="22"/>
  <c r="N54" i="22"/>
  <c r="N52" i="22"/>
  <c r="V57" i="22"/>
  <c r="V54" i="22"/>
  <c r="H54" i="22"/>
  <c r="H64" i="22"/>
  <c r="N62" i="22"/>
  <c r="V55" i="22"/>
  <c r="T62" i="42"/>
  <c r="H58" i="22"/>
  <c r="G63" i="42"/>
  <c r="G84" i="42" s="1"/>
  <c r="J63" i="42"/>
  <c r="H84" i="42" s="1"/>
  <c r="J47" i="22"/>
  <c r="Z58" i="22"/>
  <c r="Y35" i="42" s="1"/>
  <c r="J51" i="22"/>
  <c r="Z41" i="22"/>
  <c r="Y18" i="42" s="1"/>
  <c r="R63" i="22"/>
  <c r="T63" i="22"/>
  <c r="T60" i="22"/>
  <c r="Z63" i="22"/>
  <c r="Y40" i="42" s="1"/>
  <c r="Z57" i="22"/>
  <c r="Y34" i="42" s="1"/>
  <c r="L57" i="22"/>
  <c r="W38" i="22"/>
  <c r="W39" i="22"/>
  <c r="W42" i="22"/>
  <c r="J41" i="22"/>
  <c r="L39" i="22"/>
  <c r="J46" i="22"/>
  <c r="R64" i="22"/>
  <c r="R61" i="22"/>
  <c r="T61" i="22"/>
  <c r="T58" i="22"/>
  <c r="Z61" i="22"/>
  <c r="Y38" i="42" s="1"/>
  <c r="Z55" i="22"/>
  <c r="Y32" i="42" s="1"/>
  <c r="L53" i="22"/>
  <c r="L48" i="22"/>
  <c r="L46" i="22"/>
  <c r="Z42" i="22"/>
  <c r="Y19" i="42" s="1"/>
  <c r="J50" i="22"/>
  <c r="L51" i="22"/>
  <c r="R62" i="22"/>
  <c r="R59" i="22"/>
  <c r="T59" i="22"/>
  <c r="T57" i="22"/>
  <c r="Z65" i="22"/>
  <c r="Y42" i="42" s="1"/>
  <c r="Z53" i="22"/>
  <c r="Y30" i="42" s="1"/>
  <c r="L64" i="22"/>
  <c r="L62" i="22"/>
  <c r="K18" i="14"/>
  <c r="L17" i="14"/>
  <c r="L47" i="22"/>
  <c r="L42" i="22"/>
  <c r="T57" i="42"/>
  <c r="L50" i="22"/>
  <c r="R60" i="22"/>
  <c r="R55" i="22"/>
  <c r="T54" i="22"/>
  <c r="T55" i="22"/>
  <c r="Z59" i="22"/>
  <c r="Y36" i="42" s="1"/>
  <c r="Z56" i="22"/>
  <c r="Y33" i="42" s="1"/>
  <c r="L52" i="22"/>
  <c r="L58" i="22"/>
  <c r="L45" i="22"/>
  <c r="S57" i="42"/>
  <c r="L41" i="22"/>
  <c r="R58" i="22"/>
  <c r="R56" i="22"/>
  <c r="T56" i="22"/>
  <c r="T53" i="22"/>
  <c r="Z64" i="22"/>
  <c r="Y41" i="42" s="1"/>
  <c r="Z54" i="22"/>
  <c r="Y31" i="42" s="1"/>
  <c r="L56" i="22"/>
  <c r="L54" i="22"/>
  <c r="J44" i="22"/>
  <c r="J40" i="22"/>
  <c r="I17" i="42" s="1"/>
  <c r="L38" i="22"/>
  <c r="L49" i="22"/>
  <c r="J42" i="22"/>
  <c r="L40" i="22"/>
  <c r="J48" i="22"/>
  <c r="J39" i="22"/>
  <c r="R57" i="22"/>
  <c r="Z62" i="22"/>
  <c r="Y39" i="42" s="1"/>
  <c r="L60" i="22"/>
  <c r="V62" i="42"/>
  <c r="V58" i="42"/>
  <c r="V45" i="22"/>
  <c r="V46" i="22"/>
  <c r="V39" i="22"/>
  <c r="V48" i="22"/>
  <c r="V38" i="22"/>
  <c r="V41" i="22"/>
  <c r="V42" i="22"/>
  <c r="V49" i="22"/>
  <c r="V44" i="22"/>
  <c r="V40" i="22"/>
  <c r="V47" i="22"/>
  <c r="R62" i="42"/>
  <c r="R57" i="42"/>
  <c r="P62" i="42"/>
  <c r="P57" i="42"/>
  <c r="N62" i="42"/>
  <c r="M57" i="42"/>
  <c r="L57" i="42"/>
  <c r="H62" i="42"/>
  <c r="N57" i="42"/>
  <c r="J62" i="42"/>
  <c r="J57" i="42"/>
  <c r="I62" i="42"/>
  <c r="Y57" i="42" l="1"/>
  <c r="Y15" i="42"/>
  <c r="Y62" i="42"/>
  <c r="H57" i="42"/>
  <c r="Q57" i="42"/>
  <c r="I86" i="42"/>
  <c r="I78" i="42"/>
  <c r="I24" i="42"/>
  <c r="W18" i="42"/>
  <c r="W57" i="42"/>
  <c r="I22" i="42"/>
  <c r="W24" i="42"/>
  <c r="W21" i="42"/>
  <c r="W16" i="42"/>
  <c r="W42" i="42"/>
  <c r="V21" i="42"/>
  <c r="G32" i="42"/>
  <c r="W33" i="42"/>
  <c r="U31" i="42"/>
  <c r="U16" i="42"/>
  <c r="V19" i="42"/>
  <c r="G35" i="42"/>
  <c r="V26" i="42"/>
  <c r="V25" i="42"/>
  <c r="G33" i="42"/>
  <c r="I28" i="42"/>
  <c r="U42" i="42"/>
  <c r="U40" i="42"/>
  <c r="G24" i="42"/>
  <c r="W40" i="42"/>
  <c r="U38" i="42"/>
  <c r="U36" i="42"/>
  <c r="U18" i="42"/>
  <c r="U23" i="42"/>
  <c r="V17" i="42"/>
  <c r="G36" i="42"/>
  <c r="V15" i="42"/>
  <c r="V18" i="42"/>
  <c r="G34" i="42"/>
  <c r="G42" i="42"/>
  <c r="G39" i="42"/>
  <c r="G57" i="42"/>
  <c r="G23" i="42"/>
  <c r="I20" i="42"/>
  <c r="I18" i="42"/>
  <c r="W23" i="42"/>
  <c r="W20" i="42"/>
  <c r="W38" i="42"/>
  <c r="W36" i="42"/>
  <c r="U34" i="42"/>
  <c r="U32" i="42"/>
  <c r="U26" i="42"/>
  <c r="U19" i="42"/>
  <c r="G38" i="42"/>
  <c r="I16" i="42"/>
  <c r="W34" i="42"/>
  <c r="U30" i="42"/>
  <c r="U22" i="42"/>
  <c r="U15" i="42"/>
  <c r="G41" i="42"/>
  <c r="G20" i="42"/>
  <c r="H86" i="42"/>
  <c r="I27" i="42"/>
  <c r="W15" i="42"/>
  <c r="U41" i="42"/>
  <c r="U25" i="42"/>
  <c r="G40" i="42"/>
  <c r="G31" i="42"/>
  <c r="I25" i="42"/>
  <c r="I23" i="42"/>
  <c r="W35" i="42"/>
  <c r="U39" i="42"/>
  <c r="U37" i="42"/>
  <c r="U24" i="42"/>
  <c r="U21" i="42"/>
  <c r="V16" i="42"/>
  <c r="G30" i="42"/>
  <c r="V24" i="42"/>
  <c r="I21" i="42"/>
  <c r="I19" i="42"/>
  <c r="W25" i="42"/>
  <c r="W37" i="42"/>
  <c r="W31" i="42"/>
  <c r="U35" i="42"/>
  <c r="U33" i="42"/>
  <c r="U17" i="42"/>
  <c r="W62" i="42"/>
  <c r="M62" i="42"/>
  <c r="G62" i="42"/>
  <c r="G82" i="42" s="1"/>
  <c r="U62" i="42"/>
  <c r="H82" i="42"/>
  <c r="S62" i="42"/>
  <c r="K57" i="42"/>
  <c r="I76" i="42" s="1"/>
  <c r="I57" i="42"/>
  <c r="H76" i="42" s="1"/>
  <c r="K62" i="42"/>
  <c r="I82" i="42" s="1"/>
  <c r="U57" i="42"/>
  <c r="L18" i="14"/>
  <c r="N17" i="14"/>
  <c r="N18" i="14" s="1"/>
  <c r="M17" i="14"/>
  <c r="V57" i="42"/>
  <c r="K21" i="22"/>
  <c r="K16" i="22"/>
  <c r="Q62" i="42"/>
  <c r="G76" i="42" l="1"/>
  <c r="G83" i="42"/>
  <c r="J54" i="42"/>
  <c r="H73" i="42" s="1"/>
  <c r="J24" i="42"/>
  <c r="J23" i="42"/>
  <c r="J28" i="42"/>
  <c r="J17" i="42"/>
  <c r="J18" i="42"/>
  <c r="J21" i="42"/>
  <c r="J22" i="42"/>
  <c r="J25" i="42"/>
  <c r="J26" i="42"/>
  <c r="J19" i="42"/>
  <c r="J16" i="42"/>
  <c r="J27" i="42"/>
  <c r="J20" i="42"/>
  <c r="J15" i="42"/>
  <c r="J59" i="42"/>
  <c r="H79" i="42" s="1"/>
  <c r="J30" i="42"/>
  <c r="J36" i="42"/>
  <c r="J34" i="42"/>
  <c r="J40" i="42"/>
  <c r="J38" i="42"/>
  <c r="J35" i="42"/>
  <c r="J42" i="42"/>
  <c r="J29" i="42"/>
  <c r="J31" i="42"/>
  <c r="J33" i="42"/>
  <c r="J37" i="42"/>
  <c r="J39" i="42"/>
  <c r="J41" i="42"/>
  <c r="J32" i="42"/>
  <c r="O17" i="14"/>
  <c r="M18" i="14"/>
  <c r="N16" i="22"/>
  <c r="N21" i="22"/>
  <c r="L21" i="22"/>
  <c r="L16" i="22"/>
  <c r="G77" i="42"/>
  <c r="K17" i="42" l="1"/>
  <c r="K23" i="42"/>
  <c r="K21" i="42"/>
  <c r="K27" i="42"/>
  <c r="K25" i="42"/>
  <c r="K16" i="42"/>
  <c r="K18" i="42"/>
  <c r="K20" i="42"/>
  <c r="K22" i="42"/>
  <c r="K24" i="42"/>
  <c r="K26" i="42"/>
  <c r="K28" i="42"/>
  <c r="K15" i="42"/>
  <c r="K19" i="42"/>
  <c r="M25" i="42"/>
  <c r="M18" i="42"/>
  <c r="M16" i="42"/>
  <c r="M22" i="42"/>
  <c r="M20" i="42"/>
  <c r="M26" i="42"/>
  <c r="M24" i="42"/>
  <c r="M15" i="42"/>
  <c r="M28" i="42"/>
  <c r="M19" i="42"/>
  <c r="M17" i="42"/>
  <c r="M23" i="42"/>
  <c r="M21" i="42"/>
  <c r="M27" i="42"/>
  <c r="K59" i="42"/>
  <c r="K33" i="42"/>
  <c r="K35" i="42"/>
  <c r="K37" i="42"/>
  <c r="K39" i="42"/>
  <c r="K41" i="42"/>
  <c r="K30" i="42"/>
  <c r="K32" i="42"/>
  <c r="K34" i="42"/>
  <c r="K36" i="42"/>
  <c r="K38" i="42"/>
  <c r="K40" i="42"/>
  <c r="K42" i="42"/>
  <c r="K29" i="42"/>
  <c r="K31" i="42"/>
  <c r="M59" i="42"/>
  <c r="M39" i="42"/>
  <c r="M30" i="42"/>
  <c r="M32" i="42"/>
  <c r="M34" i="42"/>
  <c r="M36" i="42"/>
  <c r="M38" i="42"/>
  <c r="M40" i="42"/>
  <c r="M42" i="42"/>
  <c r="M29" i="42"/>
  <c r="M33" i="42"/>
  <c r="M31" i="42"/>
  <c r="M37" i="42"/>
  <c r="M35" i="42"/>
  <c r="M41" i="42"/>
  <c r="H83" i="42"/>
  <c r="H77" i="42"/>
  <c r="Q17" i="14"/>
  <c r="O18" i="14"/>
  <c r="K54" i="42"/>
  <c r="M54" i="42"/>
  <c r="M21" i="22"/>
  <c r="M16" i="22"/>
  <c r="L59" i="42" l="1"/>
  <c r="I79" i="42" s="1"/>
  <c r="L29" i="42"/>
  <c r="L31" i="42"/>
  <c r="L33" i="42"/>
  <c r="L35" i="42"/>
  <c r="L37" i="42"/>
  <c r="L39" i="42"/>
  <c r="L41" i="42"/>
  <c r="L30" i="42"/>
  <c r="L32" i="42"/>
  <c r="L34" i="42"/>
  <c r="L36" i="42"/>
  <c r="L38" i="42"/>
  <c r="L40" i="42"/>
  <c r="L42" i="42"/>
  <c r="L21" i="42"/>
  <c r="L24" i="42"/>
  <c r="L25" i="42"/>
  <c r="L28" i="42"/>
  <c r="L15" i="42"/>
  <c r="L18" i="42"/>
  <c r="L19" i="42"/>
  <c r="L26" i="42"/>
  <c r="L23" i="42"/>
  <c r="L22" i="42"/>
  <c r="L27" i="42"/>
  <c r="L16" i="42"/>
  <c r="L17" i="42"/>
  <c r="L20" i="42"/>
  <c r="O16" i="22"/>
  <c r="O21" i="22"/>
  <c r="Q18" i="14"/>
  <c r="R17" i="14"/>
  <c r="L54" i="42"/>
  <c r="I73" i="42" s="1"/>
  <c r="N33" i="42" l="1"/>
  <c r="N31" i="42"/>
  <c r="N37" i="42"/>
  <c r="N35" i="42"/>
  <c r="N41" i="42"/>
  <c r="N39" i="42"/>
  <c r="N30" i="42"/>
  <c r="N32" i="42"/>
  <c r="N34" i="42"/>
  <c r="N36" i="42"/>
  <c r="N38" i="42"/>
  <c r="N40" i="42"/>
  <c r="N42" i="42"/>
  <c r="N29" i="42"/>
  <c r="N18" i="42"/>
  <c r="N17" i="42"/>
  <c r="N20" i="42"/>
  <c r="N22" i="42"/>
  <c r="N21" i="42"/>
  <c r="N26" i="42"/>
  <c r="N15" i="42"/>
  <c r="N16" i="42"/>
  <c r="N19" i="42"/>
  <c r="N23" i="42"/>
  <c r="N24" i="42"/>
  <c r="N27" i="42"/>
  <c r="N28" i="42"/>
  <c r="N25" i="42"/>
  <c r="I83" i="42"/>
  <c r="I77" i="42"/>
  <c r="R18" i="14"/>
  <c r="S17" i="14"/>
  <c r="Q16" i="22"/>
  <c r="Q21" i="22"/>
  <c r="N59" i="42"/>
  <c r="N54" i="42"/>
  <c r="P19" i="42" l="1"/>
  <c r="P21" i="42"/>
  <c r="P23" i="42"/>
  <c r="P25" i="42"/>
  <c r="P27" i="42"/>
  <c r="P18" i="42"/>
  <c r="P16" i="42"/>
  <c r="P22" i="42"/>
  <c r="P20" i="42"/>
  <c r="P26" i="42"/>
  <c r="P24" i="42"/>
  <c r="P28" i="42"/>
  <c r="P15" i="42"/>
  <c r="P17" i="42"/>
  <c r="P30" i="42"/>
  <c r="P36" i="42"/>
  <c r="P34" i="42"/>
  <c r="P40" i="42"/>
  <c r="P38" i="42"/>
  <c r="P29" i="42"/>
  <c r="P42" i="42"/>
  <c r="P33" i="42"/>
  <c r="P31" i="42"/>
  <c r="P37" i="42"/>
  <c r="P35" i="42"/>
  <c r="P41" i="42"/>
  <c r="P39" i="42"/>
  <c r="P32" i="42"/>
  <c r="P59" i="42"/>
  <c r="P54" i="42"/>
  <c r="S18" i="14"/>
  <c r="T17" i="14"/>
  <c r="R16" i="22"/>
  <c r="R21" i="22"/>
  <c r="Q39" i="42" l="1"/>
  <c r="Q32" i="42"/>
  <c r="Q30" i="42"/>
  <c r="Q36" i="42"/>
  <c r="Q34" i="42"/>
  <c r="Q40" i="42"/>
  <c r="Q38" i="42"/>
  <c r="Q29" i="42"/>
  <c r="Q42" i="42"/>
  <c r="Q33" i="42"/>
  <c r="Q31" i="42"/>
  <c r="Q37" i="42"/>
  <c r="Q35" i="42"/>
  <c r="Q41" i="42"/>
  <c r="Q18" i="42"/>
  <c r="Q15" i="42"/>
  <c r="Q22" i="42"/>
  <c r="Q19" i="42"/>
  <c r="Q26" i="42"/>
  <c r="Q23" i="42"/>
  <c r="Q20" i="42"/>
  <c r="Q27" i="42"/>
  <c r="Q24" i="42"/>
  <c r="Q16" i="42"/>
  <c r="Q17" i="42"/>
  <c r="Q21" i="42"/>
  <c r="Q28" i="42"/>
  <c r="Q25" i="42"/>
  <c r="S21" i="22"/>
  <c r="S16" i="22"/>
  <c r="T18" i="14"/>
  <c r="U17" i="14"/>
  <c r="U18" i="14" s="1"/>
  <c r="Q59" i="42"/>
  <c r="Q54" i="42"/>
  <c r="R27" i="42" l="1"/>
  <c r="R16" i="42"/>
  <c r="R17" i="42"/>
  <c r="R18" i="42"/>
  <c r="R20" i="42"/>
  <c r="R22" i="42"/>
  <c r="R24" i="42"/>
  <c r="R26" i="42"/>
  <c r="R28" i="42"/>
  <c r="R15" i="42"/>
  <c r="R19" i="42"/>
  <c r="R21" i="42"/>
  <c r="R23" i="42"/>
  <c r="R25" i="42"/>
  <c r="R29" i="42"/>
  <c r="R31" i="42"/>
  <c r="R33" i="42"/>
  <c r="R35" i="42"/>
  <c r="R37" i="42"/>
  <c r="R39" i="42"/>
  <c r="R41" i="42"/>
  <c r="R32" i="42"/>
  <c r="R34" i="42"/>
  <c r="R30" i="42"/>
  <c r="R36" i="42"/>
  <c r="R40" i="42"/>
  <c r="R38" i="42"/>
  <c r="R42" i="42"/>
  <c r="U16" i="22"/>
  <c r="U21" i="22"/>
  <c r="T21" i="22"/>
  <c r="T16" i="22"/>
  <c r="R54" i="42"/>
  <c r="R59" i="42"/>
  <c r="S38" i="42" l="1"/>
  <c r="S42" i="42"/>
  <c r="S29" i="42"/>
  <c r="S31" i="42"/>
  <c r="S33" i="42"/>
  <c r="S35" i="42"/>
  <c r="S37" i="42"/>
  <c r="S39" i="42"/>
  <c r="S41" i="42"/>
  <c r="S32" i="42"/>
  <c r="S30" i="42"/>
  <c r="S36" i="42"/>
  <c r="S34" i="42"/>
  <c r="S40" i="42"/>
  <c r="T29" i="42"/>
  <c r="T31" i="42"/>
  <c r="T33" i="42"/>
  <c r="T35" i="42"/>
  <c r="T37" i="42"/>
  <c r="T39" i="42"/>
  <c r="T41" i="42"/>
  <c r="T30" i="42"/>
  <c r="T32" i="42"/>
  <c r="T34" i="42"/>
  <c r="T36" i="42"/>
  <c r="T38" i="42"/>
  <c r="T40" i="42"/>
  <c r="T42" i="42"/>
  <c r="T19" i="42"/>
  <c r="T17" i="42"/>
  <c r="T23" i="42"/>
  <c r="T21" i="42"/>
  <c r="T27" i="42"/>
  <c r="T25" i="42"/>
  <c r="T16" i="42"/>
  <c r="T18" i="42"/>
  <c r="T20" i="42"/>
  <c r="T22" i="42"/>
  <c r="T24" i="42"/>
  <c r="T26" i="42"/>
  <c r="T28" i="42"/>
  <c r="T15" i="42"/>
  <c r="S20" i="42"/>
  <c r="S23" i="42"/>
  <c r="S24" i="42"/>
  <c r="S19" i="42"/>
  <c r="S28" i="42"/>
  <c r="S17" i="42"/>
  <c r="S18" i="42"/>
  <c r="S21" i="42"/>
  <c r="S22" i="42"/>
  <c r="S25" i="42"/>
  <c r="S26" i="42"/>
  <c r="S15" i="42"/>
  <c r="S16" i="42"/>
  <c r="S27" i="42"/>
  <c r="S54" i="42"/>
  <c r="S59" i="42"/>
  <c r="T59" i="42"/>
  <c r="T5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Phillips</author>
  </authors>
  <commentList>
    <comment ref="B6" authorId="0" shapeId="0" xr:uid="{00000000-0006-0000-0700-000001000000}">
      <text>
        <r>
          <rPr>
            <sz val="9"/>
            <color indexed="81"/>
            <rFont val="Tahoma"/>
            <family val="2"/>
          </rPr>
          <t>The values in this tab are not updated, they are updated in the default tariff cap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Jonathan Sweeney</author>
    <author>Graham Reeve</author>
  </authors>
  <commentList>
    <comment ref="B2" authorId="0" shapeId="0" xr:uid="{00000000-0006-0000-0A00-000001000000}">
      <text>
        <r>
          <rPr>
            <b/>
            <sz val="11"/>
            <color indexed="81"/>
            <rFont val="Tahoma"/>
            <family val="2"/>
          </rPr>
          <t>This tab calculates the FIT scheme allowance for cap periods one to five. Please refer to tab "3i New FIT methodology" for the methodology used from cap period 6 onwards.</t>
        </r>
      </text>
    </comment>
    <comment ref="H13" authorId="1" shapeId="0" xr:uid="{00000000-0006-0000-0A00-00000200000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Graham Reeve</author>
    <author>Ryan Rimkus</author>
    <author>Simon McKean</author>
    <author>Nicholas Phillips</author>
    <author>Philip Brodie</author>
    <author>Olivia Jones</author>
    <author>Michael Smith</author>
  </authors>
  <commentList>
    <comment ref="C13" authorId="0" shapeId="0" xr:uid="{00000000-0006-0000-0B00-000001000000}">
      <text>
        <r>
          <rPr>
            <sz val="9"/>
            <color indexed="81"/>
            <rFont val="Tahoma"/>
            <family val="2"/>
          </rPr>
          <t>2015/16 and 2016/17 values taken from:
https://assets.publishing.service.gov.uk/government/uploads/system/uploads/attachment_data/file/373650/ECO_IA_with_SoS_e-sigf_v2.pdf
2017/18 - 2019/20 taken from:
https://assets.publishing.service.gov.uk/government/uploads/system/uploads/attachment_data/file/586266/ECO_Transition_Final_Stage_IA__For_Publication_.pdf
2020/21 and 2021/22 taken from:
https://assets.publishing.service.gov.uk/government/uploads/system/uploads/attachment_data/file/842280/ECO3_Improving_Consumer_Protection_Final_Stage_Impact_Assessment.pdf</t>
        </r>
      </text>
    </comment>
    <comment ref="D13" authorId="1" shapeId="0" xr:uid="{3A75D654-58C8-41E7-BEBD-EA91CC8EC691}">
      <text>
        <r>
          <rPr>
            <b/>
            <sz val="9"/>
            <color indexed="81"/>
            <rFont val="Tahoma"/>
            <family val="2"/>
          </rPr>
          <t xml:space="preserve">Ryan Rimkus:
</t>
        </r>
        <r>
          <rPr>
            <sz val="9"/>
            <color indexed="81"/>
            <rFont val="Tahoma"/>
            <family val="2"/>
          </rPr>
          <t>https://www.gov.uk/government/consultations/design-of-the-energy-company-obligation-eco4-2022-2026</t>
        </r>
      </text>
    </comment>
    <comment ref="T13" authorId="2" shapeId="0" xr:uid="{00000000-0006-0000-0B00-000002000000}">
      <text>
        <r>
          <rPr>
            <sz val="9"/>
            <color indexed="81"/>
            <rFont val="Tahoma"/>
            <family val="2"/>
          </rPr>
          <t>Updated using BEIS latest IA</t>
        </r>
      </text>
    </comment>
    <comment ref="V13" authorId="3" shapeId="0" xr:uid="{00000000-0006-0000-0B00-000003000000}">
      <text>
        <r>
          <rPr>
            <sz val="9"/>
            <color indexed="81"/>
            <rFont val="Tahoma"/>
            <family val="2"/>
          </rPr>
          <t>Updated using BEIS latest IA</t>
        </r>
      </text>
    </comment>
    <comment ref="X13" authorId="4" shapeId="0" xr:uid="{06311DEC-D522-402C-8726-1B11E2135878}">
      <text>
        <r>
          <rPr>
            <sz val="9"/>
            <color indexed="81"/>
            <rFont val="Tahoma"/>
            <family val="2"/>
          </rPr>
          <t>Updated using the latest BEIS IA: https://assets.publishing.service.gov.uk/government/uploads/system/uploads/attachment_data/file/1003740/eco4-consultation-stage-impact-assessment.pdf</t>
        </r>
      </text>
    </comment>
    <comment ref="X14" authorId="4" shapeId="0" xr:uid="{C30ADE3F-23D9-47EC-8AE7-03A6B76F8618}">
      <text>
        <r>
          <rPr>
            <sz val="9"/>
            <color indexed="81"/>
            <rFont val="Tahoma"/>
            <family val="2"/>
          </rPr>
          <t>Updated using the latest BEIS IA: https://assets.publishing.service.gov.uk/government/uploads/system/uploads/attachment_data/file/1003740/eco4-consultation-stage-impact-assessment.pdf</t>
        </r>
      </text>
    </comment>
    <comment ref="R21" authorId="5" shapeId="0" xr:uid="{00000000-0006-0000-0B00-000004000000}">
      <text>
        <r>
          <rPr>
            <sz val="9"/>
            <color indexed="81"/>
            <rFont val="Tahoma"/>
            <family val="2"/>
          </rPr>
          <t xml:space="preserve">Our best estimate of the supply volumes of obligated suppliers as of 1 February is the same as the previous cap period. </t>
        </r>
      </text>
    </comment>
    <comment ref="T21" authorId="6" shapeId="0" xr:uid="{00000000-0006-0000-0B00-000005000000}">
      <text>
        <r>
          <rPr>
            <sz val="9"/>
            <color indexed="81"/>
            <rFont val="Tahoma"/>
            <family val="2"/>
          </rPr>
          <t xml:space="preserve">Our best estimate of the supply volumes of obligated suppliers as of 1 February is the same as the previous cap period. 
</t>
        </r>
      </text>
    </comment>
    <comment ref="V21" authorId="3" shapeId="0" xr:uid="{00000000-0006-0000-0B00-000006000000}">
      <text>
        <r>
          <rPr>
            <sz val="9"/>
            <color indexed="81"/>
            <rFont val="Tahoma"/>
            <family val="2"/>
          </rPr>
          <t xml:space="preserve">Our best estimate of the supply volumes of obligated suppliers as of 1 February is the same as the previous cap period. </t>
        </r>
      </text>
    </comment>
    <comment ref="X21" authorId="4" shapeId="0" xr:uid="{6F8984E3-2669-44AA-ACB2-A2EA16333613}">
      <text>
        <r>
          <rPr>
            <sz val="9"/>
            <color indexed="81"/>
            <rFont val="Tahoma"/>
            <family val="2"/>
          </rPr>
          <t>Our best estimate is the same as the value used in the previous cap period.</t>
        </r>
      </text>
    </comment>
    <comment ref="R22" authorId="5" shapeId="0" xr:uid="{00000000-0006-0000-0B00-000007000000}">
      <text>
        <r>
          <rPr>
            <sz val="9"/>
            <color indexed="81"/>
            <rFont val="Tahoma"/>
            <family val="2"/>
          </rPr>
          <t xml:space="preserve">Our best estimate of the supply volumes of obligated suppliers as of 1 February is the same as the previous cap period. </t>
        </r>
      </text>
    </comment>
    <comment ref="T22" authorId="6" shapeId="0" xr:uid="{00000000-0006-0000-0B00-000008000000}">
      <text>
        <r>
          <rPr>
            <sz val="9"/>
            <color indexed="81"/>
            <rFont val="Tahoma"/>
            <family val="2"/>
          </rPr>
          <t xml:space="preserve">Our best estimate of the supply volumes of obligated suppliers as of 1 February is the same as the previous cap period. 
</t>
        </r>
      </text>
    </comment>
    <comment ref="V22" authorId="3" shapeId="0" xr:uid="{00000000-0006-0000-0B00-000009000000}">
      <text>
        <r>
          <rPr>
            <sz val="9"/>
            <color indexed="81"/>
            <rFont val="Tahoma"/>
            <family val="2"/>
          </rPr>
          <t xml:space="preserve">Our best estimate of the supply volumes of obligated suppliers as of 1 February is the same as the previous cap period. </t>
        </r>
      </text>
    </comment>
    <comment ref="X22" authorId="4" shapeId="0" xr:uid="{DB20913E-1432-42D5-A530-1DD0CD1675F1}">
      <text>
        <r>
          <rPr>
            <sz val="9"/>
            <color indexed="81"/>
            <rFont val="Tahoma"/>
            <family val="2"/>
          </rPr>
          <t xml:space="preserve">Our best estimate is the same as the value used in the previous cap period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Graham Reeve</author>
    <author>Olivia Jones</author>
    <author>Michael Smith</author>
    <author>Simon McKean</author>
    <author>Nicholas Phillips</author>
    <author>Philip Brodie</author>
  </authors>
  <commentList>
    <comment ref="D13" authorId="0" shapeId="0" xr:uid="{00000000-0006-0000-0C00-00000100000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For 2021/22 see:
https://assets.publishing.service.gov.uk/government/uploads/system/uploads/attachment_data/file/926435/warm-home-discount-2021-to-2022-consultation.pdf </t>
        </r>
      </text>
    </comment>
    <comment ref="R13" authorId="1" shapeId="0" xr:uid="{00000000-0006-0000-0C00-000002000000}">
      <text>
        <r>
          <rPr>
            <sz val="9"/>
            <color indexed="81"/>
            <rFont val="Tahoma"/>
            <family val="2"/>
          </rPr>
          <t xml:space="preserve">BEIS target spend for 2018/19 has been updated with inflation as per the WHD regulations. </t>
        </r>
      </text>
    </comment>
    <comment ref="T13" authorId="2" shapeId="0" xr:uid="{00000000-0006-0000-0C00-000003000000}">
      <text>
        <r>
          <rPr>
            <sz val="9"/>
            <color indexed="81"/>
            <rFont val="Tahoma"/>
            <family val="2"/>
          </rPr>
          <t xml:space="preserve">BEIS target spend for 2019/20 has been updated with inflation as per the WHD regulations. </t>
        </r>
      </text>
    </comment>
    <comment ref="X13" authorId="3" shapeId="0" xr:uid="{FED46633-4EB2-45EB-87A7-42940E032933}">
      <text>
        <r>
          <rPr>
            <sz val="9"/>
            <color indexed="81"/>
            <rFont val="Tahoma"/>
            <family val="2"/>
          </rPr>
          <t>The figure for target spending has been taken from the latest BEIS consultation:
https://assets.publishing.service.gov.uk/government/uploads/system/uploads/attachment_data/file/999412/warm-home-discount-reform.pdf
It has been updated to account for inflation
We've used the same core non-core split as previous period.</t>
        </r>
      </text>
    </comment>
    <comment ref="R14" authorId="1" shapeId="0" xr:uid="{00000000-0006-0000-0C00-000004000000}">
      <text>
        <r>
          <rPr>
            <sz val="9"/>
            <color indexed="81"/>
            <rFont val="Tahoma"/>
            <family val="2"/>
          </rPr>
          <t xml:space="preserve">We have assumed the same core/non-core split as the last period. </t>
        </r>
      </text>
    </comment>
    <comment ref="T14" authorId="2" shapeId="0" xr:uid="{00000000-0006-0000-0C00-000005000000}">
      <text>
        <r>
          <rPr>
            <sz val="9"/>
            <color indexed="81"/>
            <rFont val="Tahoma"/>
            <family val="2"/>
          </rPr>
          <t xml:space="preserve">We have assumed the same core/non-core split as the last period.
</t>
        </r>
      </text>
    </comment>
    <comment ref="V14" authorId="4" shapeId="0" xr:uid="{00000000-0006-0000-0C00-000006000000}">
      <text>
        <r>
          <rPr>
            <sz val="9"/>
            <color indexed="81"/>
            <rFont val="Tahoma"/>
            <family val="2"/>
          </rPr>
          <t>We have assumed the same core/non-core split as the last period.</t>
        </r>
      </text>
    </comment>
    <comment ref="R15" authorId="1" shapeId="0" xr:uid="{00000000-0006-0000-0C00-000007000000}">
      <text>
        <r>
          <rPr>
            <sz val="9"/>
            <color indexed="81"/>
            <rFont val="Tahoma"/>
            <family val="2"/>
          </rPr>
          <t xml:space="preserve">We have assumed the same core/non-core split as the last period. </t>
        </r>
      </text>
    </comment>
    <comment ref="T15" authorId="2" shapeId="0" xr:uid="{00000000-0006-0000-0C00-000008000000}">
      <text>
        <r>
          <rPr>
            <sz val="9"/>
            <color indexed="81"/>
            <rFont val="Tahoma"/>
            <family val="2"/>
          </rPr>
          <t>We have assumed the same core/non-core split as the last period.</t>
        </r>
      </text>
    </comment>
    <comment ref="V15" authorId="4" shapeId="0" xr:uid="{00000000-0006-0000-0C00-000009000000}">
      <text>
        <r>
          <rPr>
            <sz val="9"/>
            <color indexed="81"/>
            <rFont val="Tahoma"/>
            <family val="2"/>
          </rPr>
          <t>We have assumed the same core/non-core split as the last period.</t>
        </r>
      </text>
    </comment>
    <comment ref="R16" authorId="1" shapeId="0" xr:uid="{00000000-0006-0000-0C00-00000A000000}">
      <text>
        <r>
          <rPr>
            <sz val="9"/>
            <color indexed="81"/>
            <rFont val="Tahoma"/>
            <family val="2"/>
          </rPr>
          <t xml:space="preserve">Our best estimate of the number of customers of obligated suppliers as of 1 February is the same as last period. </t>
        </r>
      </text>
    </comment>
    <comment ref="T16" authorId="2" shapeId="0" xr:uid="{00000000-0006-0000-0C00-00000B000000}">
      <text>
        <r>
          <rPr>
            <sz val="9"/>
            <color indexed="81"/>
            <rFont val="Tahoma"/>
            <family val="2"/>
          </rPr>
          <t xml:space="preserve">Our best estimate of the number of customers of obligated suppliers as of 1 February is the same as last period. 
</t>
        </r>
      </text>
    </comment>
    <comment ref="V16" authorId="4" shapeId="0" xr:uid="{00000000-0006-0000-0C00-00000C000000}">
      <text>
        <r>
          <rPr>
            <sz val="9"/>
            <color indexed="81"/>
            <rFont val="Tahoma"/>
            <family val="2"/>
          </rPr>
          <t xml:space="preserve">Our best estimate of the number of customers of obligated suppliers as of 1 February is the same as last period. 
</t>
        </r>
      </text>
    </comment>
    <comment ref="X16" authorId="5" shapeId="0" xr:uid="{63EF8CDE-97EC-40B8-810C-DC6BD5ACED65}">
      <text>
        <r>
          <rPr>
            <sz val="9"/>
            <color indexed="81"/>
            <rFont val="Tahoma"/>
            <family val="2"/>
          </rPr>
          <t xml:space="preserve">Our best estimate is the same as the value used in the previous cap period.
</t>
        </r>
      </text>
    </comment>
    <comment ref="R17" authorId="1" shapeId="0" xr:uid="{00000000-0006-0000-0C00-00000D000000}">
      <text>
        <r>
          <rPr>
            <sz val="9"/>
            <color indexed="81"/>
            <rFont val="Tahoma"/>
            <family val="2"/>
          </rPr>
          <t>Our best estimate is the same as the last period.</t>
        </r>
      </text>
    </comment>
    <comment ref="T17" authorId="2" shapeId="0" xr:uid="{00000000-0006-0000-0C00-00000E000000}">
      <text>
        <r>
          <rPr>
            <sz val="9"/>
            <color indexed="81"/>
            <rFont val="Tahoma"/>
            <family val="2"/>
          </rPr>
          <t xml:space="preserve">Our best estimate is the same as the last period.
</t>
        </r>
      </text>
    </comment>
    <comment ref="V17" authorId="4" shapeId="0" xr:uid="{00000000-0006-0000-0C00-00000F000000}">
      <text>
        <r>
          <rPr>
            <sz val="9"/>
            <color indexed="81"/>
            <rFont val="Tahoma"/>
            <family val="2"/>
          </rPr>
          <t xml:space="preserve">Our best estimate is the same as the last period.
</t>
        </r>
      </text>
    </comment>
    <comment ref="X17" authorId="5" shapeId="0" xr:uid="{3C564412-E210-4F3F-9F95-17A239E38B68}">
      <text>
        <r>
          <rPr>
            <sz val="9"/>
            <color indexed="81"/>
            <rFont val="Tahoma"/>
            <family val="2"/>
          </rPr>
          <t>Our best estimate is the same as the value used in the previous cap period.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V14" authorId="0" shapeId="0" xr:uid="{00000000-0006-0000-0D00-000001000000}">
      <text>
        <r>
          <rPr>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5" authorId="0" shapeId="0" xr:uid="{00000000-0006-0000-0D00-000002000000}">
      <text>
        <r>
          <rPr>
            <sz val="9"/>
            <color indexed="81"/>
            <rFont val="Tahoma"/>
            <family val="2"/>
          </rPr>
          <t>Cell updated with November OBR forecast of RPI for 20/21.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Jonathan Sweeney</author>
  </authors>
  <commentList>
    <comment ref="B22" authorId="0" shapeId="0" xr:uid="{00000000-0006-0000-0F00-000001000000}">
      <text>
        <r>
          <rPr>
            <sz val="9"/>
            <color indexed="81"/>
            <rFont val="Tahoma"/>
            <family val="2"/>
          </rPr>
          <t xml:space="preserve">Scheme year 6 (2015/2016) is greyed out because the exempt supply cap on renewable electricity came into effect from 2016/2017 (FIT scheme year 7). </t>
        </r>
      </text>
    </comment>
    <comment ref="I37" authorId="0" shapeId="0" xr:uid="{00000000-0006-0000-0F00-000002000000}">
      <text>
        <r>
          <rPr>
            <sz val="9"/>
            <color indexed="81"/>
            <rFont val="Tahoma"/>
            <family val="2"/>
          </rPr>
          <t xml:space="preserve">
Exempt EII ( Scheme year 10 onwards) </t>
        </r>
      </text>
    </comment>
  </commentList>
</comments>
</file>

<file path=xl/sharedStrings.xml><?xml version="1.0" encoding="utf-8"?>
<sst xmlns="http://schemas.openxmlformats.org/spreadsheetml/2006/main" count="1793" uniqueCount="365">
  <si>
    <t xml:space="preserve"> </t>
  </si>
  <si>
    <t>Annex 4 - Policy cost allowance methodology</t>
  </si>
  <si>
    <t>Version Control</t>
  </si>
  <si>
    <t>Date Published</t>
  </si>
  <si>
    <t>Changes</t>
  </si>
  <si>
    <t>v1.1</t>
  </si>
  <si>
    <t>Published for statutory consultation</t>
  </si>
  <si>
    <t>v1.2</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</si>
  <si>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</si>
  <si>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</si>
  <si>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</si>
  <si>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</si>
  <si>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</si>
  <si>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v1.5</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</si>
  <si>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</si>
  <si>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</si>
  <si>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</si>
  <si>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v1.7</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</si>
  <si>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</si>
  <si>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v1.8</t>
  </si>
  <si>
    <t>- Inputs updated for sixth cap period
- Tab '3b RO' cell D15, '3e ECO' cell D14, '3g AAHEDC' cell D14 - updated link to latest OBR Economic and Fiscal outlook.
- Tab '3c CfD' cell W12 - BEIS consultation ongoing for year 2021/22 operational costs levy.</t>
  </si>
  <si>
    <t>v1.9</t>
  </si>
  <si>
    <t>- Inputs updated for seventh period
- Tab '3e ECO' cell D14 - updated link to latest OBR Economic and Fiscal outlook.</t>
  </si>
  <si>
    <t>v1.10</t>
  </si>
  <si>
    <t xml:space="preserve">-Policy cost and losses inputs updated for price cap period 01 April 2022 to 30 September 2022.
-Tab '3j GGL' added to allow for costs associated with GGL. Relevant rows also added to tabs '2a Aggregate costs' and 1a Policy Cost Allowance' </t>
  </si>
  <si>
    <t>v1.11</t>
  </si>
  <si>
    <t>- Removed CfD costs from the annex (moved to annex 2 - wholesale costs)</t>
  </si>
  <si>
    <t>Description</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</si>
  <si>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</si>
  <si>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</si>
  <si>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</si>
  <si>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</si>
  <si>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</si>
  <si>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</si>
  <si>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&lt;= Denotes an input</t>
  </si>
  <si>
    <t>&lt;= Denotes a calculation or output</t>
  </si>
  <si>
    <t>This sheet gives an overview of the content of each of the tabs.</t>
  </si>
  <si>
    <t>List of tabs</t>
  </si>
  <si>
    <t>Tab name</t>
  </si>
  <si>
    <t>Tab type</t>
  </si>
  <si>
    <t>Front sheet</t>
  </si>
  <si>
    <t>n/a</t>
  </si>
  <si>
    <t>Title</t>
  </si>
  <si>
    <t>Notes</t>
  </si>
  <si>
    <t>This tab</t>
  </si>
  <si>
    <t>1 Outputs</t>
  </si>
  <si>
    <t>1a Policy Cost Allowance</t>
  </si>
  <si>
    <t>Outputs</t>
  </si>
  <si>
    <t>Table showing the policy cost allowance calculated for each 28AD Charge Restriction Period</t>
  </si>
  <si>
    <t>2. Calculate</t>
  </si>
  <si>
    <t>2a Aggregate costs</t>
  </si>
  <si>
    <t>Calculations</t>
  </si>
  <si>
    <t>Aggregates cost estimates for each scheme, apply loss uplifts for AAHEDC and Cfds</t>
  </si>
  <si>
    <t>3. Inputs</t>
  </si>
  <si>
    <t>3a Demand</t>
  </si>
  <si>
    <t>Inputs</t>
  </si>
  <si>
    <t>Typical consumption assumption</t>
  </si>
  <si>
    <t>3b RO</t>
  </si>
  <si>
    <t xml:space="preserve">Inputs and calculations </t>
  </si>
  <si>
    <t>Input data and calculations for renewable obligation</t>
  </si>
  <si>
    <t>3d FiT</t>
  </si>
  <si>
    <t>Input data and calculations for feed in tariffs up until cap period 5</t>
  </si>
  <si>
    <t>3e ECO</t>
  </si>
  <si>
    <t>3f WHD</t>
  </si>
  <si>
    <t>Input data and calculations for warm home discount</t>
  </si>
  <si>
    <t>3g AAHEDC</t>
  </si>
  <si>
    <t>Input data and calculations for assistance for areas with high electricity distribution costs</t>
  </si>
  <si>
    <t>3h Losses</t>
  </si>
  <si>
    <t>Loss multipliers for each 28AD Charge Restriction Period</t>
  </si>
  <si>
    <t>3i New FIT methodology</t>
  </si>
  <si>
    <t>Input data and calculations for feed in tariffs from cap period 6 onwards.</t>
  </si>
  <si>
    <t>3j GGL</t>
  </si>
  <si>
    <t>Input data and calculation for green gas levy</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</si>
  <si>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</si>
  <si>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</si>
  <si>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default tariff cap</t>
  </si>
  <si>
    <t>Fuel and Benchmark Metering Arrangement</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</si>
  <si>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</si>
  <si>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</si>
  <si>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</si>
  <si>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</si>
  <si>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</si>
  <si>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</si>
  <si>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</si>
  <si>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</si>
  <si>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</si>
  <si>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2016-September 2016</t>
  </si>
  <si>
    <t>October 2016-March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</si>
  <si>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</si>
  <si>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</si>
  <si>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</si>
  <si>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</si>
  <si>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</si>
  <si>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</si>
  <si>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</si>
  <si>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</si>
  <si>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</si>
  <si>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</si>
  <si>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</si>
  <si>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</si>
  <si>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December 2022</t>
  </si>
  <si>
    <t>April 2023 - June 2023</t>
  </si>
  <si>
    <t>October 2023 - December 2023</t>
  </si>
  <si>
    <t>January 2023 - March 2023</t>
  </si>
  <si>
    <t>July 2023 - September 2023</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</si>
  <si>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</si>
  <si>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</si>
  <si>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</si>
  <si>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</si>
  <si>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</si>
  <si>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</si>
  <si>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</si>
  <si>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</si>
  <si>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</si>
  <si>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</si>
  <si>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</si>
  <si>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</si>
  <si>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</si>
  <si>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</si>
  <si>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</si>
  <si>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</si>
  <si>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</si>
  <si>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</si>
  <si>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</si>
  <si>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</si>
  <si>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Fiscal year (April to March):</t>
  </si>
  <si>
    <t>2015/16</t>
  </si>
  <si>
    <t>2016/17</t>
  </si>
  <si>
    <t>2017/18</t>
  </si>
  <si>
    <t>2018/19</t>
  </si>
  <si>
    <t>2018/2019</t>
  </si>
  <si>
    <t>2019/2020</t>
  </si>
  <si>
    <t>2020/2021</t>
  </si>
  <si>
    <t>2021/2022</t>
  </si>
  <si>
    <t>2022/2023</t>
  </si>
  <si>
    <t>2023/2024</t>
  </si>
  <si>
    <t>Electricity - Single-Rate Metering Arrangement</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</si>
  <si>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</si>
  <si>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</si>
  <si>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</si>
  <si>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</si>
  <si>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</si>
  <si>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</si>
  <si>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</si>
  <si>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</si>
  <si>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</si>
  <si>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</si>
  <si>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</si>
  <si>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</si>
  <si>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</si>
  <si>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</si>
  <si>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</si>
  <si>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Electricity - Multi-Register Metering Arrangement</t>
  </si>
  <si>
    <t>Gas</t>
  </si>
  <si>
    <t>2. Scheme by scheme estimates (GB average). The WHD estimate for each fuel and Benchmark Metering Arrangement is used as the Policy Cost Allowance at Benchmark Annual Consumption Level nil kWh.</t>
  </si>
  <si>
    <t>Scheme</t>
  </si>
  <si>
    <t>October 2022 - March 2023</t>
  </si>
  <si>
    <t>April 2023 - September 2023</t>
  </si>
  <si>
    <t>RO</t>
  </si>
  <si>
    <t>£/MWh supplied</t>
  </si>
  <si>
    <t>FiT</t>
  </si>
  <si>
    <t>ECO</t>
  </si>
  <si>
    <t>WHD</t>
  </si>
  <si>
    <t>£/customer</t>
  </si>
  <si>
    <t>AAHEDC (GB average)</t>
  </si>
  <si>
    <t>GGL</t>
  </si>
  <si>
    <t>3. Weighted average annual values (GB average)</t>
  </si>
  <si>
    <t>Year:</t>
  </si>
  <si>
    <t>AAHEDC</t>
  </si>
  <si>
    <t>Total</t>
  </si>
  <si>
    <t>Aggregate costs</t>
  </si>
  <si>
    <t>This tab aggregates our estimates of the charges to a supplier associated with each scheme. It calculates the estimated cost of the AAHEDC and CfD schemes with losses applied.</t>
  </si>
  <si>
    <t>1. Summarise estimates for individual schemes (before losses multiplier applied for Cfd and AAHEDC)</t>
  </si>
  <si>
    <t>£/MWh at GSP</t>
  </si>
  <si>
    <t>2. Apply losses multiplier for AAHEDC</t>
  </si>
  <si>
    <t>Region name</t>
  </si>
  <si>
    <t>Demand</t>
  </si>
  <si>
    <t>This tab shows the consumption values for which the policy cost allowance is calculated, as well as the summer/winter weights used to calculate weighted average annual values of the policy cost allowance (based on Ofgem analysis of Elexon / Xoserve data).</t>
  </si>
  <si>
    <t>Typical consumption values</t>
  </si>
  <si>
    <t>Fuel / Benchmark Metering Arrangement</t>
  </si>
  <si>
    <t>Typical consumption, MWh</t>
  </si>
  <si>
    <t>Weights</t>
  </si>
  <si>
    <t>Summer</t>
  </si>
  <si>
    <t>Winter</t>
  </si>
  <si>
    <t>RENEWABLE OBLIGATION (RO)</t>
  </si>
  <si>
    <t>This tab estimates the cost to a supplier of meeting its obligation under the renewable obligation scheme, by combining the buy out price and obligation level.</t>
  </si>
  <si>
    <t>Source</t>
  </si>
  <si>
    <t>RO charging year:</t>
  </si>
  <si>
    <t>Obligation level for scheme year</t>
  </si>
  <si>
    <t>Final level of the Renewables Obligation for the scheme year, as published by BEIS</t>
  </si>
  <si>
    <t>ROCS/MWh supplied</t>
  </si>
  <si>
    <t>Final buy-out price for scheme year</t>
  </si>
  <si>
    <t>Ofgem</t>
  </si>
  <si>
    <t>£/ROC</t>
  </si>
  <si>
    <t>Final buy-out price for previous scheme year</t>
  </si>
  <si>
    <t>For February updates, previous year's buy out price is combined with most recent OBR forecast of annual RPI for previous calendar year, as final buy out price is not published until mid Feb</t>
  </si>
  <si>
    <t>Forecast of annual RPI for previous calendar year</t>
  </si>
  <si>
    <t>Most recent OBR Economic and Fiscal Outlook, Table 1.7, Supplementary economy tables, calendar years</t>
  </si>
  <si>
    <t>%</t>
  </si>
  <si>
    <t>Forecast buy-out price (if required)</t>
  </si>
  <si>
    <t>RO cost estimate</t>
  </si>
  <si>
    <t>FEED IN TARIFFS (FiT)</t>
  </si>
  <si>
    <t>This tab estimates the cost to a supplier of meeting its obligation under the FiT scheme for cap period one to five. Forecasts of total scheme costs are based on those published by the OBR.</t>
  </si>
  <si>
    <t>FiT scheme year:</t>
  </si>
  <si>
    <t>Latest OBR forecast of enviromental levies for scheme year - Feed-in-tariffs</t>
  </si>
  <si>
    <t>OBR, Economic and fiscal outlook. Fiscal supplementary tables: receipts and other. Enviromental Levies, Table 2.7</t>
  </si>
  <si>
    <t>£</t>
  </si>
  <si>
    <t>BEIS Central projections of electricity which will be supplied by licensed suppliers</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</si>
  <si>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</si>
  <si>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 xml:space="preserve">BEIS, Calculating the Level of the Renewables Obligation – Annex A, Calculation A
</t>
  </si>
  <si>
    <t>MWh supplied</t>
  </si>
  <si>
    <t>Exempt supply cap (MWh) for 2016/17</t>
  </si>
  <si>
    <t>We estimate costs on basis that cap is met in each year</t>
  </si>
  <si>
    <t>Ofgem, FiT Annual report</t>
  </si>
  <si>
    <t>Yearly percentage increase in the exempt supply cap for scheme year</t>
  </si>
  <si>
    <t>Ofgem, Feed-in Tariffs: Guidance for Licensed Electricity Suppliers (Version 11)</t>
  </si>
  <si>
    <t>Exempt supply cap for scheme year</t>
  </si>
  <si>
    <t>MWh</t>
  </si>
  <si>
    <t>FiT cost estimate</t>
  </si>
  <si>
    <t>ENERGY COMPANY OBLIGATION (ECO)</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</si>
  <si>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</si>
  <si>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ECO scheme year:</t>
  </si>
  <si>
    <t>Calculate by dividing annualised estimate of supplier impact of scheme in half</t>
  </si>
  <si>
    <t>Uprate to current year prices using GDP deflator</t>
  </si>
  <si>
    <t>Share of supply volumes of all obligated suppliers accounted for by 'fully' obligated suppliers - gas</t>
  </si>
  <si>
    <t>Ofgem, based on information collected from suppliers</t>
  </si>
  <si>
    <t>Share of supply volumes of all obligated suppliers accounted for by 'fully' obligated suppliers - electricity</t>
  </si>
  <si>
    <t>Supply volumes of obligated suppliers - gas</t>
  </si>
  <si>
    <t xml:space="preserve">Supply volumes of obligated suppliers - electricity </t>
  </si>
  <si>
    <t>WARM HOME DISCOUNT (WHD)</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</si>
  <si>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</si>
  <si>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WHD scheme year:</t>
  </si>
  <si>
    <t>Target spending for scheme year</t>
  </si>
  <si>
    <t>BEIS consultation on WHD scheme</t>
  </si>
  <si>
    <t xml:space="preserve">   Of which core</t>
  </si>
  <si>
    <t>BEIS</t>
  </si>
  <si>
    <t xml:space="preserve">   Of which Non-core</t>
  </si>
  <si>
    <t>Number of customer of obligated suppliers at 31 December of the previous calendar year</t>
  </si>
  <si>
    <t>For February updates, these will be based on our best estimate of the number of customers of obligated suppliers as of 1 February. These will be updated with final values - as used for the purposes of calculating suppliers' obligations - in August.</t>
  </si>
  <si>
    <t># of customers</t>
  </si>
  <si>
    <t>Compulsory suppliers % of core group</t>
  </si>
  <si>
    <t>WHD cost estimate</t>
  </si>
  <si>
    <t>ASSISTANCE FOR AREAS WITH HIGH ELECTRICITY DISTRIBUTION COSTS (AAHEDC)</t>
  </si>
  <si>
    <t>This tab estimates the costs of charges associated with assistance for areas with high electricity distribution costs.</t>
  </si>
  <si>
    <t>AAHEDC charging year:</t>
  </si>
  <si>
    <t>Final AAHEDC tariff for current charging year</t>
  </si>
  <si>
    <t>National Grid</t>
  </si>
  <si>
    <t>p/kWh at GSP</t>
  </si>
  <si>
    <t>Final AAHEDC tariff for previous charging year</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</si>
  <si>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</si>
  <si>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Forecast of annual RPI for previous charging year</t>
  </si>
  <si>
    <t xml:space="preserve">Most recent OBR Economic and Fiscal Outlook, Table 1.7, Supplementary economy tables, Apr - Mar years </t>
  </si>
  <si>
    <t>Forecast AAHEDC tariff (if required)</t>
  </si>
  <si>
    <t>AAHEDC cost estimate</t>
  </si>
  <si>
    <t>FEED IN TARIFFS (FIT)</t>
  </si>
  <si>
    <t xml:space="preserve">FIT scheme costs from period 6 onward. Levelisation fund, total electricity supplied and total exempt electricity supplied from Energy Intensive Industry (EII) as issued in quarterly invoices and published in FIT quarterly reports. Both summer and winter 28AD Charge Restriction Periods use FIT scheme costs and demand on a 18-month lagged basis and uprate the scheme costs by the Retail Price Index (RPI) inflation to estimate costs in the upcoming period. </t>
  </si>
  <si>
    <t>1. Input data - Exempt Supply cap on renewable electricity sourced from outside the UK</t>
  </si>
  <si>
    <t>1.1 Input data used to calculate the exempt Supply cap on renewable electricity sourced from outside the UK</t>
  </si>
  <si>
    <t>Source: FIT Annual reports - https://www.ofgem.gov.uk/environmental-programmes/fit/contacts-guidance-and-resources/public-reports-and-data-fit/annual-reports . The Exempt supply cap on renewable electricity came into effect from 2016/2017 (FIT scheme year 7).</t>
  </si>
  <si>
    <t>Source: Future annual cap levels can be calculated given that a yearly 10% increase is applied to the exempt supply cap from one scheme year to the next: https://www.ofgem.gov.uk/publications-and-updates/feed-tariffs-guidance-licensed-electricity-suppliers-version-13</t>
  </si>
  <si>
    <t>FIT Scheme year</t>
  </si>
  <si>
    <t>Annual exempt supply cap level for renewable electricity sourced from outside the UK (MWh)</t>
  </si>
  <si>
    <t>2016/2017</t>
  </si>
  <si>
    <t>Yearly percentage increase in the exempt supply cap for scheme year (%)</t>
  </si>
  <si>
    <t>1.2 Input data - Exempt Supply cap on renewable electricity sourced from outside the UK</t>
  </si>
  <si>
    <t xml:space="preserve">Note: We lookup the value in table 1.1 for the Annual exempt supply cap in scheme year 7. We calculate the remaining scheme years annual supply cap by multiplying the previous scheme years cap by the yearly percentage increase from table 1.1. </t>
  </si>
  <si>
    <t>Note: The Exempt supply cap on renewable electricity came into effect from 2016/2017 (FIT scheme year 7). The scheme year's cap is weighted eqaully across all quarters within a given scheme year.</t>
  </si>
  <si>
    <t>Each quarter's exempt supply cap level for a given scheme year applied to renewable electricity sourced from outside the UK (MWh)</t>
  </si>
  <si>
    <t>2015/2016</t>
  </si>
  <si>
    <t>2017/2018</t>
  </si>
  <si>
    <t>2. Input data - Quarterly  levelisation funds and electricity supplied</t>
  </si>
  <si>
    <t>Source: Ofgem FIT quarterly invoices. Also published https://www.ofgem.gov.uk/environmental-programmes/fit/contacts-guidance-and-resources/public-reports-and-data-fit/feed-tariffs-quarterly-report</t>
  </si>
  <si>
    <t>Note: Exempt supply cap level for renewable electricity sourced from outside the UK is sourced from table 1.2</t>
  </si>
  <si>
    <t>Quarter in FIT scheme year</t>
  </si>
  <si>
    <t>Calendar months</t>
  </si>
  <si>
    <t>Levelisation fund (£)</t>
  </si>
  <si>
    <t>Total Electricity supplied (MWh)</t>
  </si>
  <si>
    <t>Exempt supply cap level for renewable electricity sourced from outside the UK (MWh)</t>
  </si>
  <si>
    <t>Total Exempt Electricity supplied from Energy Intensive Industry (EII)
(MWh)</t>
  </si>
  <si>
    <t>Summer price cap period to which FiT rate applies</t>
  </si>
  <si>
    <t>Winter price cap period to which FiT rate applies</t>
  </si>
  <si>
    <t>Q1</t>
  </si>
  <si>
    <t>April - June</t>
  </si>
  <si>
    <t>N/A</t>
  </si>
  <si>
    <t>2016-17 Winter</t>
  </si>
  <si>
    <t>Q2</t>
  </si>
  <si>
    <t>July - September</t>
  </si>
  <si>
    <t>Q3</t>
  </si>
  <si>
    <t>October - December</t>
  </si>
  <si>
    <t>2017-18 Summer</t>
  </si>
  <si>
    <t>Q4</t>
  </si>
  <si>
    <t>January - March</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</si>
  <si>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</si>
  <si>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</si>
  <si>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</si>
  <si>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</si>
  <si>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</si>
  <si>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</si>
  <si>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</si>
  <si>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</si>
  <si>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</si>
  <si>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</si>
  <si>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</si>
  <si>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</si>
  <si>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</si>
  <si>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3. Input: Retail Price index(RPI) inflation percentage applied to tariff</t>
  </si>
  <si>
    <t>Source: Feed-in Tariff (FIT): Tariff tables, https://www.ofgem.gov.uk/environmental-programmes/fit/fit-tariff-rates (see publications at bottom of weblink)</t>
  </si>
  <si>
    <t>Scheme year which the tariff is adjusted for RPI inflation</t>
  </si>
  <si>
    <t>RPI (%)</t>
  </si>
  <si>
    <t>RPI index (scheme year 6 =100)</t>
  </si>
  <si>
    <t>4. Calculating the indexed Levelisation Fund (£)</t>
  </si>
  <si>
    <t>4.1 Break down of scheme year costs allocated to each charge restriction period</t>
  </si>
  <si>
    <t xml:space="preserve">Note: This table looks up the costs in each scheme year and sums those costs that are recovered in each cap period (all data sourced from table 2) </t>
  </si>
  <si>
    <t>28AD charge restriction period:</t>
  </si>
  <si>
    <t>Row reference to scheme year</t>
  </si>
  <si>
    <t xml:space="preserve">4.2 RPI index breakdown used to inflate costs from the scheme year they are incurred to the scheme year they are recovered. </t>
  </si>
  <si>
    <t>Note: We calculate the appropriate inflation metric for each scheme year costs depending on when they are being recovered.</t>
  </si>
  <si>
    <t>Row reference to scheme year costs are incurred</t>
  </si>
  <si>
    <t>Column scheme year reference is the scheme year ongoing at the same time as the cap period</t>
  </si>
  <si>
    <t>4.3 Calculating the indexed Levelisation Fund (£)</t>
  </si>
  <si>
    <t xml:space="preserve">Note: Multiply the costs by the respective RPI index  </t>
  </si>
  <si>
    <t>5. Calculate the FIT cost estimate (£/MWh).</t>
  </si>
  <si>
    <t>Notes: Calculate the inflated levelisation fund, electricty supplied and exempt electricity that will be passed through to each period. Then calculate the FIT estimate (£/MWh) as levelisation fund divided by total electricity supplied minus total exempt electricity supplied.</t>
  </si>
  <si>
    <t>lookup Period</t>
  </si>
  <si>
    <t>Inflated Levelisation fund (£)</t>
  </si>
  <si>
    <t>Exempt supply for renewable electricity from outside the UK (MWh)</t>
  </si>
  <si>
    <t>Exempt supply for EII
(MWh)</t>
  </si>
  <si>
    <t>FIT cost estimate (£/MWh).</t>
  </si>
  <si>
    <t>Loss multipliers</t>
  </si>
  <si>
    <t>This tab summarises the loss multipliers, to be used to uplift AAHEDC and CfD costs, for each 28AD Charge Restriction Period. It is populated using the outputs of the supplemental model - demand and losses.</t>
  </si>
  <si>
    <t>1 Distribution only (AAHEDC)</t>
  </si>
  <si>
    <t>Benchmark Metering Arrangement</t>
  </si>
  <si>
    <t>Zone</t>
  </si>
  <si>
    <t>Single Rate</t>
  </si>
  <si>
    <t>Multi-Register</t>
  </si>
  <si>
    <t>GREEN GAS LEVY (GGL)</t>
  </si>
  <si>
    <t xml:space="preserve">This tab calculates the cost to an obligated supplier for the GGL which funds the Green Gas Support Scheme (GGSS). </t>
  </si>
  <si>
    <t>GGL scheme year:</t>
  </si>
  <si>
    <t>Levy rate</t>
  </si>
  <si>
    <t>pence/meter/day</t>
  </si>
  <si>
    <t>Backdated levy rate for first scheme year</t>
  </si>
  <si>
    <t>In the first scheme year (30 November 2021 - 31 March 2022) there are 122 days.</t>
  </si>
  <si>
    <t>GGL allowance</t>
  </si>
  <si>
    <t>£/meter</t>
  </si>
  <si>
    <t>- Removed CfD losses from tab '3h Losses'</t>
  </si>
  <si>
    <t>v1.12</t>
  </si>
  <si>
    <t>v1.13</t>
  </si>
  <si>
    <t>- Policy cost inputs updated for price cap period 01 October 2022 to 31 December 2022</t>
  </si>
  <si>
    <t>BEIS impact assessment for ECO4</t>
  </si>
  <si>
    <t>BEIS impact assessment for ECO+</t>
  </si>
  <si>
    <r>
      <t xml:space="preserve">Latest published OBR forecasts used to inflate annualised costs to current year prices (published costs are in </t>
    </r>
    <r>
      <rPr>
        <b/>
        <sz val="9"/>
        <color theme="1"/>
        <rFont val="Verdana"/>
        <family val="2"/>
      </rPr>
      <t>2022</t>
    </r>
    <r>
      <rPr>
        <sz val="9"/>
        <color theme="1"/>
        <rFont val="Verdana"/>
        <family val="2"/>
      </rPr>
      <t xml:space="preserve"> prices in the </t>
    </r>
    <r>
      <rPr>
        <b/>
        <sz val="9"/>
        <color theme="1"/>
        <rFont val="Verdana"/>
        <family val="2"/>
      </rPr>
      <t>ECO+</t>
    </r>
    <r>
      <rPr>
        <sz val="9"/>
        <color theme="1"/>
        <rFont val="Verdana"/>
        <family val="2"/>
      </rPr>
      <t xml:space="preserve"> impact assessment)</t>
    </r>
  </si>
  <si>
    <r>
      <t xml:space="preserve">Latest published OBR forecasts used to inflate annualised costs to current year prices (published costs are in </t>
    </r>
    <r>
      <rPr>
        <b/>
        <sz val="9"/>
        <color theme="1"/>
        <rFont val="Verdana"/>
        <family val="2"/>
      </rPr>
      <t>2021</t>
    </r>
    <r>
      <rPr>
        <sz val="9"/>
        <color theme="1"/>
        <rFont val="Verdana"/>
        <family val="2"/>
      </rPr>
      <t xml:space="preserve"> prices in the </t>
    </r>
    <r>
      <rPr>
        <b/>
        <sz val="9"/>
        <color theme="1"/>
        <rFont val="Verdana"/>
        <family val="2"/>
      </rPr>
      <t>ECO4</t>
    </r>
    <r>
      <rPr>
        <sz val="9"/>
        <color theme="1"/>
        <rFont val="Verdana"/>
        <family val="2"/>
      </rPr>
      <t xml:space="preserve"> impact assessment)</t>
    </r>
  </si>
  <si>
    <r>
      <t xml:space="preserve">Annualised costs for scheme year attributed to gas - </t>
    </r>
    <r>
      <rPr>
        <b/>
        <sz val="9"/>
        <color theme="1"/>
        <rFont val="Verdana"/>
        <family val="2"/>
      </rPr>
      <t>ECO4</t>
    </r>
  </si>
  <si>
    <r>
      <t xml:space="preserve">Annualised costs for scheme year attributed to electricity - </t>
    </r>
    <r>
      <rPr>
        <b/>
        <sz val="9"/>
        <color theme="1"/>
        <rFont val="Verdana"/>
        <family val="2"/>
      </rPr>
      <t>ECO4</t>
    </r>
  </si>
  <si>
    <r>
      <t xml:space="preserve">Annualised costs for scheme year attributed to gas - </t>
    </r>
    <r>
      <rPr>
        <b/>
        <sz val="9"/>
        <color theme="1"/>
        <rFont val="Verdana"/>
        <family val="2"/>
      </rPr>
      <t>ECO+</t>
    </r>
  </si>
  <si>
    <r>
      <t xml:space="preserve">Annualised costs for scheme year attributed to electricity - </t>
    </r>
    <r>
      <rPr>
        <b/>
        <sz val="9"/>
        <color theme="1"/>
        <rFont val="Verdana"/>
        <family val="2"/>
      </rPr>
      <t>ECO+</t>
    </r>
  </si>
  <si>
    <r>
      <rPr>
        <b/>
        <sz val="9"/>
        <color theme="1"/>
        <rFont val="Verdana"/>
        <family val="2"/>
      </rPr>
      <t>ECO4</t>
    </r>
    <r>
      <rPr>
        <sz val="9"/>
        <color theme="1"/>
        <rFont val="Verdana"/>
        <family val="2"/>
      </rPr>
      <t xml:space="preserve"> cost estimate - gas </t>
    </r>
  </si>
  <si>
    <r>
      <rPr>
        <b/>
        <sz val="9"/>
        <color theme="1"/>
        <rFont val="Verdana"/>
        <family val="2"/>
      </rPr>
      <t>ECO4</t>
    </r>
    <r>
      <rPr>
        <sz val="9"/>
        <color theme="1"/>
        <rFont val="Verdana"/>
        <family val="2"/>
      </rPr>
      <t xml:space="preserve"> cost estimate - electricity </t>
    </r>
  </si>
  <si>
    <r>
      <rPr>
        <b/>
        <sz val="9"/>
        <color theme="1"/>
        <rFont val="Verdana"/>
        <family val="2"/>
      </rPr>
      <t>ECO+</t>
    </r>
    <r>
      <rPr>
        <sz val="9"/>
        <color theme="1"/>
        <rFont val="Verdana"/>
        <family val="2"/>
      </rPr>
      <t xml:space="preserve"> cost estimate - gas </t>
    </r>
  </si>
  <si>
    <r>
      <rPr>
        <b/>
        <sz val="9"/>
        <color theme="1"/>
        <rFont val="Verdana"/>
        <family val="2"/>
      </rPr>
      <t>ECO+</t>
    </r>
    <r>
      <rPr>
        <sz val="9"/>
        <color theme="1"/>
        <rFont val="Verdana"/>
        <family val="2"/>
      </rPr>
      <t xml:space="preserve"> cost estimate - electricity </t>
    </r>
  </si>
  <si>
    <r>
      <rPr>
        <b/>
        <sz val="9"/>
        <color theme="1"/>
        <rFont val="Verdana"/>
        <family val="2"/>
      </rPr>
      <t>ECO (All Schemes)</t>
    </r>
    <r>
      <rPr>
        <sz val="9"/>
        <color theme="1"/>
        <rFont val="Verdana"/>
        <family val="2"/>
      </rPr>
      <t xml:space="preserve"> cost estimate - gas </t>
    </r>
  </si>
  <si>
    <r>
      <rPr>
        <b/>
        <sz val="9"/>
        <color theme="1"/>
        <rFont val="Verdana"/>
        <family val="2"/>
      </rPr>
      <t>ECO (All Schemes)</t>
    </r>
    <r>
      <rPr>
        <sz val="9"/>
        <color theme="1"/>
        <rFont val="Verdana"/>
        <family val="2"/>
      </rPr>
      <t xml:space="preserve"> cost estimate - electricity </t>
    </r>
  </si>
  <si>
    <t>Input data and calculations for energy company obligation (ECO4 and ECO+)</t>
  </si>
  <si>
    <t>v1.131</t>
  </si>
  <si>
    <t>- Tab 3e ECO updated to include ECO+
Rows 15&amp;16 added for ECO+ Annulated Costs
Row 18 added for ECO+ GDP deflator
Rows 24&amp;25 added for ECO4 cost estimate
Rows 26&amp;27 added for ECO+ cost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</si>
</sst>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_-;\-* #,##0_-;_-* &quot;-&quot;??_-;_-@_-"/>
    <numFmt numFmtId="172" formatCode="0.000"/>
    <numFmt numFmtId="173" formatCode="#,##0_ ;\-#,##0\ "/>
    <numFmt numFmtId="174" formatCode="0.00000000"/>
    <numFmt numFmtId="175" formatCode="0.0000000"/>
    <numFmt numFmtId="176" formatCode="0.000000"/>
    <numFmt numFmtId="177" formatCode="0.0"/>
    <numFmt numFmtId="178" formatCode="_-* #,##0.0_-;\-* #,##0.0_-;_-* &quot;-&quot;??_-;_-@_-"/>
    <numFmt numFmtId="179" formatCode="0.0%"/>
    <numFmt numFmtId="180" formatCode="[$-F800]dddd\,\ mmmm\ dd\,\ yyyy"/>
    <numFmt numFmtId="181" formatCode="#,##0.000_;;\(#,##0.000\)"/>
    <numFmt numFmtId="182" formatCode="0.0000_)"/>
    <numFmt numFmtId="183" formatCode="#,##0_;;\(#,##0\)"/>
    <numFmt numFmtId="184" formatCode="0.00\ "/>
    <numFmt numFmtId="185" formatCode="#,##0_);[Red]\(#,##0\);&quot;-&quot;_);[Blue]&quot;Error-&quot;@"/>
    <numFmt numFmtId="186" formatCode="0_);[Red]\(0.0\);_(* &quot;-&quot;_)"/>
    <numFmt numFmtId="187" formatCode="#,##0.0;\-#,##0.0;\ &quot;-&quot;"/>
    <numFmt numFmtId="188" formatCode="#,##0;\-#,##0;&quot;-&quot;"/>
    <numFmt numFmtId="189" formatCode="#,##0.0_);[Red]\(#,##0.0\)"/>
    <numFmt numFmtId="190" formatCode="#,##0.00;\(#,##0.00\)"/>
    <numFmt numFmtId="191" formatCode="#,##0.00;\-#,##0.00;&quot;-&quot;"/>
    <numFmt numFmtId="192" formatCode="#,##0.00;#,##0.00;&quot;&quot;"/>
    <numFmt numFmtId="193" formatCode="#,##0.0;\-#,##0.0;&quot;&quot;"/>
    <numFmt numFmtId="194" formatCode="[$-409]h:mm:ss\ AM/PM"/>
    <numFmt numFmtId="195" formatCode="0.0_)"/>
    <numFmt numFmtId="196" formatCode="#,##0.0"/>
    <numFmt numFmtId="197" formatCode="&quot;DM&quot;#,##0"/>
    <numFmt numFmtId="198" formatCode="\$#,##0.00_);[Red]\(\$#,##0.00\)"/>
    <numFmt numFmtId="199" formatCode="[Red]&quot;Err&quot;;[Red]&quot;Err&quot;;&quot;OK&quot;"/>
    <numFmt numFmtId="200" formatCode="&quot;€ &quot;#,##0"/>
    <numFmt numFmtId="201" formatCode="_-[$€-2]* #,##0.00_-;\-[$€-2]* #,##0.00_-;_-[$€-2]* &quot;-&quot;??_-"/>
    <numFmt numFmtId="202" formatCode="[Magenta]&quot;Err&quot;;[Magenta]&quot;Err&quot;;[Blue]&quot;OK&quot;"/>
    <numFmt numFmtId="203" formatCode="General\ &quot;.&quot;"/>
    <numFmt numFmtId="204" formatCode="#,##0_);[Red]\(#,##0\);\-_)"/>
    <numFmt numFmtId="205" formatCode="0.0_)%;[Red]\(0.0%\);0.0_)%"/>
    <numFmt numFmtId="206" formatCode="[Red][&gt;1]&quot;&gt;100 %&quot;;[Red]\(0.0%\);0.0_)%"/>
    <numFmt numFmtId="207" formatCode="#,##0;\-#,##0;\-"/>
    <numFmt numFmtId="208" formatCode="0&quot; MW&quot;;[Red]&quot;ERR&quot;;&quot;&quot;"/>
    <numFmt numFmtId="209" formatCode="0.00\ ;\-0.00\ ;&quot;- &quot;"/>
    <numFmt numFmtId="210" formatCode="#,##0_);\(#,##0\);&quot;–&quot;_;&quot;&quot;"/>
    <numFmt numFmtId="211" formatCode="&quot;£&quot;\ #,##0\ "/>
    <numFmt numFmtId="212" formatCode="0.0_);[Red]\(0.0\);_(* &quot;-&quot;_)"/>
    <numFmt numFmtId="213" formatCode="General;[Red]\-General"/>
    <numFmt numFmtId="214" formatCode="&quot;$M &quot;#0.0;\(&quot;$M &quot;#0.0\)"/>
    <numFmt numFmtId="215" formatCode="#,##0\ &quot;Pts&quot;;[Red]\-#,##0\ &quot;Pts&quot;"/>
    <numFmt numFmtId="216" formatCode="mmm\-yyyy"/>
    <numFmt numFmtId="217" formatCode="0.00_)"/>
    <numFmt numFmtId="218" formatCode="#,##0_);\-#,##0_);\-_)"/>
    <numFmt numFmtId="219" formatCode="#,##0.00_);\-#,##0.00_);\-_)"/>
    <numFmt numFmtId="220" formatCode="#,##0.0_);\-#,##0.0_);\-_)"/>
    <numFmt numFmtId="221" formatCode="[$-10409]#,##0.00000000000000;\(#,##0.00000000000000\)"/>
    <numFmt numFmtId="222" formatCode="#,##0.0;\-#,##0.0;&quot;-&quot;"/>
    <numFmt numFmtId="223" formatCode="#,##0;\-#,##0;&quot;-&quot;\ "/>
    <numFmt numFmtId="224" formatCode="0.0%;0.0%;_-* &quot;-&quot;??_-;_-@_-"/>
    <numFmt numFmtId="225" formatCode="0.00%;0.00%;_-* &quot;-&quot;??_-;_-@_-"/>
    <numFmt numFmtId="226" formatCode="#,##0;\(#,##0\);\–;@"/>
    <numFmt numFmtId="227" formatCode="#,##0_);\(#,##0\);\–_);@_)"/>
    <numFmt numFmtId="228" formatCode="0_);\-0_);\-_);@_)"/>
    <numFmt numFmtId="229" formatCode="[Red][&gt;100]0.00;[Magenta][&lt;100]0.00;0.00"/>
    <numFmt numFmtId="230" formatCode="0_)"/>
    <numFmt numFmtId="231" formatCode="#,##0.0_ ;\-#,##0.0\ "/>
    <numFmt numFmtId="232" formatCode="#,##0.00_ ;\-#,##0.00\ "/>
    <numFmt numFmtId="233" formatCode="_(* #,##0_);_(* \(#,##0\);_(* &quot;-&quot;??_);_(@_)"/>
    <numFmt numFmtId="234" formatCode="0.0000"/>
    <numFmt numFmtId="235" formatCode="&quot;to &quot;0.0000;&quot;to &quot;\-0.0000;&quot;to 0&quot;"/>
    <numFmt numFmtId="236" formatCode="[&lt;0.0001]&quot;&lt;0.0001&quot;;0.0000"/>
    <numFmt numFmtId="237" formatCode="#,##0.0,,;\-#,##0.0,,;\-"/>
    <numFmt numFmtId="238" formatCode="#,##0,;\-#,##0,;\-"/>
    <numFmt numFmtId="239" formatCode="0.0%;\-0.0%;\-"/>
    <numFmt numFmtId="240" formatCode="#,##0.0,,;\-#,##0.0,,"/>
    <numFmt numFmtId="241" formatCode="#,##0,;\-#,##0,"/>
    <numFmt numFmtId="242" formatCode="0.0%;\-0.0%"/>
    <numFmt numFmtId="243" formatCode="#,##0.0_-;\(#,##0.0\);_-* &quot;-&quot;??_-"/>
  </numFmts>
  <fonts count="219">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b/>
      <sz val="9"/>
      <color indexed="81"/>
      <name val="Tahoma"/>
      <family val="2"/>
    </font>
    <font>
      <sz val="8"/>
      <name val="Verdana"/>
      <family val="2"/>
    </font>
    <font>
      <b/>
      <sz val="11"/>
      <color indexed="81"/>
      <name val="Tahoma"/>
      <family val="2"/>
    </font>
    <font>
      <b/>
      <sz val="10"/>
      <color indexed="18"/>
      <name val="Arial"/>
      <family val="2"/>
    </font>
    <font>
      <sz val="8"/>
      <name val="Times New Roman"/>
      <family val="1"/>
    </font>
    <font>
      <i/>
      <sz val="8"/>
      <name val="Times New Roman"/>
      <family val="1"/>
    </font>
    <font>
      <b/>
      <sz val="9"/>
      <color indexed="8"/>
      <name val="Arial"/>
      <family val="2"/>
    </font>
    <font>
      <b/>
      <i/>
      <sz val="10"/>
      <name val="Arial"/>
      <family val="2"/>
    </font>
    <font>
      <b/>
      <sz val="10"/>
      <name val="Tahoma"/>
      <family val="2"/>
    </font>
    <font>
      <sz val="10"/>
      <name val="Tahoma"/>
      <family val="2"/>
    </font>
    <font>
      <i/>
      <sz val="7"/>
      <name val="Arial"/>
      <family val="2"/>
    </font>
    <font>
      <i/>
      <sz val="8"/>
      <color indexed="12"/>
      <name val="Arial"/>
      <family val="2"/>
    </font>
    <font>
      <i/>
      <sz val="8"/>
      <name val="Arial"/>
      <family val="2"/>
    </font>
    <font>
      <b/>
      <sz val="11"/>
      <color indexed="55"/>
      <name val="Arial"/>
      <family val="2"/>
    </font>
    <font>
      <sz val="11"/>
      <color indexed="10"/>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6"/>
      <color indexed="23"/>
      <name val="Arial"/>
      <family val="2"/>
    </font>
    <font>
      <sz val="10"/>
      <color indexed="10"/>
      <name val="Arial"/>
      <family val="2"/>
    </font>
    <font>
      <b/>
      <sz val="11"/>
      <name val="Times New Roman"/>
      <family val="1"/>
    </font>
    <font>
      <sz val="9"/>
      <color indexed="8"/>
      <name val="Calibri"/>
      <family val="2"/>
    </font>
    <font>
      <sz val="10"/>
      <color rgb="FF000000"/>
      <name val="Verdana"/>
      <family val="2"/>
    </font>
  </fonts>
  <fills count="12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rgb="FFFFF2CC"/>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79998168889431442"/>
        <bgColor rgb="FF000000"/>
      </patternFill>
    </fill>
    <fill>
      <patternFill patternType="solid">
        <fgColor indexed="17"/>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FFF2CC"/>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
      <left/>
      <right/>
      <top/>
      <bottom style="medium">
        <color indexed="18"/>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style="thin">
        <color indexed="64"/>
      </left>
      <right style="medium">
        <color theme="8"/>
      </right>
      <top style="thin">
        <color indexed="64"/>
      </top>
      <bottom style="thin">
        <color indexed="64"/>
      </bottom>
      <diagonal/>
    </border>
  </borders>
  <cellStyleXfs count="8401">
    <xf numFmtId="0" fontId="0" fillId="0" borderId="0"/>
    <xf numFmtId="168" fontId="7" fillId="0" borderId="0" applyFont="0" applyFill="0" applyBorder="0" applyAlignment="0" applyProtection="0"/>
    <xf numFmtId="9" fontId="7" fillId="0" borderId="0" applyFont="0" applyFill="0" applyBorder="0" applyAlignment="0" applyProtection="0"/>
    <xf numFmtId="0" fontId="10" fillId="0" borderId="0"/>
    <xf numFmtId="0" fontId="15" fillId="0" borderId="0" applyNumberFormat="0" applyFill="0" applyBorder="0" applyAlignment="0" applyProtection="0"/>
    <xf numFmtId="0" fontId="17" fillId="0" borderId="0"/>
    <xf numFmtId="0" fontId="14" fillId="0" borderId="0"/>
    <xf numFmtId="0" fontId="14" fillId="0" borderId="0"/>
    <xf numFmtId="168" fontId="14" fillId="0" borderId="0" applyFont="0" applyFill="0" applyBorder="0" applyAlignment="0" applyProtection="0"/>
    <xf numFmtId="0" fontId="17" fillId="0" borderId="0"/>
    <xf numFmtId="9" fontId="17" fillId="0" borderId="0" applyFont="0" applyFill="0" applyBorder="0" applyAlignment="0" applyProtection="0"/>
    <xf numFmtId="0" fontId="20" fillId="0" borderId="0" applyNumberFormat="0" applyFill="0" applyBorder="0" applyAlignment="0" applyProtection="0">
      <alignment vertical="top"/>
      <protection locked="0"/>
    </xf>
    <xf numFmtId="170" fontId="14"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7" fillId="0" borderId="0"/>
    <xf numFmtId="0" fontId="17" fillId="0" borderId="0"/>
    <xf numFmtId="0" fontId="17" fillId="0" borderId="0"/>
    <xf numFmtId="0" fontId="39" fillId="0" borderId="0"/>
    <xf numFmtId="0" fontId="17" fillId="0" borderId="0"/>
    <xf numFmtId="0" fontId="39" fillId="0" borderId="0"/>
    <xf numFmtId="0" fontId="39" fillId="0" borderId="0"/>
    <xf numFmtId="0" fontId="17" fillId="0" borderId="0"/>
    <xf numFmtId="0" fontId="39" fillId="0" borderId="0"/>
    <xf numFmtId="1" fontId="17" fillId="0" borderId="0" applyFill="0" applyBorder="0" applyAlignment="0" applyProtection="0">
      <alignment horizontal="right"/>
      <protection locked="0"/>
    </xf>
    <xf numFmtId="177" fontId="40" fillId="0" borderId="0" applyFill="0" applyBorder="0" applyProtection="0"/>
    <xf numFmtId="177" fontId="40" fillId="0" borderId="0" applyFill="0" applyBorder="0" applyProtection="0"/>
    <xf numFmtId="177" fontId="40" fillId="0" borderId="0" applyFill="0" applyBorder="0" applyProtection="0"/>
    <xf numFmtId="0" fontId="36" fillId="38" borderId="0" applyNumberFormat="0" applyBorder="0" applyAlignment="0" applyProtection="0"/>
    <xf numFmtId="0" fontId="36" fillId="38" borderId="0" applyNumberFormat="0" applyBorder="0" applyAlignment="0" applyProtection="0"/>
    <xf numFmtId="0" fontId="14" fillId="14"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4" fillId="1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4" fillId="2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4"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4" fillId="3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39" borderId="0" applyNumberFormat="0" applyBorder="0" applyAlignment="0" applyProtection="0"/>
    <xf numFmtId="0" fontId="36" fillId="4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4" fillId="34" borderId="0" applyNumberFormat="0" applyBorder="0" applyAlignment="0" applyProtection="0"/>
    <xf numFmtId="0" fontId="36" fillId="46"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2" fontId="17" fillId="0" borderId="0" applyFill="0" applyBorder="0" applyAlignment="0" applyProtection="0">
      <alignment horizontal="right"/>
      <protection locked="0"/>
    </xf>
    <xf numFmtId="180" fontId="17" fillId="0" borderId="0" applyNumberFormat="0" applyFont="0" applyFill="0" applyBorder="0" applyProtection="0">
      <alignment horizontal="left" vertical="center" indent="2"/>
    </xf>
    <xf numFmtId="180" fontId="17" fillId="0" borderId="0" applyNumberFormat="0" applyFont="0" applyFill="0" applyBorder="0" applyProtection="0">
      <alignment horizontal="left" vertical="center" indent="2"/>
    </xf>
    <xf numFmtId="0" fontId="17" fillId="0" borderId="0" applyNumberFormat="0" applyFont="0" applyFill="0" applyBorder="0" applyProtection="0">
      <alignment horizontal="left" vertical="center" indent="2"/>
    </xf>
    <xf numFmtId="181" fontId="17" fillId="0" borderId="0"/>
    <xf numFmtId="0" fontId="36" fillId="47" borderId="0" applyNumberFormat="0" applyBorder="0" applyAlignment="0" applyProtection="0"/>
    <xf numFmtId="0" fontId="36" fillId="47" borderId="0" applyNumberFormat="0" applyBorder="0" applyAlignment="0" applyProtection="0"/>
    <xf numFmtId="0" fontId="14"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7" borderId="0" applyNumberFormat="0" applyBorder="0" applyAlignment="0" applyProtection="0"/>
    <xf numFmtId="0" fontId="36" fillId="3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4"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36" fillId="4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4" fillId="23"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4" fillId="2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4" borderId="0" applyNumberFormat="0" applyBorder="0" applyAlignment="0" applyProtection="0"/>
    <xf numFmtId="0" fontId="36" fillId="3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4" fillId="3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4" fillId="3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182" fontId="41" fillId="0" borderId="0" applyFill="0" applyBorder="0" applyAlignment="0" applyProtection="0">
      <alignment horizontal="left"/>
    </xf>
    <xf numFmtId="182" fontId="41" fillId="0" borderId="0" applyFill="0" applyBorder="0" applyAlignment="0" applyProtection="0">
      <alignment horizontal="left"/>
    </xf>
    <xf numFmtId="182" fontId="41" fillId="0" borderId="0" applyFill="0" applyBorder="0" applyAlignment="0" applyProtection="0">
      <alignment horizontal="left"/>
    </xf>
    <xf numFmtId="180" fontId="17" fillId="0" borderId="0" applyNumberFormat="0" applyFont="0" applyFill="0" applyBorder="0" applyProtection="0">
      <alignment horizontal="left" vertical="center" indent="5"/>
    </xf>
    <xf numFmtId="180" fontId="17" fillId="0" borderId="0" applyNumberFormat="0" applyFont="0" applyFill="0" applyBorder="0" applyProtection="0">
      <alignment horizontal="left" vertical="center" indent="5"/>
    </xf>
    <xf numFmtId="0" fontId="17" fillId="0" borderId="0" applyNumberFormat="0" applyFont="0" applyFill="0" applyBorder="0" applyProtection="0">
      <alignment horizontal="left" vertical="center" indent="5"/>
    </xf>
    <xf numFmtId="0" fontId="42" fillId="52" borderId="0" applyNumberFormat="0" applyBorder="0" applyAlignment="0" applyProtection="0"/>
    <xf numFmtId="0" fontId="42" fillId="52" borderId="0" applyNumberFormat="0" applyBorder="0" applyAlignment="0" applyProtection="0"/>
    <xf numFmtId="0" fontId="35" fillId="16"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5" fillId="20"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48" borderId="0" applyNumberFormat="0" applyBorder="0" applyAlignment="0" applyProtection="0"/>
    <xf numFmtId="0" fontId="42"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35" fillId="2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5" fillId="2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55" borderId="0" applyNumberFormat="0" applyBorder="0" applyAlignment="0" applyProtection="0"/>
    <xf numFmtId="0" fontId="42" fillId="3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5" fillId="3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6" borderId="0" applyNumberFormat="0" applyBorder="0" applyAlignment="0" applyProtection="0"/>
    <xf numFmtId="0" fontId="42" fillId="50"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35" fillId="36"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7" borderId="0" applyNumberFormat="0" applyBorder="0" applyAlignment="0" applyProtection="0"/>
    <xf numFmtId="0" fontId="42" fillId="41" borderId="0" applyNumberFormat="0" applyBorder="0" applyAlignment="0" applyProtection="0"/>
    <xf numFmtId="0" fontId="17" fillId="0" borderId="0" applyNumberFormat="0" applyFill="0" applyBorder="0" applyAlignment="0" applyProtection="0"/>
    <xf numFmtId="0" fontId="42" fillId="58" borderId="0" applyNumberFormat="0" applyBorder="0" applyAlignment="0" applyProtection="0"/>
    <xf numFmtId="0" fontId="42" fillId="58" borderId="0" applyNumberFormat="0" applyBorder="0" applyAlignment="0" applyProtection="0"/>
    <xf numFmtId="0" fontId="35" fillId="13"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35" fillId="17"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60" borderId="0" applyNumberFormat="0" applyBorder="0" applyAlignment="0" applyProtection="0"/>
    <xf numFmtId="0" fontId="42" fillId="5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35" fillId="2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61" borderId="0" applyNumberFormat="0" applyBorder="0" applyAlignment="0" applyProtection="0"/>
    <xf numFmtId="0" fontId="42" fillId="52"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35" fillId="2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55" borderId="0" applyNumberFormat="0" applyBorder="0" applyAlignment="0" applyProtection="0"/>
    <xf numFmtId="0" fontId="42" fillId="6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5" fillId="29"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35" fillId="3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183" fontId="43" fillId="0" borderId="0" applyNumberFormat="0" applyFill="0" applyBorder="0" applyAlignment="0">
      <alignment vertical="center"/>
      <protection locked="0"/>
    </xf>
    <xf numFmtId="183" fontId="43" fillId="0" borderId="0" applyNumberFormat="0" applyFill="0" applyBorder="0" applyAlignment="0">
      <alignment vertical="center"/>
      <protection locked="0"/>
    </xf>
    <xf numFmtId="0" fontId="17" fillId="0" borderId="0" applyNumberFormat="0" applyFont="0" applyFill="0" applyBorder="0" applyAlignment="0">
      <protection locked="0"/>
    </xf>
    <xf numFmtId="0" fontId="17" fillId="0" borderId="0" applyNumberFormat="0" applyFont="0" applyFill="0" applyBorder="0" applyAlignment="0">
      <protection locked="0"/>
    </xf>
    <xf numFmtId="0" fontId="17" fillId="0" borderId="0" applyNumberFormat="0" applyFont="0" applyFill="0" applyBorder="0" applyAlignment="0">
      <protection locked="0"/>
    </xf>
    <xf numFmtId="183" fontId="43" fillId="0" borderId="0" applyNumberFormat="0" applyFill="0" applyBorder="0" applyAlignment="0">
      <alignment vertical="center"/>
      <protection locked="0"/>
    </xf>
    <xf numFmtId="0" fontId="44" fillId="0" borderId="0"/>
    <xf numFmtId="4" fontId="45" fillId="64" borderId="1">
      <alignment horizontal="right" vertical="center"/>
    </xf>
    <xf numFmtId="4" fontId="45" fillId="65" borderId="0" applyBorder="0">
      <alignment horizontal="right" vertical="center"/>
    </xf>
    <xf numFmtId="4" fontId="45" fillId="65" borderId="0" applyBorder="0">
      <alignment horizontal="right" vertical="center"/>
    </xf>
    <xf numFmtId="0" fontId="46" fillId="0" borderId="0"/>
    <xf numFmtId="0" fontId="47" fillId="40" borderId="0" applyNumberFormat="0" applyBorder="0" applyAlignment="0" applyProtection="0"/>
    <xf numFmtId="0" fontId="47" fillId="40" borderId="0" applyNumberFormat="0" applyBorder="0" applyAlignment="0" applyProtection="0"/>
    <xf numFmtId="0" fontId="26" fillId="6"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84" fontId="48" fillId="66" borderId="12" applyNumberFormat="0" applyBorder="0" applyAlignment="0">
      <alignment horizontal="centerContinuous" vertical="center"/>
      <protection hidden="1"/>
    </xf>
    <xf numFmtId="1" fontId="49" fillId="67" borderId="8" applyNumberFormat="0" applyBorder="0" applyAlignment="0">
      <alignment horizontal="center" vertical="top" wrapText="1"/>
      <protection hidden="1"/>
    </xf>
    <xf numFmtId="0" fontId="17" fillId="47" borderId="0" applyNumberFormat="0" applyBorder="0" applyAlignment="0">
      <protection locked="0"/>
    </xf>
    <xf numFmtId="0" fontId="50" fillId="0" borderId="0" applyNumberFormat="0" applyFill="0" applyBorder="0" applyAlignment="0" applyProtection="0">
      <alignment vertical="top"/>
      <protection locked="0"/>
    </xf>
    <xf numFmtId="37" fontId="51" fillId="0" borderId="0" applyFill="0" applyBorder="0" applyAlignment="0" applyProtection="0">
      <alignment horizontal="right"/>
      <protection locked="0"/>
    </xf>
    <xf numFmtId="0" fontId="19" fillId="0" borderId="0">
      <alignment horizontal="right"/>
    </xf>
    <xf numFmtId="0" fontId="19" fillId="0" borderId="0">
      <alignment horizontal="right"/>
    </xf>
    <xf numFmtId="0" fontId="19" fillId="0" borderId="0">
      <alignment horizontal="right"/>
    </xf>
    <xf numFmtId="0" fontId="52" fillId="0" borderId="0"/>
    <xf numFmtId="185" fontId="46" fillId="0" borderId="0"/>
    <xf numFmtId="0" fontId="53" fillId="68" borderId="0"/>
    <xf numFmtId="0" fontId="54" fillId="46" borderId="24" applyNumberFormat="0" applyAlignment="0" applyProtection="0"/>
    <xf numFmtId="0" fontId="39" fillId="69" borderId="0" applyNumberFormat="0" applyAlignment="0" applyProtection="0"/>
    <xf numFmtId="0" fontId="54" fillId="46" borderId="24" applyNumberFormat="0" applyAlignment="0" applyProtection="0"/>
    <xf numFmtId="0" fontId="39" fillId="69" borderId="0" applyNumberFormat="0" applyAlignment="0" applyProtection="0"/>
    <xf numFmtId="0" fontId="30" fillId="10" borderId="18" applyNumberFormat="0" applyAlignment="0" applyProtection="0"/>
    <xf numFmtId="0" fontId="54" fillId="70" borderId="24" applyNumberFormat="0" applyAlignment="0" applyProtection="0"/>
    <xf numFmtId="0" fontId="54" fillId="46" borderId="24" applyNumberFormat="0" applyAlignment="0" applyProtection="0"/>
    <xf numFmtId="0" fontId="54" fillId="46" borderId="24" applyNumberFormat="0" applyAlignment="0" applyProtection="0"/>
    <xf numFmtId="0" fontId="54" fillId="46" borderId="24" applyNumberFormat="0" applyAlignment="0" applyProtection="0"/>
    <xf numFmtId="0" fontId="54" fillId="70" borderId="24" applyNumberFormat="0" applyAlignment="0" applyProtection="0"/>
    <xf numFmtId="0" fontId="54" fillId="70" borderId="24" applyNumberFormat="0" applyAlignment="0" applyProtection="0"/>
    <xf numFmtId="0" fontId="54" fillId="46" borderId="24" applyNumberFormat="0" applyAlignment="0" applyProtection="0"/>
    <xf numFmtId="0" fontId="54" fillId="70" borderId="24" applyNumberFormat="0" applyAlignment="0" applyProtection="0"/>
    <xf numFmtId="0" fontId="55" fillId="71" borderId="0" applyNumberFormat="0" applyBorder="0" applyAlignment="0" applyProtection="0"/>
    <xf numFmtId="3" fontId="19" fillId="37" borderId="1">
      <alignment horizontal="right"/>
    </xf>
    <xf numFmtId="0" fontId="56" fillId="72" borderId="25" applyNumberFormat="0" applyAlignment="0" applyProtection="0"/>
    <xf numFmtId="0" fontId="56" fillId="72" borderId="25" applyNumberFormat="0" applyAlignment="0" applyProtection="0"/>
    <xf numFmtId="0" fontId="32" fillId="11" borderId="21" applyNumberFormat="0" applyAlignment="0" applyProtection="0"/>
    <xf numFmtId="0" fontId="56" fillId="72" borderId="25" applyNumberFormat="0" applyAlignment="0" applyProtection="0"/>
    <xf numFmtId="0" fontId="56" fillId="72" borderId="25" applyNumberFormat="0" applyAlignment="0" applyProtection="0"/>
    <xf numFmtId="0" fontId="56" fillId="48" borderId="25" applyNumberFormat="0" applyAlignment="0" applyProtection="0"/>
    <xf numFmtId="0" fontId="56" fillId="48" borderId="25" applyNumberFormat="0" applyAlignment="0" applyProtection="0"/>
    <xf numFmtId="0" fontId="56" fillId="72" borderId="25" applyNumberFormat="0" applyAlignment="0" applyProtection="0"/>
    <xf numFmtId="0" fontId="56" fillId="48" borderId="25" applyNumberFormat="0" applyAlignment="0" applyProtection="0"/>
    <xf numFmtId="0" fontId="57" fillId="73" borderId="26" applyNumberFormat="0" applyAlignment="0" applyProtection="0"/>
    <xf numFmtId="0" fontId="58" fillId="73" borderId="26" applyNumberFormat="0" applyAlignment="0" applyProtection="0"/>
    <xf numFmtId="0" fontId="59" fillId="74" borderId="26" applyAlignment="0" applyProtection="0"/>
    <xf numFmtId="186" fontId="60" fillId="0" borderId="0"/>
    <xf numFmtId="0" fontId="61" fillId="75" borderId="27" applyProtection="0">
      <alignment horizontal="center" vertical="center"/>
    </xf>
    <xf numFmtId="1" fontId="62" fillId="0" borderId="28">
      <alignment vertical="top"/>
    </xf>
    <xf numFmtId="177" fontId="63" fillId="0" borderId="0" applyBorder="0">
      <alignment horizontal="right"/>
    </xf>
    <xf numFmtId="177" fontId="63" fillId="0" borderId="29" applyAlignment="0">
      <alignment horizontal="right"/>
    </xf>
    <xf numFmtId="178"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0" fontId="17" fillId="0" borderId="0" applyFont="0" applyFill="0" applyBorder="0" applyAlignment="0" applyProtection="0"/>
    <xf numFmtId="187"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87" fontId="1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1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37" fillId="0" borderId="0" applyFont="0" applyFill="0" applyBorder="0" applyAlignment="0" applyProtection="0"/>
    <xf numFmtId="167" fontId="17" fillId="0" borderId="0" applyFont="0" applyFill="0" applyBorder="0" applyAlignment="0" applyProtection="0"/>
    <xf numFmtId="167" fontId="3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8" fontId="17"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5" fillId="0" borderId="0" applyFont="0" applyFill="0" applyBorder="0" applyAlignment="0" applyProtection="0"/>
    <xf numFmtId="167" fontId="64" fillId="0" borderId="0" applyFont="0" applyFill="0" applyBorder="0" applyAlignment="0" applyProtection="0"/>
    <xf numFmtId="189" fontId="17" fillId="0" borderId="0" applyBorder="0">
      <alignment horizontal="right"/>
    </xf>
    <xf numFmtId="190" fontId="66"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91" fontId="17"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68" fontId="17" fillId="0" borderId="0" applyFont="0" applyFill="0" applyBorder="0" applyAlignment="0" applyProtection="0"/>
    <xf numFmtId="180"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67" fillId="0" borderId="0" applyFont="0" applyFill="0" applyBorder="0" applyAlignment="0" applyProtection="0"/>
    <xf numFmtId="168" fontId="1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7"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91" fontId="17"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5" fillId="0" borderId="0" applyFont="0" applyFill="0" applyBorder="0" applyAlignment="0" applyProtection="0"/>
    <xf numFmtId="168" fontId="64" fillId="0" borderId="0" applyFont="0" applyFill="0" applyBorder="0" applyAlignment="0" applyProtection="0"/>
    <xf numFmtId="168" fontId="68" fillId="0" borderId="0" applyFont="0" applyFill="0" applyBorder="0" applyAlignment="0" applyProtection="0"/>
    <xf numFmtId="168" fontId="69" fillId="0" borderId="0" applyFont="0" applyFill="0" applyBorder="0" applyAlignment="0" applyProtection="0"/>
    <xf numFmtId="168" fontId="68"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4"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4"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70" fillId="0" borderId="0" applyFont="0" applyFill="0" applyBorder="0" applyAlignment="0" applyProtection="0"/>
    <xf numFmtId="168" fontId="36" fillId="0" borderId="0" applyFont="0" applyFill="0" applyBorder="0" applyAlignment="0" applyProtection="0"/>
    <xf numFmtId="168" fontId="65" fillId="0" borderId="0" applyFont="0" applyFill="0" applyBorder="0" applyAlignment="0" applyProtection="0"/>
    <xf numFmtId="168" fontId="36" fillId="0" borderId="0" applyFont="0" applyFill="0" applyBorder="0" applyAlignment="0" applyProtection="0"/>
    <xf numFmtId="168" fontId="17" fillId="0" borderId="0" applyFont="0" applyFill="0" applyBorder="0" applyAlignment="0" applyProtection="0"/>
    <xf numFmtId="168" fontId="65" fillId="0" borderId="0" applyFont="0" applyFill="0" applyBorder="0" applyAlignment="0" applyProtection="0"/>
    <xf numFmtId="192" fontId="17" fillId="0" borderId="0" applyFill="0" applyBorder="0" applyAlignment="0" applyProtection="0"/>
    <xf numFmtId="192" fontId="17" fillId="0" borderId="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0" fontId="71" fillId="0" borderId="0"/>
    <xf numFmtId="180" fontId="72" fillId="0" borderId="0" applyNumberFormat="0" applyFill="0" applyBorder="0" applyAlignment="0" applyProtection="0"/>
    <xf numFmtId="180" fontId="72" fillId="0" borderId="0" applyNumberFormat="0" applyFill="0" applyBorder="0" applyAlignment="0" applyProtection="0"/>
    <xf numFmtId="180" fontId="72" fillId="0" borderId="0" applyNumberFormat="0" applyFill="0" applyBorder="0" applyAlignment="0" applyProtection="0"/>
    <xf numFmtId="0" fontId="72" fillId="0" borderId="0" applyNumberFormat="0" applyFill="0" applyBorder="0" applyAlignment="0" applyProtection="0"/>
    <xf numFmtId="194" fontId="72" fillId="0" borderId="0" applyNumberFormat="0" applyFill="0" applyBorder="0" applyAlignment="0" applyProtection="0"/>
    <xf numFmtId="180" fontId="72" fillId="0" borderId="0" applyNumberFormat="0" applyFill="0" applyBorder="0" applyAlignment="0" applyProtection="0"/>
    <xf numFmtId="194" fontId="72" fillId="0" borderId="0" applyNumberFormat="0" applyFill="0" applyBorder="0" applyAlignment="0" applyProtection="0"/>
    <xf numFmtId="180" fontId="72" fillId="0" borderId="0" applyNumberFormat="0" applyFill="0" applyBorder="0" applyAlignment="0" applyProtection="0"/>
    <xf numFmtId="194" fontId="72" fillId="0" borderId="0" applyNumberFormat="0" applyFill="0" applyBorder="0" applyAlignment="0" applyProtection="0"/>
    <xf numFmtId="180" fontId="72" fillId="0" borderId="0" applyNumberFormat="0" applyFill="0" applyBorder="0" applyAlignment="0" applyProtection="0"/>
    <xf numFmtId="18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77" borderId="26" applyNumberFormat="0" applyAlignment="0" applyProtection="0"/>
    <xf numFmtId="0" fontId="59" fillId="77" borderId="26" applyNumberFormat="0" applyAlignment="0" applyProtection="0"/>
    <xf numFmtId="180" fontId="73" fillId="0" borderId="0" applyNumberFormat="0">
      <alignment horizontal="right"/>
    </xf>
    <xf numFmtId="180" fontId="73" fillId="0" borderId="0" applyNumberFormat="0">
      <alignment horizontal="right"/>
    </xf>
    <xf numFmtId="0" fontId="73" fillId="0" borderId="0" applyNumberFormat="0">
      <alignment horizontal="right"/>
    </xf>
    <xf numFmtId="180" fontId="74" fillId="0" borderId="0" applyNumberFormat="0" applyFill="0" applyBorder="0" applyProtection="0">
      <alignment horizontal="left"/>
    </xf>
    <xf numFmtId="180" fontId="74" fillId="0" borderId="0" applyNumberFormat="0" applyFill="0" applyBorder="0" applyProtection="0">
      <alignment horizontal="left"/>
    </xf>
    <xf numFmtId="0" fontId="74" fillId="0" borderId="0" applyNumberFormat="0" applyFill="0" applyBorder="0" applyProtection="0">
      <alignment horizontal="left"/>
    </xf>
    <xf numFmtId="180" fontId="75" fillId="0" borderId="0" applyNumberFormat="0" applyFill="0" applyBorder="0" applyProtection="0">
      <alignment horizontal="left"/>
    </xf>
    <xf numFmtId="180" fontId="75" fillId="0" borderId="0" applyNumberFormat="0" applyFill="0" applyBorder="0" applyProtection="0">
      <alignment horizontal="left"/>
    </xf>
    <xf numFmtId="0" fontId="75" fillId="0" borderId="0" applyNumberFormat="0" applyFill="0" applyBorder="0" applyProtection="0">
      <alignment horizontal="left"/>
    </xf>
    <xf numFmtId="195" fontId="76" fillId="0" borderId="0"/>
    <xf numFmtId="196" fontId="77" fillId="0" borderId="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80" fontId="45" fillId="65" borderId="30">
      <alignment horizontal="left" vertical="center"/>
    </xf>
    <xf numFmtId="180" fontId="45" fillId="65" borderId="30">
      <alignment horizontal="left" vertical="center"/>
    </xf>
    <xf numFmtId="0" fontId="45" fillId="65" borderId="30">
      <alignment horizontal="left" vertical="center"/>
    </xf>
    <xf numFmtId="0" fontId="78" fillId="0" borderId="0" applyFill="0" applyBorder="0" applyAlignment="0" applyProtection="0"/>
    <xf numFmtId="0" fontId="79" fillId="0" borderId="0" applyNumberFormat="0" applyBorder="0" applyProtection="0">
      <alignment horizontal="left" vertical="center" indent="1"/>
    </xf>
    <xf numFmtId="0" fontId="80" fillId="0" borderId="0" applyFill="0" applyBorder="0" applyAlignment="0">
      <alignment horizontal="left"/>
    </xf>
    <xf numFmtId="197" fontId="81" fillId="0" borderId="0" applyFill="0" applyBorder="0" applyAlignment="0" applyProtection="0">
      <alignment horizontal="right"/>
    </xf>
    <xf numFmtId="198" fontId="17" fillId="78" borderId="31"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6"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5" fontId="17" fillId="0" borderId="0" applyFill="0" applyBorder="0" applyAlignment="0" applyProtection="0"/>
    <xf numFmtId="166" fontId="17" fillId="0" borderId="0" applyFill="0" applyBorder="0" applyAlignment="0" applyProtection="0"/>
    <xf numFmtId="180" fontId="17" fillId="0" borderId="29"/>
    <xf numFmtId="0" fontId="17" fillId="79" borderId="0">
      <alignment horizontal="center"/>
    </xf>
    <xf numFmtId="0" fontId="82" fillId="0" borderId="0" applyFill="0" applyBorder="0">
      <alignment horizontal="left" vertical="center"/>
    </xf>
    <xf numFmtId="0" fontId="83" fillId="80" borderId="5" applyAlignment="0"/>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199" fontId="17" fillId="0" borderId="0">
      <alignment horizontal="center"/>
    </xf>
    <xf numFmtId="200" fontId="84" fillId="65" borderId="0" applyFill="0" applyBorder="0" applyAlignment="0" applyProtection="0">
      <alignment horizontal="right"/>
      <protection locked="0"/>
    </xf>
    <xf numFmtId="201" fontId="39" fillId="0" borderId="0" applyFont="0" applyFill="0" applyBorder="0" applyAlignment="0" applyProtection="0"/>
    <xf numFmtId="201" fontId="40"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0" fontId="84" fillId="65" borderId="0" applyFill="0" applyBorder="0" applyAlignment="0" applyProtection="0">
      <alignment horizontal="right"/>
      <protection locked="0"/>
    </xf>
    <xf numFmtId="201" fontId="39"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87" fillId="72" borderId="0" applyNumberFormat="0" applyFont="0" applyBorder="0" applyAlignment="0" applyProtection="0"/>
    <xf numFmtId="180" fontId="87" fillId="72" borderId="0" applyNumberFormat="0" applyFont="0" applyBorder="0" applyAlignment="0" applyProtection="0"/>
    <xf numFmtId="0" fontId="87" fillId="72" borderId="0" applyNumberFormat="0" applyFont="0" applyBorder="0" applyAlignment="0" applyProtection="0"/>
    <xf numFmtId="180" fontId="88" fillId="0" borderId="0" applyNumberFormat="0" applyFill="0" applyBorder="0" applyAlignment="0" applyProtection="0"/>
    <xf numFmtId="180" fontId="88" fillId="0" borderId="0" applyNumberFormat="0" applyFill="0" applyBorder="0" applyAlignment="0" applyProtection="0"/>
    <xf numFmtId="0" fontId="88" fillId="0" borderId="0" applyNumberFormat="0" applyFill="0" applyBorder="0" applyAlignment="0" applyProtection="0"/>
    <xf numFmtId="202" fontId="89" fillId="0" borderId="0" applyFill="0" applyBorder="0"/>
    <xf numFmtId="15" fontId="37" fillId="0" borderId="0" applyFill="0" applyBorder="0" applyProtection="0">
      <alignment horizontal="center"/>
    </xf>
    <xf numFmtId="180" fontId="87" fillId="40" borderId="0" applyNumberFormat="0" applyFont="0" applyBorder="0" applyAlignment="0" applyProtection="0"/>
    <xf numFmtId="180" fontId="87" fillId="40" borderId="0" applyNumberFormat="0" applyFont="0" applyBorder="0" applyAlignment="0" applyProtection="0"/>
    <xf numFmtId="0" fontId="87" fillId="40" borderId="0" applyNumberFormat="0" applyFont="0" applyBorder="0"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3" fontId="90" fillId="46" borderId="5" applyAlignment="0" applyProtection="0"/>
    <xf numFmtId="204" fontId="91" fillId="0" borderId="0" applyNumberFormat="0" applyFill="0" applyBorder="0" applyAlignment="0" applyProtection="0"/>
    <xf numFmtId="204" fontId="92" fillId="0" borderId="0" applyNumberFormat="0" applyFill="0" applyBorder="0" applyAlignment="0" applyProtection="0"/>
    <xf numFmtId="15" fontId="43" fillId="43" borderId="32">
      <alignment horizontal="center"/>
      <protection locked="0"/>
    </xf>
    <xf numFmtId="205" fontId="43" fillId="43" borderId="32" applyAlignment="0">
      <protection locked="0"/>
    </xf>
    <xf numFmtId="204" fontId="43" fillId="43" borderId="32" applyAlignment="0">
      <protection locked="0"/>
    </xf>
    <xf numFmtId="204" fontId="37" fillId="0" borderId="0" applyFill="0" applyBorder="0" applyAlignment="0" applyProtection="0"/>
    <xf numFmtId="205" fontId="37" fillId="0" borderId="0" applyFill="0" applyBorder="0" applyAlignment="0" applyProtection="0"/>
    <xf numFmtId="206" fontId="37" fillId="0" borderId="0" applyFill="0" applyBorder="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94"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180" fontId="87" fillId="0" borderId="33" applyNumberFormat="0" applyFont="0" applyAlignment="0" applyProtection="0"/>
    <xf numFmtId="0" fontId="87" fillId="0" borderId="33"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94"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180" fontId="87" fillId="0" borderId="34" applyNumberFormat="0" applyFont="0" applyAlignment="0" applyProtection="0"/>
    <xf numFmtId="0" fontId="87" fillId="0" borderId="34" applyNumberFormat="0" applyFont="0" applyAlignment="0" applyProtection="0"/>
    <xf numFmtId="180" fontId="87" fillId="49" borderId="0" applyNumberFormat="0" applyFont="0" applyBorder="0" applyAlignment="0" applyProtection="0"/>
    <xf numFmtId="180" fontId="87" fillId="49" borderId="0" applyNumberFormat="0" applyFont="0" applyBorder="0" applyAlignment="0" applyProtection="0"/>
    <xf numFmtId="0" fontId="87" fillId="49" borderId="0" applyNumberFormat="0" applyFont="0" applyBorder="0" applyAlignment="0" applyProtection="0"/>
    <xf numFmtId="1" fontId="93" fillId="81" borderId="13" applyNumberFormat="0" applyBorder="0" applyAlignment="0">
      <alignment horizontal="centerContinuous" vertical="center"/>
      <protection locked="0"/>
    </xf>
    <xf numFmtId="207" fontId="17" fillId="0" borderId="0"/>
    <xf numFmtId="208" fontId="94" fillId="0" borderId="0" applyFill="0" applyBorder="0" applyAlignment="0">
      <alignment horizontal="center" vertical="center"/>
    </xf>
    <xf numFmtId="180" fontId="17" fillId="82" borderId="0" applyNumberFormat="0" applyFont="0" applyAlignment="0"/>
    <xf numFmtId="0" fontId="17" fillId="82" borderId="0" applyNumberFormat="0" applyFont="0" applyAlignment="0"/>
    <xf numFmtId="180" fontId="17" fillId="82" borderId="0" applyNumberFormat="0" applyFont="0" applyAlignment="0"/>
    <xf numFmtId="180" fontId="17" fillId="82" borderId="0" applyNumberFormat="0" applyFont="0" applyAlignment="0"/>
    <xf numFmtId="194" fontId="17" fillId="82" borderId="0" applyNumberFormat="0" applyFont="0" applyAlignment="0"/>
    <xf numFmtId="196" fontId="76" fillId="0" borderId="0"/>
    <xf numFmtId="0" fontId="68" fillId="69" borderId="26" applyAlignment="0" applyProtection="0"/>
    <xf numFmtId="0" fontId="59" fillId="69" borderId="26" applyNumberFormat="0" applyAlignment="0" applyProtection="0"/>
    <xf numFmtId="209" fontId="95" fillId="83" borderId="0" applyBorder="0">
      <protection locked="0"/>
    </xf>
    <xf numFmtId="210" fontId="76" fillId="0" borderId="0" applyFill="0" applyBorder="0">
      <alignment horizontal="right"/>
    </xf>
    <xf numFmtId="210" fontId="76" fillId="0" borderId="0" applyFill="0" applyBorder="0">
      <alignment horizontal="right"/>
    </xf>
    <xf numFmtId="210" fontId="76" fillId="0" borderId="0" applyFill="0" applyBorder="0">
      <alignment horizontal="right"/>
    </xf>
    <xf numFmtId="49" fontId="76" fillId="0" borderId="0" applyFill="0" applyBorder="0"/>
    <xf numFmtId="49" fontId="76" fillId="0" borderId="0" applyFill="0" applyBorder="0"/>
    <xf numFmtId="49" fontId="76" fillId="0" borderId="0" applyFill="0" applyBorder="0"/>
    <xf numFmtId="49" fontId="96" fillId="0" borderId="0" applyFill="0" applyBorder="0">
      <alignment horizontal="right" vertical="center"/>
    </xf>
    <xf numFmtId="211" fontId="17" fillId="0" borderId="0"/>
    <xf numFmtId="211" fontId="17" fillId="0" borderId="0"/>
    <xf numFmtId="211" fontId="17" fillId="0" borderId="0"/>
    <xf numFmtId="180" fontId="17" fillId="0" borderId="0" applyFont="0" applyFill="0" applyBorder="0" applyAlignment="0" applyProtection="0"/>
    <xf numFmtId="180" fontId="17" fillId="0" borderId="0" applyFont="0" applyFill="0" applyBorder="0" applyAlignment="0" applyProtection="0"/>
    <xf numFmtId="0" fontId="17" fillId="0" borderId="0" applyFont="0" applyFill="0" applyBorder="0" applyAlignment="0" applyProtection="0"/>
    <xf numFmtId="0" fontId="97" fillId="42" borderId="0" applyNumberFormat="0" applyBorder="0" applyAlignment="0" applyProtection="0"/>
    <xf numFmtId="0" fontId="97" fillId="42" borderId="0" applyNumberFormat="0" applyBorder="0" applyAlignment="0" applyProtection="0"/>
    <xf numFmtId="0" fontId="25" fillId="7" borderId="0" applyNumberFormat="0" applyBorder="0" applyAlignment="0" applyProtection="0"/>
    <xf numFmtId="0" fontId="97" fillId="42" borderId="0" applyNumberFormat="0" applyBorder="0" applyAlignment="0" applyProtection="0"/>
    <xf numFmtId="0" fontId="97" fillId="42" borderId="0" applyNumberFormat="0" applyBorder="0" applyAlignment="0" applyProtection="0"/>
    <xf numFmtId="0" fontId="98" fillId="0" borderId="0" applyNumberFormat="0" applyFill="0" applyBorder="0" applyProtection="0">
      <alignment horizontal="center" vertical="center"/>
    </xf>
    <xf numFmtId="0" fontId="99" fillId="84" borderId="0" applyNumberFormat="0" applyBorder="0" applyProtection="0">
      <alignment horizontal="left" vertical="center" indent="1"/>
    </xf>
    <xf numFmtId="212" fontId="100" fillId="0" borderId="0">
      <alignment horizontal="center"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3" fillId="0" borderId="0"/>
    <xf numFmtId="0" fontId="83" fillId="0" borderId="0"/>
    <xf numFmtId="0" fontId="83" fillId="0" borderId="0"/>
    <xf numFmtId="180" fontId="19" fillId="0" borderId="7" applyNumberFormat="0">
      <alignment horizontal="center" wrapText="1"/>
    </xf>
    <xf numFmtId="0" fontId="101" fillId="0" borderId="36" applyNumberFormat="0" applyFill="0" applyAlignment="0" applyProtection="0"/>
    <xf numFmtId="0" fontId="101" fillId="0" borderId="36" applyNumberFormat="0" applyFill="0" applyAlignment="0" applyProtection="0"/>
    <xf numFmtId="0" fontId="22" fillId="0" borderId="15"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2" fillId="0" borderId="37" applyNumberFormat="0" applyFill="0" applyAlignment="0" applyProtection="0"/>
    <xf numFmtId="0" fontId="102" fillId="0" borderId="37" applyNumberFormat="0" applyFill="0" applyAlignment="0" applyProtection="0"/>
    <xf numFmtId="0" fontId="101" fillId="0" borderId="36" applyNumberFormat="0" applyFill="0" applyAlignment="0" applyProtection="0"/>
    <xf numFmtId="0" fontId="102" fillId="0" borderId="37" applyNumberFormat="0" applyFill="0" applyAlignment="0" applyProtection="0"/>
    <xf numFmtId="194"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180" fontId="19" fillId="0" borderId="7" applyNumberFormat="0">
      <alignment horizontal="center" wrapText="1"/>
    </xf>
    <xf numFmtId="0" fontId="103" fillId="67" borderId="0" applyNumberFormat="0" applyBorder="0" applyAlignment="0">
      <protection hidden="1"/>
    </xf>
    <xf numFmtId="0" fontId="104" fillId="0" borderId="38" applyNumberFormat="0" applyFill="0" applyAlignment="0" applyProtection="0"/>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0" fontId="23" fillId="0" borderId="16" applyNumberFormat="0" applyFill="0" applyAlignment="0" applyProtection="0"/>
    <xf numFmtId="0" fontId="104" fillId="0" borderId="38" applyNumberFormat="0" applyFill="0" applyAlignment="0" applyProtection="0"/>
    <xf numFmtId="0" fontId="106" fillId="68" borderId="0">
      <alignment horizontal="left"/>
    </xf>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0" fontId="104" fillId="0" borderId="38" applyNumberFormat="0" applyFill="0" applyAlignment="0" applyProtection="0"/>
    <xf numFmtId="0" fontId="106" fillId="68" borderId="0">
      <alignment horizontal="left"/>
    </xf>
    <xf numFmtId="0" fontId="105" fillId="0" borderId="39" applyNumberFormat="0" applyFill="0" applyAlignment="0" applyProtection="0"/>
    <xf numFmtId="180" fontId="106" fillId="68" borderId="0">
      <alignment horizontal="left"/>
    </xf>
    <xf numFmtId="0" fontId="105" fillId="0" borderId="39" applyNumberFormat="0" applyFill="0" applyAlignment="0" applyProtection="0"/>
    <xf numFmtId="194" fontId="106" fillId="68" borderId="0">
      <alignment horizontal="left"/>
    </xf>
    <xf numFmtId="180" fontId="106" fillId="68" borderId="0">
      <alignment horizontal="left"/>
    </xf>
    <xf numFmtId="180" fontId="107" fillId="0" borderId="39" applyNumberFormat="0" applyFill="0" applyAlignment="0" applyProtection="0"/>
    <xf numFmtId="0" fontId="105" fillId="0" borderId="39" applyNumberFormat="0" applyFill="0" applyAlignment="0" applyProtection="0"/>
    <xf numFmtId="0" fontId="104" fillId="0" borderId="38" applyNumberFormat="0" applyFill="0" applyAlignment="0" applyProtection="0"/>
    <xf numFmtId="0" fontId="107" fillId="0" borderId="39" applyNumberFormat="0" applyFill="0" applyAlignment="0" applyProtection="0"/>
    <xf numFmtId="194" fontId="107" fillId="0" borderId="39" applyNumberFormat="0" applyFill="0" applyAlignment="0" applyProtection="0"/>
    <xf numFmtId="194" fontId="106" fillId="68" borderId="0">
      <alignment horizontal="left"/>
    </xf>
    <xf numFmtId="180" fontId="106" fillId="68" borderId="0">
      <alignment horizontal="left"/>
    </xf>
    <xf numFmtId="194" fontId="106" fillId="68" borderId="0">
      <alignment horizontal="left"/>
    </xf>
    <xf numFmtId="180" fontId="106" fillId="68" borderId="0">
      <alignment horizontal="left"/>
    </xf>
    <xf numFmtId="180" fontId="106" fillId="68" borderId="0">
      <alignment horizontal="left"/>
    </xf>
    <xf numFmtId="0" fontId="108" fillId="0" borderId="39" applyNumberFormat="0" applyFill="0" applyAlignment="0" applyProtection="0"/>
    <xf numFmtId="0" fontId="109" fillId="0" borderId="16" applyNumberFormat="0" applyFill="0" applyAlignment="0" applyProtection="0"/>
    <xf numFmtId="0" fontId="108" fillId="0" borderId="39" applyNumberFormat="0" applyFill="0" applyAlignment="0" applyProtection="0"/>
    <xf numFmtId="0" fontId="105" fillId="0" borderId="39" applyNumberFormat="0" applyFill="0" applyAlignment="0" applyProtection="0"/>
    <xf numFmtId="0" fontId="110" fillId="0" borderId="40" applyNumberFormat="0" applyFill="0" applyAlignment="0" applyProtection="0"/>
    <xf numFmtId="0" fontId="111" fillId="75" borderId="41" applyNumberFormat="0" applyAlignment="0" applyProtection="0"/>
    <xf numFmtId="0" fontId="110" fillId="0" borderId="40" applyNumberFormat="0" applyFill="0" applyAlignment="0" applyProtection="0"/>
    <xf numFmtId="0" fontId="111" fillId="75" borderId="41" applyNumberFormat="0" applyAlignment="0" applyProtection="0"/>
    <xf numFmtId="0" fontId="24" fillId="0" borderId="17" applyNumberFormat="0" applyFill="0" applyAlignment="0" applyProtection="0"/>
    <xf numFmtId="0" fontId="112" fillId="0" borderId="42" applyNumberFormat="0" applyFill="0" applyAlignment="0" applyProtection="0"/>
    <xf numFmtId="0" fontId="110" fillId="0" borderId="40" applyNumberFormat="0" applyFill="0" applyAlignment="0" applyProtection="0"/>
    <xf numFmtId="0" fontId="110" fillId="0" borderId="40" applyNumberFormat="0" applyFill="0" applyAlignment="0" applyProtection="0"/>
    <xf numFmtId="0" fontId="110" fillId="0" borderId="40" applyNumberFormat="0" applyFill="0" applyAlignment="0" applyProtection="0"/>
    <xf numFmtId="0" fontId="112" fillId="0" borderId="42" applyNumberFormat="0" applyFill="0" applyAlignment="0" applyProtection="0"/>
    <xf numFmtId="0" fontId="112" fillId="0" borderId="42" applyNumberFormat="0" applyFill="0" applyAlignment="0" applyProtection="0"/>
    <xf numFmtId="0" fontId="110" fillId="0" borderId="40" applyNumberFormat="0" applyFill="0" applyAlignment="0" applyProtection="0"/>
    <xf numFmtId="0" fontId="112" fillId="0" borderId="42" applyNumberFormat="0" applyFill="0" applyAlignment="0" applyProtection="0"/>
    <xf numFmtId="0" fontId="110" fillId="0" borderId="0" applyNumberFormat="0" applyFill="0" applyBorder="0" applyAlignment="0" applyProtection="0"/>
    <xf numFmtId="0" fontId="111" fillId="75" borderId="43" applyNumberFormat="0" applyAlignment="0" applyProtection="0"/>
    <xf numFmtId="0" fontId="110" fillId="0" borderId="0" applyNumberFormat="0" applyFill="0" applyBorder="0" applyAlignment="0" applyProtection="0"/>
    <xf numFmtId="0" fontId="111" fillId="75" borderId="43" applyNumberFormat="0" applyAlignment="0" applyProtection="0"/>
    <xf numFmtId="0" fontId="24" fillId="0" borderId="0" applyNumberFormat="0" applyFill="0" applyBorder="0" applyAlignment="0" applyProtection="0"/>
    <xf numFmtId="0"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0" fillId="0" borderId="0" applyNumberFormat="0" applyFill="0" applyBorder="0" applyAlignment="0" applyProtection="0"/>
    <xf numFmtId="0" fontId="112" fillId="0" borderId="0" applyNumberFormat="0" applyFill="0" applyBorder="0" applyAlignment="0" applyProtection="0"/>
    <xf numFmtId="180" fontId="19" fillId="0" borderId="7" applyNumberFormat="0">
      <alignment horizontal="center" wrapText="1"/>
    </xf>
    <xf numFmtId="180" fontId="19" fillId="0" borderId="7" applyNumberFormat="0">
      <alignment horizontal="center" wrapText="1"/>
    </xf>
    <xf numFmtId="0" fontId="19" fillId="0" borderId="7" applyNumberFormat="0">
      <alignment horizontal="center" wrapText="1"/>
    </xf>
    <xf numFmtId="194" fontId="19" fillId="0" borderId="7" applyNumberFormat="0">
      <alignment horizontal="center" wrapText="1"/>
    </xf>
    <xf numFmtId="180" fontId="19" fillId="0" borderId="7" applyNumberFormat="0">
      <alignment horizontal="center" wrapText="1"/>
    </xf>
    <xf numFmtId="194" fontId="19" fillId="0" borderId="7" applyNumberFormat="0">
      <alignment horizontal="center" wrapText="1"/>
    </xf>
    <xf numFmtId="180" fontId="19" fillId="0" borderId="7" applyNumberFormat="0">
      <alignment horizontal="center" wrapText="1"/>
    </xf>
    <xf numFmtId="0" fontId="19" fillId="0" borderId="7" applyNumberFormat="0">
      <alignment horizontal="center" wrapText="1"/>
    </xf>
    <xf numFmtId="180" fontId="19" fillId="0" borderId="7" applyNumberFormat="0">
      <alignment horizontal="center" wrapText="1"/>
    </xf>
    <xf numFmtId="194" fontId="19" fillId="0" borderId="7" applyNumberFormat="0">
      <alignment horizontal="center" wrapText="1"/>
    </xf>
    <xf numFmtId="180" fontId="19" fillId="0" borderId="7" applyNumberFormat="0">
      <alignment horizontal="center" wrapText="1"/>
    </xf>
    <xf numFmtId="0" fontId="113" fillId="80" borderId="44">
      <alignment horizontal="left" vertical="center"/>
    </xf>
    <xf numFmtId="0" fontId="19" fillId="0" borderId="0"/>
    <xf numFmtId="0" fontId="114" fillId="0" borderId="0"/>
    <xf numFmtId="180" fontId="115" fillId="0" borderId="0" applyNumberFormat="0" applyFill="0" applyBorder="0" applyAlignment="0" applyProtection="0"/>
    <xf numFmtId="180" fontId="115" fillId="0" borderId="0" applyNumberFormat="0" applyFill="0" applyBorder="0" applyAlignment="0" applyProtection="0"/>
    <xf numFmtId="0" fontId="115" fillId="0" borderId="0" applyNumberFormat="0" applyFill="0" applyBorder="0" applyAlignment="0" applyProtection="0"/>
    <xf numFmtId="171" fontId="17" fillId="69" borderId="0"/>
    <xf numFmtId="171" fontId="17" fillId="69" borderId="0"/>
    <xf numFmtId="171" fontId="17" fillId="69" borderId="0"/>
    <xf numFmtId="171" fontId="17" fillId="69" borderId="0"/>
    <xf numFmtId="171" fontId="17" fillId="69" borderId="0"/>
    <xf numFmtId="171" fontId="17" fillId="69" borderId="0"/>
    <xf numFmtId="171" fontId="17" fillId="69" borderId="0"/>
    <xf numFmtId="171" fontId="17" fillId="69" borderId="0"/>
    <xf numFmtId="171" fontId="17" fillId="69" borderId="0"/>
    <xf numFmtId="0" fontId="11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0" fontId="119" fillId="65" borderId="0" applyNumberFormat="0" applyFill="0" applyBorder="0" applyAlignment="0" applyProtection="0">
      <alignment horizontal="left" vertical="center"/>
    </xf>
    <xf numFmtId="180" fontId="119" fillId="65" borderId="0" applyNumberFormat="0" applyFill="0" applyBorder="0" applyAlignment="0" applyProtection="0">
      <alignment horizontal="left" vertical="center"/>
    </xf>
    <xf numFmtId="0" fontId="119" fillId="65" borderId="0" applyNumberFormat="0" applyFill="0" applyBorder="0" applyAlignment="0" applyProtection="0">
      <alignment horizontal="left" vertical="center"/>
    </xf>
    <xf numFmtId="180" fontId="120" fillId="85" borderId="0" applyNumberFormat="0" applyFill="0" applyBorder="0" applyAlignment="0" applyProtection="0">
      <alignment vertical="top"/>
    </xf>
    <xf numFmtId="180" fontId="120" fillId="85" borderId="0" applyNumberFormat="0" applyFill="0" applyBorder="0" applyAlignment="0" applyProtection="0">
      <alignment vertical="top"/>
    </xf>
    <xf numFmtId="0" fontId="120" fillId="85" borderId="0" applyNumberFormat="0" applyFill="0" applyBorder="0" applyAlignment="0" applyProtection="0">
      <alignment vertical="top"/>
    </xf>
    <xf numFmtId="164" fontId="121" fillId="80" borderId="4" applyNumberFormat="0" applyFont="0" applyBorder="0" applyAlignment="0" applyProtection="0">
      <alignment horizontal="right"/>
    </xf>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180" fontId="122"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80" fontId="122" fillId="43" borderId="45" applyNumberFormat="0" applyAlignment="0"/>
    <xf numFmtId="0" fontId="28" fillId="9" borderId="18" applyNumberFormat="0" applyAlignment="0" applyProtection="0"/>
    <xf numFmtId="0" fontId="122" fillId="43" borderId="45" applyNumberFormat="0" applyAlignment="0"/>
    <xf numFmtId="0" fontId="125" fillId="41" borderId="24" applyNumberFormat="0" applyAlignment="0" applyProtection="0"/>
    <xf numFmtId="0" fontId="122" fillId="43" borderId="45" applyNumberFormat="0" applyAlignment="0"/>
    <xf numFmtId="0" fontId="124" fillId="41" borderId="24" applyNumberFormat="0" applyAlignment="0" applyProtection="0"/>
    <xf numFmtId="0" fontId="122" fillId="43" borderId="45" applyNumberFormat="0" applyAlignment="0"/>
    <xf numFmtId="0" fontId="124" fillId="41" borderId="24" applyNumberFormat="0" applyAlignment="0" applyProtection="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4" fillId="41" borderId="24" applyNumberFormat="0" applyAlignment="0" applyProtection="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28" fillId="9" borderId="18"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28" fillId="9" borderId="18" applyNumberFormat="0" applyAlignment="0" applyProtection="0"/>
    <xf numFmtId="180" fontId="122" fillId="43" borderId="45" applyNumberFormat="0" applyAlignment="0"/>
    <xf numFmtId="0" fontId="122" fillId="43" borderId="45" applyNumberForma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0" fontId="122" fillId="43" borderId="45" applyNumberFormat="0" applyAlignment="0"/>
    <xf numFmtId="0" fontId="124" fillId="41" borderId="24" applyNumberFormat="0" applyAlignment="0" applyProtection="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5" fillId="41" borderId="24" applyNumberFormat="0" applyAlignment="0" applyProtection="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2" fillId="43" borderId="45" applyNumberFormat="0" applyAlignment="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4" fillId="41" borderId="24" applyNumberFormat="0" applyAlignment="0" applyProtection="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0" fontId="122" fillId="43" borderId="45" applyNumberForma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2" fillId="43" borderId="45" applyNumberForma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 fontId="74" fillId="0" borderId="0" applyFill="0" applyBorder="0" applyAlignment="0" applyProtection="0">
      <alignment horizontal="right"/>
    </xf>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80" fontId="17" fillId="43" borderId="45" applyNumberFormat="0" applyFont="0" applyAlignment="0"/>
    <xf numFmtId="194" fontId="17" fillId="43" borderId="45" applyNumberFormat="0" applyFont="0" applyAlignment="0"/>
    <xf numFmtId="0" fontId="124" fillId="41" borderId="24" applyNumberFormat="0" applyAlignment="0" applyProtection="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0" fontId="124" fillId="41" borderId="24" applyNumberFormat="0" applyAlignment="0" applyProtection="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0" fontId="124" fillId="41" borderId="24" applyNumberFormat="0" applyAlignment="0" applyProtection="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94" fontId="122"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3" fillId="43" borderId="45" applyNumberFormat="0" applyAlignment="0"/>
    <xf numFmtId="180" fontId="122" fillId="43" borderId="45" applyNumberFormat="0" applyAlignment="0"/>
    <xf numFmtId="4" fontId="45" fillId="0" borderId="0" applyBorder="0">
      <alignment horizontal="right" vertical="center"/>
    </xf>
    <xf numFmtId="213" fontId="17" fillId="86" borderId="32"/>
    <xf numFmtId="1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0" fontId="17" fillId="86" borderId="32"/>
    <xf numFmtId="204" fontId="43" fillId="43" borderId="32" applyAlignment="0">
      <protection locked="0"/>
    </xf>
    <xf numFmtId="204" fontId="43" fillId="43" borderId="32" applyNumberFormat="0" applyAlignment="0">
      <protection locked="0"/>
    </xf>
    <xf numFmtId="204" fontId="43" fillId="43" borderId="32" applyAlignment="0">
      <protection locked="0"/>
    </xf>
    <xf numFmtId="0" fontId="69" fillId="87" borderId="0" applyNumberFormat="0" applyAlignment="0" applyProtection="0"/>
    <xf numFmtId="0" fontId="126" fillId="0" borderId="0">
      <alignment horizontal="left"/>
    </xf>
    <xf numFmtId="0" fontId="126" fillId="0" borderId="0">
      <alignment horizontal="left"/>
    </xf>
    <xf numFmtId="0" fontId="126" fillId="0" borderId="0">
      <alignment horizontal="left"/>
    </xf>
    <xf numFmtId="0" fontId="127" fillId="0" borderId="0">
      <alignment horizontal="left" indent="1"/>
    </xf>
    <xf numFmtId="0" fontId="39" fillId="88" borderId="0" applyNumberFormat="0" applyAlignment="0" applyProtection="0"/>
    <xf numFmtId="0" fontId="128" fillId="0" borderId="46" applyNumberFormat="0" applyFill="0" applyAlignment="0" applyProtection="0"/>
    <xf numFmtId="0" fontId="128" fillId="0" borderId="46" applyNumberFormat="0" applyFill="0" applyAlignment="0" applyProtection="0"/>
    <xf numFmtId="0" fontId="31" fillId="0" borderId="20" applyNumberFormat="0" applyFill="0" applyAlignment="0" applyProtection="0"/>
    <xf numFmtId="0" fontId="128" fillId="0" borderId="46" applyNumberFormat="0" applyFill="0" applyAlignment="0" applyProtection="0"/>
    <xf numFmtId="0" fontId="128" fillId="0" borderId="46" applyNumberFormat="0" applyFill="0" applyAlignment="0" applyProtection="0"/>
    <xf numFmtId="180" fontId="129" fillId="89" borderId="47" applyNumberFormat="0" applyBorder="0" applyAlignment="0">
      <alignment horizontal="center" wrapText="1"/>
    </xf>
    <xf numFmtId="180" fontId="129" fillId="89" borderId="48" applyNumberFormat="0" applyBorder="0" applyAlignment="0">
      <alignment horizontal="center" vertical="top" wrapText="1"/>
    </xf>
    <xf numFmtId="0" fontId="129" fillId="89" borderId="48" applyNumberFormat="0" applyBorder="0" applyAlignment="0">
      <alignment horizontal="center" vertical="top" wrapText="1"/>
    </xf>
    <xf numFmtId="0" fontId="69" fillId="90" borderId="0" applyNumberFormat="0" applyAlignment="0" applyProtection="0"/>
    <xf numFmtId="0" fontId="130" fillId="91" borderId="0" applyNumberFormat="0" applyAlignment="0" applyProtection="0"/>
    <xf numFmtId="1" fontId="129" fillId="92" borderId="49" applyNumberFormat="0" applyAlignment="0">
      <alignment horizontal="center" wrapText="1"/>
    </xf>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180" fontId="131" fillId="0" borderId="0" applyNumberFormat="0" applyBorder="0" applyAlignment="0" applyProtection="0"/>
    <xf numFmtId="0" fontId="132" fillId="0" borderId="0" applyNumberFormat="0" applyBorder="0" applyAlignment="0" applyProtection="0"/>
    <xf numFmtId="194" fontId="131" fillId="0" borderId="0" applyNumberFormat="0" applyBorder="0" applyAlignment="0" applyProtection="0"/>
    <xf numFmtId="180" fontId="131" fillId="0" borderId="0" applyNumberFormat="0" applyBorder="0" applyAlignment="0" applyProtection="0"/>
    <xf numFmtId="180" fontId="132" fillId="0" borderId="0" applyNumberFormat="0" applyBorder="0" applyAlignment="0" applyProtection="0"/>
    <xf numFmtId="194" fontId="131" fillId="0" borderId="0" applyNumberFormat="0" applyBorder="0" applyAlignment="0" applyProtection="0"/>
    <xf numFmtId="180" fontId="131" fillId="0" borderId="0" applyNumberFormat="0" applyBorder="0" applyAlignment="0" applyProtection="0"/>
    <xf numFmtId="194" fontId="131" fillId="0" borderId="0" applyNumberFormat="0" applyBorder="0" applyAlignment="0" applyProtection="0"/>
    <xf numFmtId="180" fontId="131" fillId="0" borderId="0" applyNumberFormat="0" applyBorder="0" applyAlignment="0" applyProtection="0"/>
    <xf numFmtId="180" fontId="132" fillId="0" borderId="0" applyNumberFormat="0" applyBorder="0" applyAlignment="0" applyProtection="0"/>
    <xf numFmtId="194" fontId="132" fillId="0" borderId="0" applyNumberFormat="0" applyBorder="0" applyAlignment="0" applyProtection="0"/>
    <xf numFmtId="0" fontId="131" fillId="0" borderId="0" applyNumberFormat="0" applyBorder="0" applyAlignment="0" applyProtection="0"/>
    <xf numFmtId="0" fontId="132" fillId="0" borderId="0" applyNumberFormat="0" applyBorder="0" applyAlignment="0" applyProtection="0"/>
    <xf numFmtId="38" fontId="41" fillId="0" borderId="0" applyFont="0" applyFill="0" applyBorder="0" applyAlignment="0" applyProtection="0"/>
    <xf numFmtId="40" fontId="41" fillId="0" borderId="0" applyFont="0" applyFill="0" applyBorder="0" applyAlignment="0" applyProtection="0"/>
    <xf numFmtId="215" fontId="41" fillId="0" borderId="0" applyFont="0" applyFill="0" applyBorder="0" applyAlignment="0" applyProtection="0"/>
    <xf numFmtId="215" fontId="41" fillId="0" borderId="0" applyFont="0" applyFill="0" applyBorder="0" applyAlignment="0" applyProtection="0"/>
    <xf numFmtId="216" fontId="76" fillId="78" borderId="0">
      <alignment horizontal="center"/>
    </xf>
    <xf numFmtId="180" fontId="133" fillId="37" borderId="29" applyNumberFormat="0" applyFill="0" applyBorder="0" applyAlignment="0" applyProtection="0">
      <alignment horizontal="left"/>
    </xf>
    <xf numFmtId="0" fontId="134" fillId="43" borderId="0" applyNumberFormat="0" applyBorder="0" applyAlignment="0" applyProtection="0"/>
    <xf numFmtId="0" fontId="134" fillId="43" borderId="0" applyNumberFormat="0" applyBorder="0" applyAlignment="0" applyProtection="0"/>
    <xf numFmtId="0" fontId="27" fillId="8" borderId="0" applyNumberFormat="0" applyBorder="0" applyAlignment="0" applyProtection="0"/>
    <xf numFmtId="0" fontId="134" fillId="43" borderId="0" applyNumberFormat="0" applyBorder="0" applyAlignment="0" applyProtection="0"/>
    <xf numFmtId="0" fontId="134" fillId="43" borderId="0" applyNumberFormat="0" applyBorder="0" applyAlignment="0" applyProtection="0"/>
    <xf numFmtId="180" fontId="17" fillId="0" borderId="0" applyNumberFormat="0" applyFont="0" applyBorder="0" applyAlignment="0" applyProtection="0"/>
    <xf numFmtId="180" fontId="17" fillId="0" borderId="0" applyNumberFormat="0" applyFont="0" applyBorder="0" applyAlignment="0" applyProtection="0"/>
    <xf numFmtId="0" fontId="17" fillId="0" borderId="0" applyNumberFormat="0" applyFont="0" applyBorder="0" applyAlignment="0" applyProtection="0"/>
    <xf numFmtId="217" fontId="135" fillId="0" borderId="0"/>
    <xf numFmtId="218" fontId="76" fillId="0" borderId="0"/>
    <xf numFmtId="219" fontId="76" fillId="0" borderId="0"/>
    <xf numFmtId="220" fontId="76" fillId="0" borderId="0"/>
    <xf numFmtId="0" fontId="17" fillId="0" borderId="0"/>
    <xf numFmtId="194" fontId="17" fillId="0" borderId="0" applyProtection="0"/>
    <xf numFmtId="0" fontId="17" fillId="0" borderId="0"/>
    <xf numFmtId="0" fontId="7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0" fontId="17" fillId="0" borderId="0"/>
    <xf numFmtId="0" fontId="17" fillId="0" borderId="0"/>
    <xf numFmtId="180" fontId="17" fillId="0" borderId="0"/>
    <xf numFmtId="0" fontId="41" fillId="0" borderId="0"/>
    <xf numFmtId="0" fontId="17" fillId="0" borderId="0"/>
    <xf numFmtId="0" fontId="136" fillId="0" borderId="0"/>
    <xf numFmtId="180" fontId="17" fillId="0" borderId="0"/>
    <xf numFmtId="0" fontId="76" fillId="0" borderId="0"/>
    <xf numFmtId="0" fontId="41" fillId="0" borderId="0"/>
    <xf numFmtId="0" fontId="69" fillId="0" borderId="0"/>
    <xf numFmtId="0" fontId="136" fillId="0" borderId="0"/>
    <xf numFmtId="0" fontId="69" fillId="0" borderId="0"/>
    <xf numFmtId="0" fontId="69" fillId="0" borderId="0"/>
    <xf numFmtId="194" fontId="17" fillId="0" borderId="0"/>
    <xf numFmtId="0" fontId="17" fillId="0" borderId="0"/>
    <xf numFmtId="0" fontId="17" fillId="0" borderId="0"/>
    <xf numFmtId="0" fontId="17" fillId="0" borderId="0"/>
    <xf numFmtId="0" fontId="17" fillId="0" borderId="0"/>
    <xf numFmtId="221" fontId="37" fillId="0" borderId="0"/>
    <xf numFmtId="0" fontId="17" fillId="0" borderId="0"/>
    <xf numFmtId="220" fontId="76" fillId="0" borderId="0"/>
    <xf numFmtId="0" fontId="17" fillId="0" borderId="0"/>
    <xf numFmtId="0" fontId="17" fillId="0" borderId="0"/>
    <xf numFmtId="0" fontId="17" fillId="0" borderId="0"/>
    <xf numFmtId="0" fontId="17" fillId="0" borderId="0"/>
    <xf numFmtId="0" fontId="17" fillId="0" borderId="0"/>
    <xf numFmtId="0" fontId="17" fillId="0" borderId="0"/>
    <xf numFmtId="220" fontId="76" fillId="0" borderId="0"/>
    <xf numFmtId="0" fontId="17" fillId="0" borderId="0"/>
    <xf numFmtId="0" fontId="17" fillId="0" borderId="0"/>
    <xf numFmtId="0" fontId="70" fillId="0" borderId="0"/>
    <xf numFmtId="0" fontId="17" fillId="0" borderId="0"/>
    <xf numFmtId="0" fontId="17" fillId="0" borderId="0"/>
    <xf numFmtId="0" fontId="70" fillId="0" borderId="0"/>
    <xf numFmtId="0" fontId="17" fillId="0" borderId="0"/>
    <xf numFmtId="0" fontId="17" fillId="0" borderId="0"/>
    <xf numFmtId="0" fontId="17" fillId="0" borderId="0"/>
    <xf numFmtId="0" fontId="17" fillId="0" borderId="0"/>
    <xf numFmtId="0" fontId="17" fillId="0" borderId="0"/>
    <xf numFmtId="0" fontId="17" fillId="0" borderId="0"/>
    <xf numFmtId="221" fontId="37" fillId="0" borderId="0"/>
    <xf numFmtId="0" fontId="17" fillId="0" borderId="0"/>
    <xf numFmtId="0" fontId="17" fillId="0" borderId="0"/>
    <xf numFmtId="220" fontId="76" fillId="0" borderId="0"/>
    <xf numFmtId="0" fontId="17" fillId="0" borderId="0"/>
    <xf numFmtId="0" fontId="17" fillId="0" borderId="0"/>
    <xf numFmtId="0" fontId="137" fillId="0" borderId="0"/>
    <xf numFmtId="0" fontId="137" fillId="0" borderId="0"/>
    <xf numFmtId="0" fontId="36" fillId="0" borderId="0"/>
    <xf numFmtId="0" fontId="1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4" fillId="0" borderId="0"/>
    <xf numFmtId="0" fontId="17" fillId="0" borderId="0"/>
    <xf numFmtId="0" fontId="41" fillId="0" borderId="0"/>
    <xf numFmtId="220" fontId="76" fillId="0" borderId="0"/>
    <xf numFmtId="0" fontId="67" fillId="0" borderId="0"/>
    <xf numFmtId="0" fontId="17" fillId="0" borderId="0"/>
    <xf numFmtId="0" fontId="6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21" fontId="37" fillId="0" borderId="0"/>
    <xf numFmtId="221" fontId="37" fillId="0" borderId="0"/>
    <xf numFmtId="0" fontId="17" fillId="0" borderId="0"/>
    <xf numFmtId="0" fontId="17" fillId="0" borderId="0"/>
    <xf numFmtId="0" fontId="36" fillId="0" borderId="0"/>
    <xf numFmtId="0" fontId="17" fillId="0" borderId="0"/>
    <xf numFmtId="0" fontId="37" fillId="0" borderId="0"/>
    <xf numFmtId="0" fontId="17" fillId="0" borderId="0"/>
    <xf numFmtId="0" fontId="17" fillId="0" borderId="0"/>
    <xf numFmtId="0" fontId="14" fillId="0" borderId="0"/>
    <xf numFmtId="0" fontId="17" fillId="0" borderId="0"/>
    <xf numFmtId="0" fontId="17" fillId="0" borderId="0"/>
    <xf numFmtId="0" fontId="70" fillId="0" borderId="0"/>
    <xf numFmtId="0" fontId="17" fillId="0" borderId="0"/>
    <xf numFmtId="0" fontId="37" fillId="0" borderId="0"/>
    <xf numFmtId="0" fontId="17" fillId="0" borderId="0"/>
    <xf numFmtId="0" fontId="17" fillId="0" borderId="0"/>
    <xf numFmtId="0" fontId="67" fillId="0" borderId="0"/>
    <xf numFmtId="0" fontId="17" fillId="0" borderId="0"/>
    <xf numFmtId="0" fontId="17" fillId="0" borderId="0"/>
    <xf numFmtId="0" fontId="17" fillId="0" borderId="0"/>
    <xf numFmtId="0" fontId="70" fillId="0" borderId="0"/>
    <xf numFmtId="0" fontId="17" fillId="0" borderId="0"/>
    <xf numFmtId="0" fontId="17" fillId="0" borderId="0" applyProtection="0"/>
    <xf numFmtId="0" fontId="17" fillId="0" borderId="0"/>
    <xf numFmtId="0" fontId="17" fillId="0" borderId="0"/>
    <xf numFmtId="0" fontId="17" fillId="0" borderId="0"/>
    <xf numFmtId="0" fontId="17" fillId="0" borderId="0"/>
    <xf numFmtId="0" fontId="17" fillId="0" borderId="0"/>
    <xf numFmtId="220" fontId="76" fillId="0" borderId="0"/>
    <xf numFmtId="0" fontId="17" fillId="0" borderId="0"/>
    <xf numFmtId="194" fontId="17" fillId="0" borderId="0" applyProtection="0"/>
    <xf numFmtId="0" fontId="17" fillId="0" borderId="0"/>
    <xf numFmtId="0" fontId="17" fillId="0" borderId="0"/>
    <xf numFmtId="0" fontId="17" fillId="0" borderId="0"/>
    <xf numFmtId="0" fontId="17" fillId="0" borderId="0"/>
    <xf numFmtId="0" fontId="17" fillId="0" borderId="0"/>
    <xf numFmtId="220" fontId="76" fillId="0" borderId="0"/>
    <xf numFmtId="0" fontId="17" fillId="0" borderId="0"/>
    <xf numFmtId="4" fontId="45" fillId="0" borderId="1" applyFill="0" applyBorder="0" applyProtection="0">
      <alignment horizontal="right" vertical="center"/>
    </xf>
    <xf numFmtId="4" fontId="45" fillId="0" borderId="1" applyFill="0" applyBorder="0" applyProtection="0">
      <alignment horizontal="right" vertical="center"/>
    </xf>
    <xf numFmtId="180" fontId="138" fillId="0" borderId="0" applyNumberFormat="0" applyFill="0" applyBorder="0" applyProtection="0">
      <alignment horizontal="left" vertical="center"/>
    </xf>
    <xf numFmtId="180" fontId="138" fillId="0" borderId="0" applyNumberFormat="0" applyFill="0" applyBorder="0" applyProtection="0">
      <alignment horizontal="left" vertical="center"/>
    </xf>
    <xf numFmtId="0" fontId="138" fillId="0" borderId="0" applyNumberFormat="0" applyFill="0" applyBorder="0" applyProtection="0">
      <alignment horizontal="left" vertical="center"/>
    </xf>
    <xf numFmtId="180" fontId="45" fillId="0" borderId="1" applyNumberFormat="0" applyFill="0" applyAlignment="0" applyProtection="0"/>
    <xf numFmtId="180" fontId="45" fillId="0" borderId="1" applyNumberFormat="0" applyFill="0" applyAlignment="0" applyProtection="0"/>
    <xf numFmtId="180" fontId="45" fillId="0" borderId="1" applyNumberFormat="0" applyFill="0" applyAlignment="0" applyProtection="0"/>
    <xf numFmtId="18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180" fontId="45" fillId="0" borderId="1" applyNumberFormat="0" applyFill="0" applyAlignment="0" applyProtection="0"/>
    <xf numFmtId="18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180" fontId="17" fillId="93" borderId="0" applyNumberFormat="0" applyFont="0" applyBorder="0" applyAlignment="0" applyProtection="0"/>
    <xf numFmtId="180" fontId="17" fillId="93" borderId="0" applyNumberFormat="0" applyFont="0" applyBorder="0" applyAlignment="0" applyProtection="0"/>
    <xf numFmtId="0" fontId="17" fillId="93" borderId="0" applyNumberFormat="0" applyFont="0" applyBorder="0" applyAlignment="0" applyProtection="0"/>
    <xf numFmtId="0" fontId="40" fillId="0" borderId="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7" fillId="54" borderId="26" applyNumberFormat="0" applyFont="0" applyAlignment="0" applyProtection="0"/>
    <xf numFmtId="0" fontId="17" fillId="0" borderId="0"/>
    <xf numFmtId="0" fontId="17" fillId="54" borderId="26" applyNumberFormat="0" applyFont="0" applyAlignment="0" applyProtection="0"/>
    <xf numFmtId="0" fontId="17" fillId="54" borderId="26" applyNumberFormat="0" applyFont="0" applyAlignment="0" applyProtection="0"/>
    <xf numFmtId="0" fontId="76" fillId="43" borderId="50" applyNumberFormat="0" applyFont="0" applyAlignment="0" applyProtection="0"/>
    <xf numFmtId="0" fontId="17" fillId="0" borderId="0"/>
    <xf numFmtId="180" fontId="17" fillId="12" borderId="22" applyNumberFormat="0" applyFont="0" applyAlignment="0" applyProtection="0"/>
    <xf numFmtId="0" fontId="17" fillId="54" borderId="26"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7" fillId="0" borderId="0"/>
    <xf numFmtId="0" fontId="17" fillId="0" borderId="0"/>
    <xf numFmtId="0" fontId="17" fillId="0" borderId="0"/>
    <xf numFmtId="0" fontId="76" fillId="43" borderId="50" applyNumberFormat="0" applyFont="0" applyAlignment="0" applyProtection="0"/>
    <xf numFmtId="0" fontId="17" fillId="0" borderId="0"/>
    <xf numFmtId="0" fontId="17" fillId="54" borderId="26"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4" fillId="12" borderId="22" applyNumberFormat="0" applyFont="0" applyAlignment="0" applyProtection="0"/>
    <xf numFmtId="0" fontId="76" fillId="43" borderId="50" applyNumberFormat="0" applyFont="0" applyAlignment="0" applyProtection="0"/>
    <xf numFmtId="0" fontId="36" fillId="54" borderId="26"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54" borderId="26" applyNumberFormat="0" applyFont="0" applyAlignment="0" applyProtection="0"/>
    <xf numFmtId="0" fontId="17" fillId="0" borderId="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0" borderId="0"/>
    <xf numFmtId="0" fontId="76" fillId="43" borderId="50"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0" borderId="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180" fontId="17" fillId="12" borderId="22" applyNumberFormat="0" applyFont="0" applyAlignment="0" applyProtection="0"/>
    <xf numFmtId="0" fontId="17" fillId="0" borderId="0"/>
    <xf numFmtId="0" fontId="17" fillId="0" borderId="0"/>
    <xf numFmtId="0" fontId="139" fillId="0" borderId="4"/>
    <xf numFmtId="222" fontId="17" fillId="0" borderId="0" applyFont="0" applyFill="0" applyBorder="0" applyAlignment="0" applyProtection="0"/>
    <xf numFmtId="191" fontId="17" fillId="0" borderId="0" applyFont="0" applyFill="0" applyBorder="0" applyAlignment="0" applyProtection="0"/>
    <xf numFmtId="223" fontId="17" fillId="0" borderId="0" applyFont="0" applyFill="0" applyBorder="0" applyAlignment="0" applyProtection="0"/>
    <xf numFmtId="0" fontId="140" fillId="46" borderId="51" applyNumberFormat="0" applyAlignment="0" applyProtection="0"/>
    <xf numFmtId="0" fontId="140" fillId="46" borderId="51" applyNumberFormat="0" applyAlignment="0" applyProtection="0"/>
    <xf numFmtId="0" fontId="17" fillId="0" borderId="0"/>
    <xf numFmtId="0" fontId="29" fillId="10" borderId="19" applyNumberFormat="0" applyAlignment="0" applyProtection="0"/>
    <xf numFmtId="0" fontId="140" fillId="70" borderId="51" applyNumberFormat="0" applyAlignment="0" applyProtection="0"/>
    <xf numFmtId="0" fontId="17" fillId="0" borderId="0"/>
    <xf numFmtId="0" fontId="140" fillId="46" borderId="51" applyNumberFormat="0" applyAlignment="0" applyProtection="0"/>
    <xf numFmtId="0" fontId="17" fillId="0" borderId="0"/>
    <xf numFmtId="0" fontId="17" fillId="0" borderId="0"/>
    <xf numFmtId="0" fontId="17" fillId="0" borderId="0"/>
    <xf numFmtId="0" fontId="140" fillId="70" borderId="51" applyNumberFormat="0" applyAlignment="0" applyProtection="0"/>
    <xf numFmtId="0" fontId="17" fillId="0" borderId="0"/>
    <xf numFmtId="0" fontId="17" fillId="0" borderId="0"/>
    <xf numFmtId="0" fontId="17" fillId="0" borderId="0"/>
    <xf numFmtId="0" fontId="140" fillId="70" borderId="51" applyNumberFormat="0" applyAlignment="0" applyProtection="0"/>
    <xf numFmtId="0" fontId="17" fillId="0" borderId="0"/>
    <xf numFmtId="0" fontId="17" fillId="0" borderId="0"/>
    <xf numFmtId="0" fontId="17" fillId="0" borderId="0"/>
    <xf numFmtId="0" fontId="140" fillId="70" borderId="51" applyNumberFormat="0" applyAlignment="0" applyProtection="0"/>
    <xf numFmtId="0" fontId="17" fillId="0" borderId="0"/>
    <xf numFmtId="0" fontId="59" fillId="87" borderId="35" applyNumberFormat="0" applyAlignment="0" applyProtection="0"/>
    <xf numFmtId="224" fontId="17" fillId="0" borderId="0" applyFont="0" applyFill="0" applyBorder="0" applyAlignment="0" applyProtection="0"/>
    <xf numFmtId="224" fontId="17" fillId="0" borderId="0" applyFont="0" applyFill="0" applyBorder="0" applyAlignment="0" applyProtection="0"/>
    <xf numFmtId="225" fontId="17" fillId="0" borderId="0" applyFont="0" applyFill="0" applyBorder="0" applyAlignment="0" applyProtection="0"/>
    <xf numFmtId="225"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0" fontId="17" fillId="0" borderId="0" applyFont="0" applyFill="0" applyBorder="0" applyAlignment="0" applyProtection="0"/>
    <xf numFmtId="0" fontId="17" fillId="0" borderId="0"/>
    <xf numFmtId="0" fontId="17" fillId="0" borderId="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7" fillId="0" borderId="0" applyFont="0" applyFill="0" applyBorder="0" applyAlignment="0" applyProtection="0"/>
    <xf numFmtId="9"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41"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0" fontId="17" fillId="0" borderId="0"/>
    <xf numFmtId="0" fontId="17" fillId="0" borderId="0"/>
    <xf numFmtId="0" fontId="17" fillId="0" borderId="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42" fillId="67" borderId="0"/>
    <xf numFmtId="0" fontId="17" fillId="0" borderId="0"/>
    <xf numFmtId="0" fontId="17" fillId="0" borderId="0"/>
    <xf numFmtId="2" fontId="143" fillId="67" borderId="0">
      <alignment horizontal="center"/>
    </xf>
    <xf numFmtId="0" fontId="17" fillId="0" borderId="0"/>
    <xf numFmtId="0" fontId="17" fillId="0" borderId="0"/>
    <xf numFmtId="2" fontId="76" fillId="94" borderId="0">
      <protection locked="0"/>
    </xf>
    <xf numFmtId="0" fontId="17" fillId="0" borderId="0"/>
    <xf numFmtId="0" fontId="17" fillId="0" borderId="0"/>
    <xf numFmtId="1" fontId="76" fillId="80" borderId="0"/>
    <xf numFmtId="0" fontId="69" fillId="95" borderId="0" applyNumberFormat="0" applyAlignment="0" applyProtection="0"/>
    <xf numFmtId="0" fontId="17" fillId="0" borderId="0"/>
    <xf numFmtId="0" fontId="17" fillId="0" borderId="0"/>
    <xf numFmtId="184" fontId="144" fillId="80" borderId="0" applyBorder="0" applyAlignment="0">
      <protection hidden="1"/>
    </xf>
    <xf numFmtId="0" fontId="17" fillId="0" borderId="0"/>
    <xf numFmtId="0" fontId="17" fillId="0" borderId="0"/>
    <xf numFmtId="1" fontId="144" fillId="80" borderId="0">
      <alignment horizontal="center"/>
    </xf>
    <xf numFmtId="0" fontId="17" fillId="0" borderId="0"/>
    <xf numFmtId="0" fontId="17" fillId="0" borderId="0"/>
    <xf numFmtId="0" fontId="17" fillId="0" borderId="0"/>
    <xf numFmtId="0" fontId="145" fillId="76" borderId="52" applyNumberFormat="0" applyAlignment="0" applyProtection="0">
      <alignment horizontal="center" vertical="center"/>
    </xf>
    <xf numFmtId="0" fontId="17" fillId="0" borderId="0"/>
    <xf numFmtId="0" fontId="17" fillId="0" borderId="0"/>
    <xf numFmtId="220" fontId="95" fillId="0" borderId="0"/>
    <xf numFmtId="0" fontId="146" fillId="0" borderId="0" applyNumberFormat="0" applyFont="0" applyFill="0" applyBorder="0" applyAlignment="0">
      <alignment vertical="center"/>
      <protection hidden="1"/>
    </xf>
    <xf numFmtId="0" fontId="17" fillId="0" borderId="0"/>
    <xf numFmtId="180" fontId="146" fillId="0" borderId="0" applyNumberFormat="0" applyFill="0" applyBorder="0" applyProtection="0">
      <alignment horizontal="left"/>
    </xf>
    <xf numFmtId="180" fontId="146" fillId="0" borderId="0" applyNumberFormat="0" applyFill="0" applyBorder="0" applyProtection="0">
      <alignment horizontal="left"/>
    </xf>
    <xf numFmtId="180" fontId="146" fillId="0" borderId="0" applyNumberFormat="0" applyFill="0" applyBorder="0" applyProtection="0">
      <alignment horizontal="left"/>
    </xf>
    <xf numFmtId="0" fontId="146" fillId="0" borderId="0" applyNumberFormat="0" applyFill="0" applyBorder="0" applyProtection="0">
      <alignment horizontal="left"/>
    </xf>
    <xf numFmtId="194" fontId="146" fillId="0" borderId="0" applyNumberFormat="0" applyFill="0" applyBorder="0" applyProtection="0">
      <alignment horizontal="left"/>
    </xf>
    <xf numFmtId="180" fontId="146" fillId="0" borderId="0" applyNumberFormat="0" applyFill="0" applyBorder="0" applyProtection="0">
      <alignment horizontal="left"/>
    </xf>
    <xf numFmtId="194" fontId="146" fillId="0" borderId="0" applyNumberFormat="0" applyFill="0" applyBorder="0" applyProtection="0">
      <alignment horizontal="left"/>
    </xf>
    <xf numFmtId="180" fontId="146" fillId="0" borderId="0" applyNumberFormat="0" applyFill="0" applyBorder="0" applyProtection="0">
      <alignment horizontal="left"/>
    </xf>
    <xf numFmtId="194" fontId="146" fillId="0" borderId="0" applyNumberFormat="0" applyFill="0" applyBorder="0" applyProtection="0">
      <alignment horizontal="left"/>
    </xf>
    <xf numFmtId="180" fontId="146" fillId="0" borderId="0" applyNumberFormat="0" applyFill="0" applyBorder="0" applyProtection="0">
      <alignment horizontal="left"/>
    </xf>
    <xf numFmtId="180" fontId="146" fillId="0" borderId="0" applyNumberFormat="0" applyFill="0" applyBorder="0" applyProtection="0">
      <alignment horizontal="left"/>
    </xf>
    <xf numFmtId="0" fontId="146" fillId="0" borderId="0" applyNumberFormat="0" applyFill="0" applyBorder="0" applyProtection="0">
      <alignment horizontal="left"/>
    </xf>
    <xf numFmtId="0" fontId="146" fillId="0" borderId="0" applyNumberFormat="0" applyFill="0" applyBorder="0" applyProtection="0">
      <alignment horizontal="left"/>
    </xf>
    <xf numFmtId="0" fontId="17" fillId="0" borderId="0"/>
    <xf numFmtId="217" fontId="147" fillId="80" borderId="0"/>
    <xf numFmtId="180" fontId="83" fillId="0" borderId="0" applyNumberFormat="0" applyFill="0" applyBorder="0" applyProtection="0">
      <alignment horizontal="left"/>
    </xf>
    <xf numFmtId="0" fontId="83" fillId="0" borderId="0" applyNumberFormat="0" applyFill="0" applyBorder="0" applyProtection="0">
      <alignment horizontal="left"/>
    </xf>
    <xf numFmtId="194" fontId="83" fillId="0" borderId="0" applyNumberFormat="0" applyFill="0" applyBorder="0" applyProtection="0">
      <alignment horizontal="left"/>
    </xf>
    <xf numFmtId="180" fontId="83" fillId="0" borderId="0" applyNumberFormat="0" applyFill="0" applyBorder="0" applyProtection="0">
      <alignment horizontal="left"/>
    </xf>
    <xf numFmtId="194" fontId="83" fillId="0" borderId="0" applyNumberFormat="0" applyFill="0" applyBorder="0" applyProtection="0">
      <alignment horizontal="left"/>
    </xf>
    <xf numFmtId="180" fontId="83" fillId="0" borderId="0" applyNumberFormat="0" applyFill="0" applyBorder="0" applyProtection="0">
      <alignment horizontal="left"/>
    </xf>
    <xf numFmtId="194" fontId="83" fillId="0" borderId="0" applyNumberFormat="0" applyFill="0" applyBorder="0" applyProtection="0">
      <alignment horizontal="left"/>
    </xf>
    <xf numFmtId="180" fontId="83" fillId="0" borderId="0" applyNumberFormat="0" applyFill="0" applyBorder="0" applyProtection="0">
      <alignment horizontal="left"/>
    </xf>
    <xf numFmtId="180" fontId="83" fillId="0" borderId="0" applyNumberFormat="0" applyFill="0" applyBorder="0" applyProtection="0">
      <alignment horizontal="left"/>
    </xf>
    <xf numFmtId="0" fontId="83" fillId="0" borderId="0" applyNumberFormat="0" applyFill="0" applyBorder="0" applyProtection="0">
      <alignment horizontal="left"/>
    </xf>
    <xf numFmtId="0" fontId="83" fillId="0" borderId="0" applyNumberFormat="0" applyFill="0" applyBorder="0" applyProtection="0">
      <alignment horizontal="left"/>
    </xf>
    <xf numFmtId="180" fontId="45" fillId="93" borderId="53"/>
    <xf numFmtId="0" fontId="17" fillId="0" borderId="0"/>
    <xf numFmtId="0" fontId="17" fillId="0" borderId="0"/>
    <xf numFmtId="1" fontId="121" fillId="0" borderId="0" applyNumberFormat="0" applyFont="0" applyBorder="0" applyAlignment="0" applyProtection="0">
      <alignment horizontal="right"/>
    </xf>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applyNumberFormat="0" applyFill="0" applyBorder="0" applyProtection="0">
      <alignment horizontal="right" wrapText="1"/>
    </xf>
    <xf numFmtId="0" fontId="17" fillId="0" borderId="0"/>
    <xf numFmtId="0" fontId="17" fillId="0" borderId="0"/>
    <xf numFmtId="0" fontId="17" fillId="0" borderId="0"/>
    <xf numFmtId="0" fontId="17" fillId="0" borderId="0"/>
    <xf numFmtId="0" fontId="17" fillId="0" borderId="0" applyNumberFormat="0" applyFill="0" applyBorder="0" applyProtection="0">
      <alignment horizontal="right" wrapText="1"/>
    </xf>
    <xf numFmtId="0" fontId="17" fillId="0" borderId="0" applyNumberFormat="0" applyFill="0" applyBorder="0" applyProtection="0">
      <alignment horizontal="right" wrapText="1"/>
    </xf>
    <xf numFmtId="0" fontId="17" fillId="0" borderId="0" applyNumberFormat="0" applyFill="0" applyBorder="0" applyProtection="0">
      <alignment horizontal="right" wrapText="1"/>
    </xf>
    <xf numFmtId="0" fontId="17" fillId="0" borderId="0"/>
    <xf numFmtId="0" fontId="17" fillId="0" borderId="0" applyNumberFormat="0" applyFill="0" applyBorder="0" applyProtection="0">
      <alignment horizontal="right" wrapText="1"/>
    </xf>
    <xf numFmtId="0" fontId="17" fillId="0" borderId="0" applyNumberFormat="0" applyFill="0" applyBorder="0" applyProtection="0">
      <alignment horizontal="right" wrapText="1"/>
    </xf>
    <xf numFmtId="0" fontId="17" fillId="0" borderId="0"/>
    <xf numFmtId="49" fontId="17" fillId="0" borderId="1" applyFill="0" applyProtection="0">
      <alignment horizontal="right"/>
    </xf>
    <xf numFmtId="49" fontId="17" fillId="0" borderId="1" applyFill="0" applyProtection="0">
      <alignment horizontal="right"/>
    </xf>
    <xf numFmtId="0" fontId="17" fillId="0" borderId="0"/>
    <xf numFmtId="0" fontId="17" fillId="0" borderId="0"/>
    <xf numFmtId="0" fontId="148" fillId="0" borderId="0" applyNumberFormat="0" applyFill="0" applyBorder="0" applyAlignment="0" applyProtection="0">
      <protection locked="0"/>
    </xf>
    <xf numFmtId="0" fontId="17" fillId="0" borderId="0"/>
    <xf numFmtId="0" fontId="17" fillId="0" borderId="0"/>
    <xf numFmtId="226" fontId="149" fillId="0" borderId="0" applyNumberFormat="0" applyFill="0" applyBorder="0" applyAlignment="0" applyProtection="0">
      <alignment horizontal="right" vertical="center" wrapText="1"/>
    </xf>
    <xf numFmtId="0" fontId="17" fillId="0" borderId="0"/>
    <xf numFmtId="0" fontId="17" fillId="0" borderId="0"/>
    <xf numFmtId="0" fontId="17" fillId="0" borderId="0"/>
    <xf numFmtId="0" fontId="150" fillId="0" borderId="0" applyNumberFormat="0" applyFill="0" applyBorder="0" applyAlignment="0" applyProtection="0"/>
    <xf numFmtId="0" fontId="17" fillId="0" borderId="0"/>
    <xf numFmtId="0" fontId="17" fillId="0" borderId="0"/>
    <xf numFmtId="227" fontId="151" fillId="0" borderId="0" applyNumberFormat="0" applyFill="0" applyBorder="0" applyAlignment="0" applyProtection="0">
      <alignment horizontal="right" vertical="center"/>
    </xf>
    <xf numFmtId="0" fontId="17" fillId="0" borderId="0"/>
    <xf numFmtId="0" fontId="17" fillId="0" borderId="0"/>
    <xf numFmtId="0" fontId="17" fillId="0" borderId="0"/>
    <xf numFmtId="0" fontId="152" fillId="96" borderId="33"/>
    <xf numFmtId="0" fontId="17" fillId="0" borderId="0"/>
    <xf numFmtId="0" fontId="17" fillId="0" borderId="0"/>
    <xf numFmtId="0" fontId="152" fillId="0" borderId="0"/>
    <xf numFmtId="0" fontId="17" fillId="0" borderId="0"/>
    <xf numFmtId="0" fontId="17" fillId="0" borderId="0"/>
    <xf numFmtId="0" fontId="152" fillId="0" borderId="0"/>
    <xf numFmtId="0" fontId="17" fillId="0" borderId="0"/>
    <xf numFmtId="0" fontId="17" fillId="0" borderId="0"/>
    <xf numFmtId="0" fontId="152" fillId="0" borderId="0"/>
    <xf numFmtId="0" fontId="17" fillId="0" borderId="0"/>
    <xf numFmtId="0" fontId="17" fillId="0" borderId="0"/>
    <xf numFmtId="0" fontId="17" fillId="0" borderId="0"/>
    <xf numFmtId="220" fontId="153" fillId="0" borderId="0"/>
    <xf numFmtId="0" fontId="17" fillId="0" borderId="0"/>
    <xf numFmtId="0" fontId="17" fillId="0" borderId="0"/>
    <xf numFmtId="217" fontId="63" fillId="97" borderId="0"/>
    <xf numFmtId="0" fontId="17" fillId="0" borderId="0"/>
    <xf numFmtId="0" fontId="17" fillId="0" borderId="0"/>
    <xf numFmtId="196" fontId="83" fillId="0" borderId="0"/>
    <xf numFmtId="0" fontId="17" fillId="0" borderId="0"/>
    <xf numFmtId="0" fontId="17" fillId="0" borderId="0"/>
    <xf numFmtId="228" fontId="154" fillId="80" borderId="5" applyAlignment="0"/>
    <xf numFmtId="0" fontId="17" fillId="0" borderId="0"/>
    <xf numFmtId="0" fontId="17" fillId="0" borderId="0"/>
    <xf numFmtId="229" fontId="155" fillId="0" borderId="0"/>
    <xf numFmtId="0" fontId="17" fillId="0" borderId="0"/>
    <xf numFmtId="0" fontId="17" fillId="0" borderId="0"/>
    <xf numFmtId="220" fontId="156" fillId="98" borderId="0" applyFont="0" applyBorder="0" applyAlignment="0">
      <alignment vertical="top" wrapText="1"/>
    </xf>
    <xf numFmtId="0" fontId="17" fillId="0" borderId="0"/>
    <xf numFmtId="0" fontId="17" fillId="0" borderId="0"/>
    <xf numFmtId="220" fontId="157" fillId="98" borderId="0" applyFont="0" applyAlignment="0">
      <alignment horizontal="justify" vertical="top" wrapText="1"/>
    </xf>
    <xf numFmtId="0" fontId="17" fillId="0" borderId="0"/>
    <xf numFmtId="0" fontId="17" fillId="0" borderId="0"/>
    <xf numFmtId="220" fontId="158" fillId="98" borderId="0">
      <alignment vertical="top" wrapText="1"/>
    </xf>
    <xf numFmtId="0" fontId="159" fillId="78" borderId="7">
      <alignment wrapText="1"/>
    </xf>
    <xf numFmtId="0" fontId="17" fillId="0" borderId="0"/>
    <xf numFmtId="0" fontId="17" fillId="0" borderId="0"/>
    <xf numFmtId="220" fontId="160" fillId="98" borderId="54" applyBorder="0">
      <alignment horizontal="right" vertical="top" wrapText="1"/>
    </xf>
    <xf numFmtId="0" fontId="17" fillId="99" borderId="51" applyNumberFormat="0" applyFont="0" applyBorder="0" applyAlignment="0" applyProtection="0">
      <alignment horizontal="center" vertical="center" wrapText="1"/>
      <protection hidden="1"/>
    </xf>
    <xf numFmtId="0" fontId="17" fillId="0" borderId="0"/>
    <xf numFmtId="0" fontId="17" fillId="0" borderId="0"/>
    <xf numFmtId="0" fontId="17" fillId="0" borderId="0"/>
    <xf numFmtId="0" fontId="17" fillId="0" borderId="55"/>
    <xf numFmtId="0" fontId="17" fillId="0" borderId="0"/>
    <xf numFmtId="0" fontId="17" fillId="0" borderId="0"/>
    <xf numFmtId="0" fontId="17" fillId="0" borderId="0"/>
    <xf numFmtId="0" fontId="17" fillId="0" borderId="0"/>
    <xf numFmtId="0" fontId="17" fillId="0" borderId="55"/>
    <xf numFmtId="0" fontId="17" fillId="0" borderId="55"/>
    <xf numFmtId="0" fontId="17" fillId="0" borderId="55"/>
    <xf numFmtId="0" fontId="17" fillId="0" borderId="0"/>
    <xf numFmtId="0" fontId="17" fillId="0" borderId="55"/>
    <xf numFmtId="0" fontId="17" fillId="0" borderId="55"/>
    <xf numFmtId="0" fontId="17" fillId="0" borderId="0"/>
    <xf numFmtId="49" fontId="87" fillId="0" borderId="0" applyFont="0" applyFill="0" applyBorder="0" applyAlignment="0" applyProtection="0"/>
    <xf numFmtId="0" fontId="161" fillId="0" borderId="0" applyNumberFormat="0" applyFill="0" applyBorder="0" applyAlignment="0" applyProtection="0"/>
    <xf numFmtId="0" fontId="17" fillId="0" borderId="0"/>
    <xf numFmtId="0" fontId="17" fillId="0" borderId="0"/>
    <xf numFmtId="0" fontId="17" fillId="0" borderId="0"/>
    <xf numFmtId="196" fontId="113" fillId="0" borderId="0"/>
    <xf numFmtId="0" fontId="17" fillId="0" borderId="0"/>
    <xf numFmtId="0" fontId="161" fillId="0" borderId="0" applyNumberFormat="0" applyFill="0" applyBorder="0" applyAlignment="0" applyProtection="0"/>
    <xf numFmtId="0" fontId="21" fillId="0" borderId="0" applyNumberFormat="0" applyFill="0" applyBorder="0" applyAlignment="0" applyProtection="0"/>
    <xf numFmtId="0" fontId="17" fillId="0" borderId="0"/>
    <xf numFmtId="0" fontId="17" fillId="0" borderId="0"/>
    <xf numFmtId="196" fontId="113" fillId="0" borderId="0"/>
    <xf numFmtId="0" fontId="17" fillId="0" borderId="0"/>
    <xf numFmtId="0" fontId="18" fillId="0" borderId="0"/>
    <xf numFmtId="0" fontId="17" fillId="0" borderId="0"/>
    <xf numFmtId="196" fontId="113" fillId="0" borderId="0"/>
    <xf numFmtId="0" fontId="17" fillId="0" borderId="0"/>
    <xf numFmtId="0" fontId="17" fillId="0" borderId="0"/>
    <xf numFmtId="0" fontId="17" fillId="0" borderId="0"/>
    <xf numFmtId="196" fontId="113" fillId="0" borderId="0"/>
    <xf numFmtId="0" fontId="17" fillId="0" borderId="0"/>
    <xf numFmtId="0" fontId="17" fillId="0" borderId="0"/>
    <xf numFmtId="0" fontId="17" fillId="0" borderId="0"/>
    <xf numFmtId="177" fontId="162" fillId="0" borderId="0"/>
    <xf numFmtId="0" fontId="38" fillId="0" borderId="56" applyNumberFormat="0" applyFill="0" applyAlignment="0" applyProtection="0"/>
    <xf numFmtId="0" fontId="38" fillId="0" borderId="56" applyNumberFormat="0" applyFill="0" applyAlignment="0" applyProtection="0"/>
    <xf numFmtId="0" fontId="17" fillId="0" borderId="0"/>
    <xf numFmtId="0" fontId="13" fillId="0" borderId="23" applyNumberFormat="0" applyFill="0" applyAlignment="0" applyProtection="0"/>
    <xf numFmtId="0" fontId="38" fillId="0" borderId="57" applyNumberFormat="0" applyFill="0" applyAlignment="0" applyProtection="0"/>
    <xf numFmtId="0" fontId="17" fillId="0" borderId="0"/>
    <xf numFmtId="0" fontId="38" fillId="0" borderId="56" applyNumberFormat="0" applyFill="0" applyAlignment="0" applyProtection="0"/>
    <xf numFmtId="0" fontId="17" fillId="0" borderId="0"/>
    <xf numFmtId="0" fontId="17" fillId="0" borderId="0"/>
    <xf numFmtId="0" fontId="17" fillId="0" borderId="0"/>
    <xf numFmtId="0" fontId="38" fillId="0" borderId="57" applyNumberFormat="0" applyFill="0" applyAlignment="0" applyProtection="0"/>
    <xf numFmtId="0" fontId="17" fillId="0" borderId="0"/>
    <xf numFmtId="0" fontId="17" fillId="0" borderId="0"/>
    <xf numFmtId="0" fontId="17" fillId="0" borderId="0"/>
    <xf numFmtId="0" fontId="38" fillId="0" borderId="57" applyNumberFormat="0" applyFill="0" applyAlignment="0" applyProtection="0"/>
    <xf numFmtId="0" fontId="17" fillId="0" borderId="0"/>
    <xf numFmtId="0" fontId="17" fillId="0" borderId="0"/>
    <xf numFmtId="0" fontId="17" fillId="0" borderId="0"/>
    <xf numFmtId="0" fontId="38" fillId="0" borderId="57" applyNumberFormat="0" applyFill="0" applyAlignment="0" applyProtection="0"/>
    <xf numFmtId="0" fontId="17" fillId="0" borderId="0"/>
    <xf numFmtId="0" fontId="17" fillId="0" borderId="0"/>
    <xf numFmtId="0" fontId="17" fillId="0" borderId="0"/>
    <xf numFmtId="212" fontId="163" fillId="0" borderId="5"/>
    <xf numFmtId="0" fontId="17" fillId="0" borderId="0"/>
    <xf numFmtId="0" fontId="17" fillId="0" borderId="0"/>
    <xf numFmtId="0" fontId="17" fillId="0" borderId="0"/>
    <xf numFmtId="218" fontId="62" fillId="0" borderId="58" applyAlignment="0"/>
    <xf numFmtId="0" fontId="17" fillId="0" borderId="0"/>
    <xf numFmtId="0" fontId="17" fillId="0" borderId="0"/>
    <xf numFmtId="219" fontId="62" fillId="0" borderId="58" applyAlignment="0"/>
    <xf numFmtId="220" fontId="62" fillId="0" borderId="58" applyAlignment="0">
      <alignment horizontal="right"/>
    </xf>
    <xf numFmtId="220" fontId="62" fillId="0" borderId="58" applyAlignment="0">
      <alignment horizontal="right"/>
    </xf>
    <xf numFmtId="220" fontId="62" fillId="0" borderId="58" applyAlignment="0">
      <alignment horizontal="right"/>
    </xf>
    <xf numFmtId="0" fontId="17" fillId="0" borderId="0"/>
    <xf numFmtId="0" fontId="17" fillId="0" borderId="0"/>
    <xf numFmtId="0" fontId="17" fillId="0" borderId="0"/>
    <xf numFmtId="0" fontId="17" fillId="0" borderId="0"/>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220" fontId="62" fillId="0" borderId="58" applyAlignment="0">
      <alignment horizontal="right"/>
    </xf>
    <xf numFmtId="0" fontId="17" fillId="0" borderId="0"/>
    <xf numFmtId="1" fontId="164" fillId="0" borderId="0">
      <alignment horizontal="right"/>
      <protection locked="0"/>
    </xf>
    <xf numFmtId="0" fontId="17" fillId="0" borderId="0"/>
    <xf numFmtId="0" fontId="17" fillId="0" borderId="0"/>
    <xf numFmtId="0" fontId="17" fillId="0" borderId="0"/>
    <xf numFmtId="0" fontId="17" fillId="0" borderId="0"/>
    <xf numFmtId="184" fontId="144" fillId="80" borderId="8" applyBorder="0">
      <alignment horizontal="right" vertical="center"/>
      <protection locked="0"/>
    </xf>
    <xf numFmtId="0" fontId="17" fillId="0" borderId="0"/>
    <xf numFmtId="0" fontId="17" fillId="0" borderId="0"/>
    <xf numFmtId="0" fontId="17" fillId="0" borderId="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33" fillId="0" borderId="0" applyNumberFormat="0" applyFill="0" applyBorder="0" applyAlignment="0" applyProtection="0"/>
    <xf numFmtId="0" fontId="165" fillId="0" borderId="0" applyNumberFormat="0" applyFill="0" applyBorder="0" applyAlignment="0" applyProtection="0"/>
    <xf numFmtId="0" fontId="17" fillId="0" borderId="0"/>
    <xf numFmtId="0" fontId="165" fillId="0" borderId="0" applyNumberFormat="0" applyFill="0" applyBorder="0" applyAlignment="0" applyProtection="0"/>
    <xf numFmtId="0" fontId="17" fillId="0" borderId="0"/>
    <xf numFmtId="0" fontId="17" fillId="0" borderId="0"/>
    <xf numFmtId="0" fontId="17" fillId="0" borderId="0"/>
    <xf numFmtId="0" fontId="165" fillId="0" borderId="0" applyNumberFormat="0" applyFill="0" applyBorder="0" applyAlignment="0" applyProtection="0"/>
    <xf numFmtId="0" fontId="17" fillId="0" borderId="0"/>
    <xf numFmtId="0" fontId="165" fillId="0" borderId="0" applyNumberFormat="0" applyFill="0" applyBorder="0" applyAlignment="0" applyProtection="0"/>
    <xf numFmtId="0" fontId="17" fillId="0" borderId="0"/>
    <xf numFmtId="0" fontId="17" fillId="0" borderId="0"/>
    <xf numFmtId="0" fontId="17" fillId="0" borderId="0"/>
    <xf numFmtId="230" fontId="63" fillId="37" borderId="28" applyNumberFormat="0">
      <alignment horizontal="center" wrapText="1"/>
    </xf>
    <xf numFmtId="0" fontId="17" fillId="0" borderId="0"/>
    <xf numFmtId="0" fontId="17" fillId="0" borderId="0"/>
    <xf numFmtId="0" fontId="17" fillId="0" borderId="0"/>
    <xf numFmtId="0" fontId="17" fillId="37" borderId="0" applyBorder="0" applyProtection="0"/>
    <xf numFmtId="0" fontId="17" fillId="0" borderId="0"/>
    <xf numFmtId="0" fontId="17" fillId="0" borderId="0"/>
    <xf numFmtId="0" fontId="17" fillId="0" borderId="0"/>
    <xf numFmtId="0" fontId="17" fillId="0" borderId="0"/>
    <xf numFmtId="0" fontId="17" fillId="37" borderId="0" applyBorder="0" applyProtection="0"/>
    <xf numFmtId="0" fontId="17" fillId="37" borderId="0" applyBorder="0" applyProtection="0"/>
    <xf numFmtId="0" fontId="17" fillId="37" borderId="0" applyBorder="0" applyProtection="0"/>
    <xf numFmtId="0" fontId="17" fillId="0" borderId="0"/>
    <xf numFmtId="0" fontId="17" fillId="37" borderId="0" applyBorder="0" applyProtection="0"/>
    <xf numFmtId="0" fontId="17" fillId="37" borderId="0" applyBorder="0" applyProtection="0"/>
    <xf numFmtId="0" fontId="17" fillId="0" borderId="0"/>
    <xf numFmtId="0" fontId="17" fillId="0" borderId="0"/>
    <xf numFmtId="0" fontId="17" fillId="0" borderId="0"/>
    <xf numFmtId="0" fontId="17" fillId="37" borderId="0">
      <alignment horizontal="right"/>
    </xf>
    <xf numFmtId="0" fontId="17" fillId="0" borderId="0"/>
    <xf numFmtId="0" fontId="17" fillId="0" borderId="0"/>
    <xf numFmtId="0" fontId="17" fillId="0" borderId="0"/>
    <xf numFmtId="9" fontId="17" fillId="0" borderId="0" applyFill="0" applyBorder="0" applyAlignment="0" applyProtection="0"/>
    <xf numFmtId="0" fontId="17" fillId="0" borderId="0"/>
    <xf numFmtId="0" fontId="17" fillId="0" borderId="0"/>
    <xf numFmtId="0" fontId="17" fillId="0" borderId="0"/>
    <xf numFmtId="0" fontId="17" fillId="0" borderId="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0" fontId="17" fillId="0" borderId="0"/>
    <xf numFmtId="9" fontId="17" fillId="0" borderId="0" applyFill="0" applyBorder="0" applyAlignment="0" applyProtection="0"/>
    <xf numFmtId="9" fontId="17" fillId="0" borderId="0" applyFill="0" applyBorder="0" applyAlignment="0" applyProtection="0"/>
    <xf numFmtId="0" fontId="17" fillId="0" borderId="0"/>
    <xf numFmtId="0" fontId="17" fillId="0" borderId="0"/>
    <xf numFmtId="0" fontId="17" fillId="0" borderId="0"/>
    <xf numFmtId="0" fontId="166" fillId="0" borderId="0" applyNumberFormat="0" applyAlignment="0"/>
    <xf numFmtId="0" fontId="17" fillId="0" borderId="0"/>
    <xf numFmtId="0" fontId="17" fillId="0" borderId="0"/>
    <xf numFmtId="0" fontId="167" fillId="37" borderId="0" applyNumberFormat="0" applyAlignment="0"/>
    <xf numFmtId="0" fontId="17" fillId="0" borderId="0"/>
    <xf numFmtId="0" fontId="17" fillId="0" borderId="0"/>
    <xf numFmtId="49" fontId="19" fillId="37" borderId="0">
      <alignment horizontal="right"/>
    </xf>
    <xf numFmtId="0" fontId="17" fillId="0" borderId="0"/>
    <xf numFmtId="0" fontId="17" fillId="0" borderId="0"/>
    <xf numFmtId="230" fontId="63" fillId="37" borderId="28">
      <alignment horizontal="right" wrapText="1"/>
    </xf>
    <xf numFmtId="0" fontId="17" fillId="0" borderId="0"/>
    <xf numFmtId="0" fontId="17" fillId="0" borderId="0"/>
    <xf numFmtId="0" fontId="162" fillId="0" borderId="58" applyFont="0" applyFill="0" applyBorder="0" applyAlignment="0" applyProtection="0"/>
    <xf numFmtId="0" fontId="17" fillId="0" borderId="0"/>
    <xf numFmtId="0" fontId="17" fillId="0" borderId="0"/>
    <xf numFmtId="195" fontId="154" fillId="80" borderId="12" applyNumberFormat="0" applyBorder="0" applyAlignment="0"/>
    <xf numFmtId="0" fontId="17" fillId="0" borderId="0"/>
    <xf numFmtId="0" fontId="17" fillId="0" borderId="0"/>
    <xf numFmtId="230" fontId="19" fillId="78" borderId="5" applyAlignment="0">
      <alignment horizontal="right"/>
    </xf>
    <xf numFmtId="0" fontId="17" fillId="0" borderId="0"/>
    <xf numFmtId="0" fontId="17" fillId="0" borderId="0"/>
    <xf numFmtId="230" fontId="19" fillId="97" borderId="5" applyAlignment="0">
      <alignment horizontal="left"/>
    </xf>
    <xf numFmtId="180" fontId="45" fillId="0" borderId="0"/>
    <xf numFmtId="0" fontId="17" fillId="0" borderId="0"/>
    <xf numFmtId="0" fontId="168" fillId="0" borderId="0"/>
    <xf numFmtId="0" fontId="169" fillId="0" borderId="0"/>
    <xf numFmtId="168" fontId="17" fillId="0" borderId="0" applyFont="0" applyFill="0" applyBorder="0" applyAlignment="0" applyProtection="0"/>
    <xf numFmtId="168" fontId="17" fillId="0" borderId="0" applyFont="0" applyFill="0" applyBorder="0" applyAlignment="0" applyProtection="0"/>
    <xf numFmtId="0" fontId="14" fillId="0" borderId="0"/>
    <xf numFmtId="0" fontId="14" fillId="0" borderId="0"/>
    <xf numFmtId="0" fontId="17" fillId="0" borderId="0"/>
    <xf numFmtId="0" fontId="17"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68" fontId="14" fillId="0" borderId="0" applyFont="0" applyFill="0" applyBorder="0" applyAlignment="0" applyProtection="0"/>
    <xf numFmtId="170" fontId="14" fillId="0" borderId="0" applyFont="0" applyFill="0" applyBorder="0" applyAlignment="0" applyProtection="0"/>
    <xf numFmtId="0" fontId="7" fillId="0" borderId="0"/>
    <xf numFmtId="43" fontId="7" fillId="0" borderId="0" applyFont="0" applyFill="0" applyBorder="0" applyAlignment="0" applyProtection="0"/>
    <xf numFmtId="43" fontId="179" fillId="0" borderId="0" applyFont="0" applyFill="0" applyBorder="0" applyAlignment="0" applyProtection="0"/>
    <xf numFmtId="0" fontId="179"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17"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37" fillId="0" borderId="0" applyFont="0" applyFill="0" applyBorder="0" applyAlignment="0" applyProtection="0"/>
    <xf numFmtId="41" fontId="17" fillId="0" borderId="0" applyFont="0" applyFill="0" applyBorder="0" applyAlignment="0" applyProtection="0"/>
    <xf numFmtId="41" fontId="37"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41" fontId="65" fillId="0" borderId="0" applyFont="0" applyFill="0" applyBorder="0" applyAlignment="0" applyProtection="0"/>
    <xf numFmtId="41" fontId="6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8" fillId="0" borderId="0" applyFont="0" applyFill="0" applyBorder="0" applyAlignment="0" applyProtection="0"/>
    <xf numFmtId="43" fontId="69"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4"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xf numFmtId="43" fontId="65"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7" fillId="0" borderId="0" applyFont="0" applyFill="0" applyBorder="0" applyAlignment="0" applyProtection="0"/>
    <xf numFmtId="43" fontId="179"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4" fillId="0" borderId="0"/>
    <xf numFmtId="0" fontId="2" fillId="0" borderId="0"/>
    <xf numFmtId="0" fontId="17" fillId="0" borderId="0"/>
    <xf numFmtId="0" fontId="17" fillId="0" borderId="0"/>
    <xf numFmtId="0" fontId="17" fillId="0" borderId="0"/>
    <xf numFmtId="0" fontId="191" fillId="0" borderId="60" applyNumberFormat="0" applyFill="0" applyProtection="0">
      <alignment horizontal="center"/>
    </xf>
    <xf numFmtId="177" fontId="17" fillId="0" borderId="0" applyFont="0" applyFill="0" applyBorder="0" applyProtection="0">
      <alignment horizontal="right"/>
    </xf>
    <xf numFmtId="177" fontId="17" fillId="0" borderId="0" applyFont="0" applyFill="0" applyBorder="0" applyProtection="0">
      <alignment horizontal="right"/>
    </xf>
    <xf numFmtId="172" fontId="17" fillId="0" borderId="0" applyFont="0" applyFill="0" applyBorder="0" applyProtection="0">
      <alignment horizontal="right"/>
    </xf>
    <xf numFmtId="172" fontId="17" fillId="0" borderId="0" applyFont="0" applyFill="0" applyBorder="0" applyProtection="0">
      <alignment horizontal="right"/>
    </xf>
    <xf numFmtId="234" fontId="17" fillId="0" borderId="0" applyFont="0" applyFill="0" applyBorder="0" applyProtection="0">
      <alignment horizontal="right"/>
    </xf>
    <xf numFmtId="234" fontId="17" fillId="0" borderId="0" applyFont="0" applyFill="0" applyBorder="0" applyProtection="0">
      <alignment horizontal="right"/>
    </xf>
    <xf numFmtId="243" fontId="17" fillId="0" borderId="0" applyBorder="0"/>
    <xf numFmtId="234" fontId="46" fillId="0" borderId="0" applyFont="0" applyFill="0" applyBorder="0" applyProtection="0">
      <alignment horizontal="right"/>
    </xf>
    <xf numFmtId="235" fontId="46" fillId="0" borderId="0" applyFont="0" applyFill="0" applyBorder="0" applyProtection="0">
      <alignment horizontal="left"/>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01" fillId="0" borderId="11" applyNumberFormat="0" applyBorder="0" applyAlignment="0" applyProtection="0">
      <alignment horizontal="right" vertical="center"/>
    </xf>
    <xf numFmtId="201" fontId="17" fillId="0" borderId="0" applyFont="0" applyFill="0" applyBorder="0" applyAlignment="0" applyProtection="0"/>
    <xf numFmtId="0" fontId="202" fillId="0" borderId="0">
      <alignment horizontal="right"/>
      <protection locked="0"/>
    </xf>
    <xf numFmtId="0" fontId="192" fillId="0" borderId="0">
      <alignment horizontal="left"/>
    </xf>
    <xf numFmtId="0" fontId="193" fillId="0" borderId="0">
      <alignment horizontal="left"/>
    </xf>
    <xf numFmtId="0" fontId="17" fillId="0" borderId="0" applyFont="0" applyFill="0" applyBorder="0" applyProtection="0">
      <alignment horizontal="right"/>
    </xf>
    <xf numFmtId="0" fontId="17" fillId="0" borderId="0" applyFont="0" applyFill="0" applyBorder="0" applyProtection="0">
      <alignment horizontal="right"/>
    </xf>
    <xf numFmtId="38" fontId="76" fillId="80" borderId="0" applyNumberFormat="0" applyBorder="0" applyAlignment="0" applyProtection="0"/>
    <xf numFmtId="0" fontId="62" fillId="113" borderId="61" applyProtection="0">
      <alignment horizontal="right"/>
    </xf>
    <xf numFmtId="0" fontId="194" fillId="113" borderId="0" applyProtection="0">
      <alignment horizontal="left"/>
    </xf>
    <xf numFmtId="0" fontId="84" fillId="0" borderId="0">
      <alignment vertical="top" wrapText="1"/>
    </xf>
    <xf numFmtId="0" fontId="84" fillId="0" borderId="0">
      <alignment vertical="top" wrapText="1"/>
    </xf>
    <xf numFmtId="0" fontId="84" fillId="0" borderId="0">
      <alignment vertical="top" wrapText="1"/>
    </xf>
    <xf numFmtId="0" fontId="84" fillId="0" borderId="0">
      <alignment vertical="top" wrapText="1"/>
    </xf>
    <xf numFmtId="207" fontId="83" fillId="0" borderId="0" applyNumberFormat="0" applyFill="0" applyAlignment="0" applyProtection="0"/>
    <xf numFmtId="207" fontId="203" fillId="0" borderId="0" applyNumberFormat="0" applyFill="0" applyAlignment="0" applyProtection="0"/>
    <xf numFmtId="207" fontId="19" fillId="0" borderId="0" applyNumberFormat="0" applyFill="0" applyAlignment="0" applyProtection="0"/>
    <xf numFmtId="207" fontId="195" fillId="0" borderId="0" applyNumberFormat="0" applyFill="0" applyAlignment="0" applyProtection="0"/>
    <xf numFmtId="207" fontId="114" fillId="0" borderId="0" applyNumberFormat="0" applyFill="0" applyAlignment="0" applyProtection="0"/>
    <xf numFmtId="207" fontId="114" fillId="0" borderId="0" applyNumberFormat="0" applyFont="0" applyFill="0" applyBorder="0" applyAlignment="0" applyProtection="0"/>
    <xf numFmtId="207" fontId="114" fillId="0" borderId="0" applyNumberFormat="0" applyFont="0" applyFill="0" applyBorder="0" applyAlignment="0" applyProtection="0"/>
    <xf numFmtId="0" fontId="78" fillId="0" borderId="0" applyFill="0" applyBorder="0" applyProtection="0">
      <alignment horizontal="left"/>
    </xf>
    <xf numFmtId="10" fontId="76" fillId="78" borderId="1" applyNumberFormat="0" applyBorder="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62" fillId="0" borderId="62" applyProtection="0">
      <alignment horizontal="right"/>
    </xf>
    <xf numFmtId="0" fontId="62" fillId="0" borderId="61" applyProtection="0">
      <alignment horizontal="right"/>
    </xf>
    <xf numFmtId="0" fontId="62" fillId="0" borderId="63" applyProtection="0">
      <alignment horizontal="center"/>
      <protection locked="0"/>
    </xf>
    <xf numFmtId="0" fontId="17" fillId="0" borderId="0"/>
    <xf numFmtId="0" fontId="17" fillId="0" borderId="0"/>
    <xf numFmtId="0" fontId="17" fillId="0" borderId="0"/>
    <xf numFmtId="1" fontId="17" fillId="0" borderId="0" applyFont="0" applyFill="0" applyBorder="0" applyProtection="0">
      <alignment horizontal="right"/>
    </xf>
    <xf numFmtId="1" fontId="17" fillId="0" borderId="0" applyFont="0" applyFill="0" applyBorder="0" applyProtection="0">
      <alignment horizontal="right"/>
    </xf>
    <xf numFmtId="0" fontId="204" fillId="0" borderId="0"/>
    <xf numFmtId="0" fontId="204" fillId="0" borderId="0"/>
    <xf numFmtId="0" fontId="204" fillId="0" borderId="0"/>
    <xf numFmtId="0" fontId="204" fillId="0" borderId="0"/>
    <xf numFmtId="0" fontId="20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6" fillId="0" borderId="0"/>
    <xf numFmtId="0" fontId="17" fillId="0" borderId="0">
      <alignment vertical="top"/>
    </xf>
    <xf numFmtId="0" fontId="17" fillId="0" borderId="0"/>
    <xf numFmtId="0" fontId="1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37" fillId="0" borderId="0"/>
    <xf numFmtId="0" fontId="2" fillId="0" borderId="0"/>
    <xf numFmtId="0" fontId="36"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40" fontId="205" fillId="37" borderId="0">
      <alignment horizontal="right"/>
    </xf>
    <xf numFmtId="0" fontId="206" fillId="37" borderId="0">
      <alignment horizontal="right"/>
    </xf>
    <xf numFmtId="0" fontId="207" fillId="37" borderId="59"/>
    <xf numFmtId="0" fontId="207" fillId="0" borderId="0" applyBorder="0">
      <alignment horizontal="centerContinuous"/>
    </xf>
    <xf numFmtId="0" fontId="208" fillId="0" borderId="0" applyBorder="0">
      <alignment horizontal="centerContinuous"/>
    </xf>
    <xf numFmtId="236" fontId="17" fillId="0" borderId="0" applyFont="0" applyFill="0" applyBorder="0" applyProtection="0">
      <alignment horizontal="right"/>
    </xf>
    <xf numFmtId="236" fontId="17" fillId="0" borderId="0" applyFont="0" applyFill="0" applyBorder="0" applyProtection="0">
      <alignment horizontal="right"/>
    </xf>
    <xf numFmtId="10" fontId="17"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2" fontId="209" fillId="94" borderId="4" applyAlignment="0" applyProtection="0">
      <protection locked="0"/>
    </xf>
    <xf numFmtId="0" fontId="210" fillId="78" borderId="4" applyNumberFormat="0" applyAlignment="0" applyProtection="0"/>
    <xf numFmtId="0" fontId="211" fillId="93" borderId="1" applyNumberFormat="0" applyAlignment="0" applyProtection="0">
      <alignment horizontal="center" vertical="center"/>
    </xf>
    <xf numFmtId="4" fontId="37" fillId="86" borderId="51" applyNumberFormat="0" applyProtection="0">
      <alignment vertical="center"/>
    </xf>
    <xf numFmtId="4" fontId="212" fillId="86" borderId="51" applyNumberFormat="0" applyProtection="0">
      <alignment vertical="center"/>
    </xf>
    <xf numFmtId="4" fontId="37" fillId="86" borderId="51" applyNumberFormat="0" applyProtection="0">
      <alignment horizontal="left" vertical="center" indent="1"/>
    </xf>
    <xf numFmtId="4" fontId="37" fillId="86" borderId="51" applyNumberFormat="0" applyProtection="0">
      <alignment horizontal="left" vertical="center" indent="1"/>
    </xf>
    <xf numFmtId="0" fontId="17" fillId="97" borderId="51" applyNumberFormat="0" applyProtection="0">
      <alignment horizontal="left" vertical="center" indent="1"/>
    </xf>
    <xf numFmtId="4" fontId="37" fillId="114" borderId="51" applyNumberFormat="0" applyProtection="0">
      <alignment horizontal="right" vertical="center"/>
    </xf>
    <xf numFmtId="4" fontId="37" fillId="115" borderId="51" applyNumberFormat="0" applyProtection="0">
      <alignment horizontal="right" vertical="center"/>
    </xf>
    <xf numFmtId="4" fontId="37" fillId="116" borderId="51" applyNumberFormat="0" applyProtection="0">
      <alignment horizontal="right" vertical="center"/>
    </xf>
    <xf numFmtId="4" fontId="37" fillId="82" borderId="51" applyNumberFormat="0" applyProtection="0">
      <alignment horizontal="right" vertical="center"/>
    </xf>
    <xf numFmtId="4" fontId="37" fillId="117" borderId="51" applyNumberFormat="0" applyProtection="0">
      <alignment horizontal="right" vertical="center"/>
    </xf>
    <xf numFmtId="4" fontId="37" fillId="118" borderId="51" applyNumberFormat="0" applyProtection="0">
      <alignment horizontal="right" vertical="center"/>
    </xf>
    <xf numFmtId="4" fontId="37" fillId="119" borderId="51" applyNumberFormat="0" applyProtection="0">
      <alignment horizontal="right" vertical="center"/>
    </xf>
    <xf numFmtId="4" fontId="37" fillId="120" borderId="51" applyNumberFormat="0" applyProtection="0">
      <alignment horizontal="right" vertical="center"/>
    </xf>
    <xf numFmtId="4" fontId="37" fillId="74" borderId="51" applyNumberFormat="0" applyProtection="0">
      <alignment horizontal="right" vertical="center"/>
    </xf>
    <xf numFmtId="4" fontId="213" fillId="121" borderId="51" applyNumberFormat="0" applyProtection="0">
      <alignment horizontal="left" vertical="center" indent="1"/>
    </xf>
    <xf numFmtId="4" fontId="37" fillId="81" borderId="64" applyNumberFormat="0" applyProtection="0">
      <alignment horizontal="left" vertical="center" indent="1"/>
    </xf>
    <xf numFmtId="4" fontId="90" fillId="122" borderId="0" applyNumberFormat="0" applyProtection="0">
      <alignment horizontal="left" vertical="center" indent="1"/>
    </xf>
    <xf numFmtId="0" fontId="17" fillId="97" borderId="51" applyNumberFormat="0" applyProtection="0">
      <alignment horizontal="left" vertical="center" indent="1"/>
    </xf>
    <xf numFmtId="4" fontId="37" fillId="81" borderId="51" applyNumberFormat="0" applyProtection="0">
      <alignment horizontal="left" vertical="center" indent="1"/>
    </xf>
    <xf numFmtId="4" fontId="37" fillId="123" borderId="51" applyNumberFormat="0" applyProtection="0">
      <alignment horizontal="left" vertical="center" indent="1"/>
    </xf>
    <xf numFmtId="0" fontId="17" fillId="123" borderId="51" applyNumberFormat="0" applyProtection="0">
      <alignment horizontal="left" vertical="center" indent="1"/>
    </xf>
    <xf numFmtId="0" fontId="17" fillId="123" borderId="51" applyNumberFormat="0" applyProtection="0">
      <alignment horizontal="left" vertical="center" indent="1"/>
    </xf>
    <xf numFmtId="0" fontId="17" fillId="93" borderId="51" applyNumberFormat="0" applyProtection="0">
      <alignment horizontal="left" vertical="center" indent="1"/>
    </xf>
    <xf numFmtId="0" fontId="17" fillId="93" borderId="51" applyNumberFormat="0" applyProtection="0">
      <alignment horizontal="left" vertical="center" indent="1"/>
    </xf>
    <xf numFmtId="0" fontId="17" fillId="80" borderId="51" applyNumberFormat="0" applyProtection="0">
      <alignment horizontal="left" vertical="center" indent="1"/>
    </xf>
    <xf numFmtId="0" fontId="17" fillId="80" borderId="51" applyNumberFormat="0" applyProtection="0">
      <alignment horizontal="left" vertical="center" indent="1"/>
    </xf>
    <xf numFmtId="0" fontId="17" fillId="97" borderId="51" applyNumberFormat="0" applyProtection="0">
      <alignment horizontal="left" vertical="center" indent="1"/>
    </xf>
    <xf numFmtId="0" fontId="17" fillId="97" borderId="51" applyNumberFormat="0" applyProtection="0">
      <alignment horizontal="left" vertical="center" indent="1"/>
    </xf>
    <xf numFmtId="4" fontId="37" fillId="78" borderId="51" applyNumberFormat="0" applyProtection="0">
      <alignment vertical="center"/>
    </xf>
    <xf numFmtId="4" fontId="212" fillId="78" borderId="51" applyNumberFormat="0" applyProtection="0">
      <alignment vertical="center"/>
    </xf>
    <xf numFmtId="4" fontId="37" fillId="78" borderId="51" applyNumberFormat="0" applyProtection="0">
      <alignment horizontal="left" vertical="center" indent="1"/>
    </xf>
    <xf numFmtId="4" fontId="37" fillId="78" borderId="51" applyNumberFormat="0" applyProtection="0">
      <alignment horizontal="left" vertical="center" indent="1"/>
    </xf>
    <xf numFmtId="4" fontId="37" fillId="81" borderId="51" applyNumberFormat="0" applyProtection="0">
      <alignment horizontal="right" vertical="center"/>
    </xf>
    <xf numFmtId="4" fontId="212" fillId="81" borderId="51" applyNumberFormat="0" applyProtection="0">
      <alignment horizontal="right" vertical="center"/>
    </xf>
    <xf numFmtId="0" fontId="17" fillId="97" borderId="51" applyNumberFormat="0" applyProtection="0">
      <alignment horizontal="left" vertical="center" indent="1"/>
    </xf>
    <xf numFmtId="0" fontId="17" fillId="97" borderId="51" applyNumberFormat="0" applyProtection="0">
      <alignment horizontal="left" vertical="center" indent="1"/>
    </xf>
    <xf numFmtId="0" fontId="214" fillId="0" borderId="0"/>
    <xf numFmtId="4" fontId="215" fillId="81" borderId="51" applyNumberFormat="0" applyProtection="0">
      <alignment horizontal="right" vertical="center"/>
    </xf>
    <xf numFmtId="0" fontId="196" fillId="37" borderId="29">
      <alignment horizontal="center"/>
    </xf>
    <xf numFmtId="3" fontId="197" fillId="37" borderId="0"/>
    <xf numFmtId="3" fontId="196" fillId="37" borderId="0"/>
    <xf numFmtId="0" fontId="197" fillId="37" borderId="0"/>
    <xf numFmtId="0" fontId="196" fillId="37" borderId="0"/>
    <xf numFmtId="0" fontId="197" fillId="37" borderId="0">
      <alignment horizontal="center"/>
    </xf>
    <xf numFmtId="0" fontId="198" fillId="0" borderId="0">
      <alignment wrapText="1"/>
    </xf>
    <xf numFmtId="0" fontId="198" fillId="0" borderId="0">
      <alignment wrapText="1"/>
    </xf>
    <xf numFmtId="0" fontId="198" fillId="0" borderId="0">
      <alignment wrapText="1"/>
    </xf>
    <xf numFmtId="0" fontId="198" fillId="0" borderId="0">
      <alignment wrapText="1"/>
    </xf>
    <xf numFmtId="0" fontId="63" fillId="124" borderId="0">
      <alignment horizontal="right" vertical="top" wrapText="1"/>
    </xf>
    <xf numFmtId="0" fontId="63" fillId="124" borderId="0">
      <alignment horizontal="right" vertical="top" wrapText="1"/>
    </xf>
    <xf numFmtId="0" fontId="63" fillId="124" borderId="0">
      <alignment horizontal="right" vertical="top" wrapText="1"/>
    </xf>
    <xf numFmtId="0" fontId="63" fillId="124" borderId="0">
      <alignment horizontal="right" vertical="top" wrapText="1"/>
    </xf>
    <xf numFmtId="0" fontId="89" fillId="0" borderId="0"/>
    <xf numFmtId="0" fontId="89" fillId="0" borderId="0"/>
    <xf numFmtId="0" fontId="89" fillId="0" borderId="0"/>
    <xf numFmtId="0" fontId="89" fillId="0" borderId="0"/>
    <xf numFmtId="0" fontId="199" fillId="0" borderId="0"/>
    <xf numFmtId="0" fontId="199" fillId="0" borderId="0"/>
    <xf numFmtId="0" fontId="199" fillId="0" borderId="0"/>
    <xf numFmtId="0" fontId="200" fillId="0" borderId="0"/>
    <xf numFmtId="0" fontId="200" fillId="0" borderId="0"/>
    <xf numFmtId="0" fontId="200" fillId="0" borderId="0"/>
    <xf numFmtId="237" fontId="76" fillId="0" borderId="0">
      <alignment wrapText="1"/>
      <protection locked="0"/>
    </xf>
    <xf numFmtId="237" fontId="76" fillId="0" borderId="0">
      <alignment wrapText="1"/>
      <protection locked="0"/>
    </xf>
    <xf numFmtId="237" fontId="63" fillId="83" borderId="0">
      <alignment wrapText="1"/>
      <protection locked="0"/>
    </xf>
    <xf numFmtId="237" fontId="63" fillId="83" borderId="0">
      <alignment wrapText="1"/>
      <protection locked="0"/>
    </xf>
    <xf numFmtId="237" fontId="63" fillId="83" borderId="0">
      <alignment wrapText="1"/>
      <protection locked="0"/>
    </xf>
    <xf numFmtId="237" fontId="63" fillId="83" borderId="0">
      <alignment wrapText="1"/>
      <protection locked="0"/>
    </xf>
    <xf numFmtId="237" fontId="76" fillId="0" borderId="0">
      <alignment wrapText="1"/>
      <protection locked="0"/>
    </xf>
    <xf numFmtId="238" fontId="76" fillId="0" borderId="0">
      <alignment wrapText="1"/>
      <protection locked="0"/>
    </xf>
    <xf numFmtId="238" fontId="76" fillId="0" borderId="0">
      <alignment wrapText="1"/>
      <protection locked="0"/>
    </xf>
    <xf numFmtId="238" fontId="76" fillId="0" borderId="0">
      <alignment wrapText="1"/>
      <protection locked="0"/>
    </xf>
    <xf numFmtId="238" fontId="63" fillId="83" borderId="0">
      <alignment wrapText="1"/>
      <protection locked="0"/>
    </xf>
    <xf numFmtId="238" fontId="63" fillId="83" borderId="0">
      <alignment wrapText="1"/>
      <protection locked="0"/>
    </xf>
    <xf numFmtId="238" fontId="63" fillId="83" borderId="0">
      <alignment wrapText="1"/>
      <protection locked="0"/>
    </xf>
    <xf numFmtId="238" fontId="63" fillId="83" borderId="0">
      <alignment wrapText="1"/>
      <protection locked="0"/>
    </xf>
    <xf numFmtId="238" fontId="63" fillId="83" borderId="0">
      <alignment wrapText="1"/>
      <protection locked="0"/>
    </xf>
    <xf numFmtId="238" fontId="76" fillId="0" borderId="0">
      <alignment wrapText="1"/>
      <protection locked="0"/>
    </xf>
    <xf numFmtId="239" fontId="76" fillId="0" borderId="0">
      <alignment wrapText="1"/>
      <protection locked="0"/>
    </xf>
    <xf numFmtId="239" fontId="76" fillId="0" borderId="0">
      <alignment wrapText="1"/>
      <protection locked="0"/>
    </xf>
    <xf numFmtId="239" fontId="63" fillId="83" borderId="0">
      <alignment wrapText="1"/>
      <protection locked="0"/>
    </xf>
    <xf numFmtId="239" fontId="63" fillId="83" borderId="0">
      <alignment wrapText="1"/>
      <protection locked="0"/>
    </xf>
    <xf numFmtId="239" fontId="63" fillId="83" borderId="0">
      <alignment wrapText="1"/>
      <protection locked="0"/>
    </xf>
    <xf numFmtId="239" fontId="63" fillId="83" borderId="0">
      <alignment wrapText="1"/>
      <protection locked="0"/>
    </xf>
    <xf numFmtId="239" fontId="76" fillId="0" borderId="0">
      <alignment wrapText="1"/>
      <protection locked="0"/>
    </xf>
    <xf numFmtId="240" fontId="63" fillId="124" borderId="65">
      <alignment wrapText="1"/>
    </xf>
    <xf numFmtId="240" fontId="63" fillId="124" borderId="65">
      <alignment wrapText="1"/>
    </xf>
    <xf numFmtId="240" fontId="63" fillId="124" borderId="65">
      <alignment wrapText="1"/>
    </xf>
    <xf numFmtId="241" fontId="63" fillId="124" borderId="65">
      <alignment wrapText="1"/>
    </xf>
    <xf numFmtId="241" fontId="63" fillId="124" borderId="65">
      <alignment wrapText="1"/>
    </xf>
    <xf numFmtId="241" fontId="63" fillId="124" borderId="65">
      <alignment wrapText="1"/>
    </xf>
    <xf numFmtId="241" fontId="63" fillId="124" borderId="65">
      <alignment wrapText="1"/>
    </xf>
    <xf numFmtId="242" fontId="63" fillId="124" borderId="65">
      <alignment wrapText="1"/>
    </xf>
    <xf numFmtId="242" fontId="63" fillId="124" borderId="65">
      <alignment wrapText="1"/>
    </xf>
    <xf numFmtId="242" fontId="63" fillId="124" borderId="65">
      <alignment wrapText="1"/>
    </xf>
    <xf numFmtId="0" fontId="89" fillId="0" borderId="66">
      <alignment horizontal="right"/>
    </xf>
    <xf numFmtId="0" fontId="89" fillId="0" borderId="66">
      <alignment horizontal="right"/>
    </xf>
    <xf numFmtId="0" fontId="89" fillId="0" borderId="66">
      <alignment horizontal="right"/>
    </xf>
    <xf numFmtId="0" fontId="89" fillId="0" borderId="66">
      <alignment horizontal="right"/>
    </xf>
    <xf numFmtId="40" fontId="216" fillId="0" borderId="0"/>
    <xf numFmtId="0" fontId="166" fillId="0" borderId="0" applyNumberFormat="0" applyFill="0" applyBorder="0" applyProtection="0">
      <alignment horizontal="left" vertical="center" indent="10"/>
    </xf>
    <xf numFmtId="0" fontId="166" fillId="0" borderId="0" applyNumberFormat="0" applyFill="0" applyBorder="0" applyProtection="0">
      <alignment horizontal="left" vertical="center" indent="10"/>
    </xf>
    <xf numFmtId="9" fontId="2" fillId="0" borderId="0" applyFont="0" applyFill="0" applyBorder="0" applyAlignment="0" applyProtection="0"/>
    <xf numFmtId="0" fontId="2" fillId="0" borderId="0"/>
    <xf numFmtId="0" fontId="76"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432">
    <xf numFmtId="0" fontId="0" fillId="0" borderId="0" xfId="0"/>
    <xf numFmtId="0" fontId="0" fillId="0" borderId="0" xfId="0" applyAlignment="1">
      <alignment wrapText="1"/>
    </xf>
    <xf numFmtId="0" fontId="0" fillId="2" borderId="0" xfId="0" applyFill="1"/>
    <xf numFmtId="0" fontId="4" fillId="0" borderId="1" xfId="0" applyFont="1" applyBorder="1" applyAlignment="1">
      <alignment horizontal="left" vertical="center"/>
    </xf>
    <xf numFmtId="0" fontId="4" fillId="0" borderId="0" xfId="0" applyFont="1"/>
    <xf numFmtId="2" fontId="4" fillId="4" borderId="1" xfId="0" applyNumberFormat="1" applyFont="1" applyFill="1" applyBorder="1" applyAlignment="1">
      <alignment horizontal="center" vertical="center"/>
    </xf>
    <xf numFmtId="2" fontId="4" fillId="0" borderId="0" xfId="0" applyNumberFormat="1" applyFont="1" applyAlignment="1">
      <alignment horizontal="center" vertical="center"/>
    </xf>
    <xf numFmtId="0" fontId="6" fillId="0" borderId="0" xfId="0" applyFont="1"/>
    <xf numFmtId="0" fontId="9" fillId="5" borderId="0" xfId="0" applyFont="1" applyFill="1" applyAlignment="1">
      <alignment wrapText="1"/>
    </xf>
    <xf numFmtId="0" fontId="9" fillId="5" borderId="0" xfId="0" applyFont="1" applyFill="1" applyAlignment="1">
      <alignment vertical="center"/>
    </xf>
    <xf numFmtId="0" fontId="9" fillId="5" borderId="0" xfId="0" applyFont="1" applyFill="1"/>
    <xf numFmtId="0" fontId="13" fillId="0" borderId="1" xfId="0" applyFont="1" applyBorder="1"/>
    <xf numFmtId="0" fontId="4" fillId="0" borderId="1" xfId="0" applyFont="1" applyBorder="1"/>
    <xf numFmtId="0" fontId="4" fillId="0" borderId="1" xfId="0" applyFont="1" applyBorder="1" applyAlignment="1">
      <alignment horizontal="center"/>
    </xf>
    <xf numFmtId="171" fontId="0" fillId="0" borderId="0" xfId="1" applyNumberFormat="1" applyFont="1" applyFill="1" applyBorder="1"/>
    <xf numFmtId="0" fontId="0" fillId="5" borderId="0" xfId="0" applyFill="1"/>
    <xf numFmtId="2" fontId="7" fillId="4" borderId="1" xfId="1" applyNumberFormat="1" applyFont="1" applyFill="1" applyBorder="1" applyAlignment="1">
      <alignment horizontal="center" vertical="center"/>
    </xf>
    <xf numFmtId="9" fontId="4" fillId="3" borderId="1" xfId="2" applyFont="1" applyFill="1" applyBorder="1" applyAlignment="1">
      <alignment horizontal="center" vertical="center"/>
    </xf>
    <xf numFmtId="173" fontId="4" fillId="3" borderId="1" xfId="1" applyNumberFormat="1" applyFont="1" applyFill="1" applyBorder="1" applyAlignment="1">
      <alignment horizontal="center" vertical="center"/>
    </xf>
    <xf numFmtId="0" fontId="4" fillId="0" borderId="1" xfId="0" applyFont="1" applyBorder="1" applyAlignment="1">
      <alignment vertical="center" wrapText="1"/>
    </xf>
    <xf numFmtId="0" fontId="4" fillId="0" borderId="12" xfId="0" applyFont="1" applyBorder="1"/>
    <xf numFmtId="172" fontId="4" fillId="0" borderId="1" xfId="0" applyNumberFormat="1" applyFont="1" applyBorder="1" applyAlignment="1">
      <alignment horizontal="center" vertical="center"/>
    </xf>
    <xf numFmtId="172" fontId="4" fillId="0" borderId="1" xfId="1" applyNumberFormat="1" applyFont="1" applyFill="1" applyBorder="1" applyAlignment="1">
      <alignment horizontal="center" vertical="center"/>
    </xf>
    <xf numFmtId="0" fontId="3" fillId="0" borderId="0" xfId="0" applyFont="1"/>
    <xf numFmtId="14" fontId="3" fillId="0" borderId="0" xfId="0" applyNumberFormat="1" applyFont="1" applyAlignment="1">
      <alignment horizontal="left"/>
    </xf>
    <xf numFmtId="171" fontId="0" fillId="0" borderId="0" xfId="1" applyNumberFormat="1" applyFont="1"/>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5" fillId="0" borderId="0" xfId="0" applyFont="1" applyAlignment="1">
      <alignment horizontal="right" vertical="center" wrapText="1"/>
    </xf>
    <xf numFmtId="0" fontId="5" fillId="100" borderId="0" xfId="0" applyFont="1" applyFill="1" applyAlignment="1">
      <alignment horizontal="right" vertical="center" wrapText="1"/>
    </xf>
    <xf numFmtId="0" fontId="4" fillId="101" borderId="1" xfId="0" applyFont="1" applyFill="1" applyBorder="1" applyAlignment="1">
      <alignment horizontal="center" vertical="center" wrapText="1"/>
    </xf>
    <xf numFmtId="0" fontId="4" fillId="101" borderId="5" xfId="0" applyFont="1" applyFill="1" applyBorder="1" applyAlignment="1">
      <alignment horizontal="center" vertical="center" wrapText="1"/>
    </xf>
    <xf numFmtId="49" fontId="4" fillId="101" borderId="1" xfId="0" applyNumberFormat="1" applyFont="1" applyFill="1" applyBorder="1" applyAlignment="1">
      <alignment horizontal="center" vertical="center" wrapText="1"/>
    </xf>
    <xf numFmtId="49" fontId="4" fillId="101" borderId="5" xfId="0" applyNumberFormat="1" applyFont="1" applyFill="1" applyBorder="1" applyAlignment="1">
      <alignment horizontal="center" vertical="center" wrapText="1"/>
    </xf>
    <xf numFmtId="0" fontId="4" fillId="101" borderId="3" xfId="0" applyFont="1" applyFill="1" applyBorder="1" applyAlignment="1">
      <alignment horizontal="center" vertical="center" wrapText="1"/>
    </xf>
    <xf numFmtId="0" fontId="4" fillId="101" borderId="7" xfId="0" applyFont="1" applyFill="1" applyBorder="1" applyAlignment="1">
      <alignment horizontal="center" vertical="center" wrapText="1"/>
    </xf>
    <xf numFmtId="0" fontId="4" fillId="101" borderId="6" xfId="0" applyFont="1" applyFill="1" applyBorder="1" applyAlignment="1">
      <alignment horizontal="center" vertical="center" wrapText="1"/>
    </xf>
    <xf numFmtId="49" fontId="4" fillId="101" borderId="6" xfId="0" applyNumberFormat="1" applyFont="1" applyFill="1" applyBorder="1" applyAlignment="1">
      <alignment horizontal="center" vertical="center" wrapText="1"/>
    </xf>
    <xf numFmtId="0" fontId="5" fillId="100" borderId="0" xfId="0" applyFont="1" applyFill="1" applyAlignment="1">
      <alignment horizontal="center" vertical="center" wrapText="1"/>
    </xf>
    <xf numFmtId="172" fontId="4" fillId="3" borderId="1" xfId="0" applyNumberFormat="1" applyFont="1" applyFill="1" applyBorder="1" applyAlignment="1">
      <alignment horizontal="center" vertical="center"/>
    </xf>
    <xf numFmtId="0" fontId="0" fillId="2" borderId="0" xfId="0" applyFill="1" applyAlignment="1">
      <alignment wrapText="1"/>
    </xf>
    <xf numFmtId="0" fontId="173" fillId="2" borderId="0" xfId="0" applyFont="1" applyFill="1"/>
    <xf numFmtId="175" fontId="0" fillId="0" borderId="0" xfId="0" applyNumberFormat="1" applyAlignment="1">
      <alignment horizontal="left"/>
    </xf>
    <xf numFmtId="175" fontId="0" fillId="0" borderId="0" xfId="0" applyNumberFormat="1" applyAlignment="1">
      <alignment horizontal="left" vertical="center"/>
    </xf>
    <xf numFmtId="174" fontId="0" fillId="0" borderId="0" xfId="0" applyNumberFormat="1" applyAlignment="1">
      <alignment horizontal="left"/>
    </xf>
    <xf numFmtId="0" fontId="5" fillId="102" borderId="0" xfId="0" applyFont="1" applyFill="1" applyAlignment="1">
      <alignment horizontal="right" vertical="center" wrapText="1"/>
    </xf>
    <xf numFmtId="0" fontId="5" fillId="102" borderId="0" xfId="0" applyFont="1" applyFill="1" applyAlignment="1">
      <alignment horizontal="center" vertical="center" wrapText="1"/>
    </xf>
    <xf numFmtId="176" fontId="4" fillId="3" borderId="1" xfId="0" applyNumberFormat="1" applyFont="1" applyFill="1" applyBorder="1" applyAlignment="1">
      <alignment horizontal="center" vertical="center"/>
    </xf>
    <xf numFmtId="177" fontId="174" fillId="3" borderId="1" xfId="0" applyNumberFormat="1" applyFont="1" applyFill="1" applyBorder="1" applyAlignment="1">
      <alignment horizontal="center" vertical="center"/>
    </xf>
    <xf numFmtId="0" fontId="4" fillId="103" borderId="1" xfId="0" applyFont="1" applyFill="1" applyBorder="1" applyAlignment="1">
      <alignment horizontal="center" vertical="center" wrapText="1"/>
    </xf>
    <xf numFmtId="0" fontId="4" fillId="103" borderId="5" xfId="0" applyFont="1" applyFill="1" applyBorder="1" applyAlignment="1">
      <alignment horizontal="center" vertical="center" wrapText="1"/>
    </xf>
    <xf numFmtId="0" fontId="4" fillId="103"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5" fillId="104" borderId="0" xfId="0" applyFont="1" applyFill="1" applyAlignment="1">
      <alignment horizontal="right" vertical="center" wrapText="1"/>
    </xf>
    <xf numFmtId="0" fontId="0" fillId="103" borderId="0" xfId="0" applyFill="1"/>
    <xf numFmtId="0" fontId="4" fillId="101" borderId="5" xfId="0" applyFont="1" applyFill="1" applyBorder="1" applyAlignment="1">
      <alignment horizontal="right" vertical="center" wrapText="1"/>
    </xf>
    <xf numFmtId="0" fontId="4" fillId="101" borderId="5" xfId="0" applyFont="1" applyFill="1" applyBorder="1" applyAlignment="1">
      <alignment horizontal="right" vertical="center"/>
    </xf>
    <xf numFmtId="0" fontId="4" fillId="5" borderId="0" xfId="0" applyFont="1" applyFill="1"/>
    <xf numFmtId="0" fontId="0" fillId="5" borderId="0" xfId="0" applyFill="1" applyAlignment="1">
      <alignment wrapText="1"/>
    </xf>
    <xf numFmtId="0" fontId="5" fillId="5" borderId="0" xfId="0" applyFont="1" applyFill="1" applyAlignment="1">
      <alignment horizontal="right" vertical="center" wrapText="1"/>
    </xf>
    <xf numFmtId="0" fontId="5" fillId="5" borderId="0" xfId="0" applyFont="1" applyFill="1" applyAlignment="1">
      <alignment horizontal="center" vertical="center" wrapText="1"/>
    </xf>
    <xf numFmtId="0" fontId="4" fillId="5" borderId="0" xfId="0" applyFont="1" applyFill="1" applyAlignment="1">
      <alignment horizontal="left" vertical="center" wrapText="1"/>
    </xf>
    <xf numFmtId="0" fontId="15" fillId="5" borderId="0" xfId="4" applyFill="1" applyBorder="1" applyAlignment="1">
      <alignment horizontal="left" vertical="center" wrapText="1"/>
    </xf>
    <xf numFmtId="0" fontId="4" fillId="5" borderId="0" xfId="0" applyFont="1" applyFill="1" applyAlignment="1">
      <alignment horizontal="left" vertical="center"/>
    </xf>
    <xf numFmtId="0" fontId="4" fillId="5" borderId="0" xfId="0" applyFont="1" applyFill="1" applyAlignment="1">
      <alignment horizontal="center" vertical="center"/>
    </xf>
    <xf numFmtId="0" fontId="172" fillId="5" borderId="0" xfId="0" applyFont="1" applyFill="1" applyAlignment="1">
      <alignment horizontal="left" vertical="center" wrapText="1"/>
    </xf>
    <xf numFmtId="171" fontId="4" fillId="5" borderId="0" xfId="1" applyNumberFormat="1" applyFont="1" applyFill="1" applyBorder="1" applyAlignment="1">
      <alignment horizontal="center" vertical="center" wrapText="1"/>
    </xf>
    <xf numFmtId="0" fontId="4" fillId="5" borderId="0" xfId="0" applyFont="1" applyFill="1" applyAlignment="1">
      <alignment horizontal="center"/>
    </xf>
    <xf numFmtId="0" fontId="6" fillId="5" borderId="0" xfId="0" applyFont="1" applyFill="1"/>
    <xf numFmtId="0" fontId="15" fillId="5" borderId="0" xfId="4" applyFill="1" applyBorder="1"/>
    <xf numFmtId="0" fontId="15" fillId="5" borderId="0" xfId="4" applyFill="1"/>
    <xf numFmtId="179" fontId="4" fillId="3" borderId="1" xfId="1" applyNumberFormat="1" applyFont="1" applyFill="1" applyBorder="1" applyAlignment="1">
      <alignment horizontal="center" vertical="center"/>
    </xf>
    <xf numFmtId="173" fontId="4" fillId="3" borderId="2" xfId="1" applyNumberFormat="1" applyFont="1" applyFill="1" applyBorder="1" applyAlignment="1">
      <alignment horizontal="center" vertical="center"/>
    </xf>
    <xf numFmtId="0" fontId="4" fillId="103" borderId="3" xfId="0" applyFont="1" applyFill="1" applyBorder="1" applyAlignment="1">
      <alignment horizontal="center" vertical="center" wrapText="1"/>
    </xf>
    <xf numFmtId="0" fontId="4" fillId="103" borderId="9" xfId="0" applyFont="1" applyFill="1" applyBorder="1" applyAlignment="1">
      <alignment horizontal="center" vertical="center" wrapText="1"/>
    </xf>
    <xf numFmtId="173" fontId="0" fillId="4" borderId="2" xfId="0" applyNumberFormat="1" applyFill="1" applyBorder="1" applyAlignment="1">
      <alignment horizontal="center"/>
    </xf>
    <xf numFmtId="173" fontId="4" fillId="4" borderId="2" xfId="0" applyNumberFormat="1" applyFont="1" applyFill="1" applyBorder="1" applyAlignment="1">
      <alignment horizontal="center"/>
    </xf>
    <xf numFmtId="176" fontId="0" fillId="5" borderId="0" xfId="0" applyNumberFormat="1" applyFill="1"/>
    <xf numFmtId="2" fontId="0" fillId="5" borderId="0" xfId="0" applyNumberFormat="1" applyFill="1"/>
    <xf numFmtId="176" fontId="0" fillId="5" borderId="0" xfId="0" applyNumberFormat="1" applyFill="1" applyAlignment="1">
      <alignment horizontal="right"/>
    </xf>
    <xf numFmtId="3" fontId="4" fillId="3" borderId="1" xfId="1" applyNumberFormat="1" applyFont="1" applyFill="1" applyBorder="1" applyAlignment="1">
      <alignment horizontal="center" vertical="center"/>
    </xf>
    <xf numFmtId="231" fontId="4" fillId="3" borderId="1" xfId="1" applyNumberFormat="1" applyFont="1" applyFill="1" applyBorder="1" applyAlignment="1">
      <alignment horizontal="center" vertical="center"/>
    </xf>
    <xf numFmtId="2" fontId="4" fillId="5" borderId="0" xfId="0" applyNumberFormat="1" applyFont="1" applyFill="1" applyAlignment="1">
      <alignment horizontal="center" vertical="center"/>
    </xf>
    <xf numFmtId="0" fontId="178" fillId="0" borderId="1" xfId="4" applyFont="1" applyBorder="1" applyAlignment="1">
      <alignment horizontal="left" vertical="center" wrapText="1"/>
    </xf>
    <xf numFmtId="0" fontId="4" fillId="3" borderId="2" xfId="0" applyFont="1" applyFill="1" applyBorder="1" applyAlignment="1">
      <alignment horizontal="center"/>
    </xf>
    <xf numFmtId="0" fontId="4" fillId="3" borderId="1" xfId="0" applyFont="1" applyFill="1" applyBorder="1" applyAlignment="1">
      <alignment horizontal="center"/>
    </xf>
    <xf numFmtId="0" fontId="3" fillId="5" borderId="0" xfId="0" applyFont="1" applyFill="1"/>
    <xf numFmtId="0" fontId="4" fillId="100" borderId="0" xfId="0" applyFont="1" applyFill="1" applyAlignment="1">
      <alignment horizontal="right" vertical="center" wrapText="1"/>
    </xf>
    <xf numFmtId="0" fontId="171" fillId="103" borderId="0" xfId="0" applyFont="1" applyFill="1"/>
    <xf numFmtId="0" fontId="170" fillId="103" borderId="0" xfId="0" applyFont="1" applyFill="1"/>
    <xf numFmtId="0" fontId="171" fillId="0" borderId="0" xfId="0" applyFont="1"/>
    <xf numFmtId="0" fontId="0" fillId="3" borderId="1" xfId="0" applyFill="1" applyBorder="1"/>
    <xf numFmtId="0" fontId="179" fillId="5" borderId="0" xfId="0" applyFont="1" applyFill="1" applyAlignment="1">
      <alignment horizontal="center" vertical="center"/>
    </xf>
    <xf numFmtId="0" fontId="175" fillId="103" borderId="0" xfId="0" applyFont="1" applyFill="1" applyAlignment="1">
      <alignment vertical="center"/>
    </xf>
    <xf numFmtId="0" fontId="180" fillId="103" borderId="0" xfId="0" applyFont="1" applyFill="1" applyAlignment="1">
      <alignment vertical="center"/>
    </xf>
    <xf numFmtId="0" fontId="179" fillId="5" borderId="0" xfId="0" applyFont="1" applyFill="1" applyAlignment="1">
      <alignment horizontal="center" vertical="center" wrapText="1"/>
    </xf>
    <xf numFmtId="0" fontId="179" fillId="5" borderId="0" xfId="6" applyFont="1" applyFill="1" applyAlignment="1">
      <alignment horizontal="center"/>
    </xf>
    <xf numFmtId="179" fontId="7" fillId="5" borderId="0" xfId="6" applyNumberFormat="1" applyFont="1" applyFill="1" applyAlignment="1">
      <alignment horizontal="center"/>
    </xf>
    <xf numFmtId="0" fontId="181" fillId="0" borderId="1" xfId="6" applyFont="1" applyBorder="1" applyAlignment="1">
      <alignment horizontal="center"/>
    </xf>
    <xf numFmtId="179" fontId="4" fillId="0" borderId="1" xfId="6" applyNumberFormat="1" applyFont="1" applyBorder="1" applyAlignment="1">
      <alignment horizontal="left"/>
    </xf>
    <xf numFmtId="0" fontId="4" fillId="101" borderId="1" xfId="0" applyFont="1" applyFill="1" applyBorder="1" applyAlignment="1">
      <alignment horizontal="right" vertical="center" wrapText="1"/>
    </xf>
    <xf numFmtId="0" fontId="4" fillId="101" borderId="1" xfId="0" applyFont="1" applyFill="1" applyBorder="1" applyAlignment="1">
      <alignment horizontal="right" vertical="center"/>
    </xf>
    <xf numFmtId="0" fontId="179" fillId="5" borderId="0" xfId="0" applyFont="1" applyFill="1" applyAlignment="1">
      <alignment vertical="center"/>
    </xf>
    <xf numFmtId="0" fontId="170" fillId="5" borderId="0" xfId="0" applyFont="1" applyFill="1"/>
    <xf numFmtId="0" fontId="171" fillId="5" borderId="0" xfId="0" applyFont="1" applyFill="1"/>
    <xf numFmtId="0" fontId="4" fillId="101" borderId="6" xfId="0" applyFont="1" applyFill="1" applyBorder="1" applyAlignment="1">
      <alignment horizontal="right" vertical="center" wrapText="1"/>
    </xf>
    <xf numFmtId="0" fontId="4"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xf numFmtId="2" fontId="4" fillId="4" borderId="1" xfId="0" applyNumberFormat="1" applyFont="1" applyFill="1" applyBorder="1" applyAlignment="1">
      <alignment horizontal="center" vertical="center" wrapText="1"/>
    </xf>
    <xf numFmtId="0" fontId="0" fillId="5" borderId="0" xfId="0" applyFill="1" applyAlignment="1">
      <alignment horizontal="center" vertical="center"/>
    </xf>
    <xf numFmtId="179" fontId="7" fillId="0" borderId="1" xfId="6" applyNumberFormat="1" applyFont="1" applyBorder="1" applyAlignment="1">
      <alignment horizontal="left"/>
    </xf>
    <xf numFmtId="0" fontId="4" fillId="5" borderId="13" xfId="0" applyFont="1" applyFill="1" applyBorder="1"/>
    <xf numFmtId="0" fontId="4" fillId="5" borderId="10" xfId="0" applyFont="1" applyFill="1" applyBorder="1"/>
    <xf numFmtId="0" fontId="4" fillId="5" borderId="9" xfId="0" applyFont="1" applyFill="1" applyBorder="1"/>
    <xf numFmtId="0" fontId="4" fillId="5" borderId="7" xfId="0" applyFont="1" applyFill="1" applyBorder="1"/>
    <xf numFmtId="2" fontId="4" fillId="5" borderId="0" xfId="1" applyNumberFormat="1" applyFont="1" applyFill="1" applyBorder="1" applyAlignment="1">
      <alignment horizontal="center" vertical="center"/>
    </xf>
    <xf numFmtId="173" fontId="4" fillId="5" borderId="13" xfId="1" applyNumberFormat="1" applyFont="1" applyFill="1" applyBorder="1" applyAlignment="1">
      <alignment vertical="center"/>
    </xf>
    <xf numFmtId="173" fontId="4" fillId="5" borderId="10" xfId="1" applyNumberFormat="1" applyFont="1" applyFill="1" applyBorder="1" applyAlignment="1">
      <alignment vertical="center"/>
    </xf>
    <xf numFmtId="173" fontId="4" fillId="5" borderId="14" xfId="1" applyNumberFormat="1" applyFont="1" applyFill="1" applyBorder="1" applyAlignment="1">
      <alignment vertical="center"/>
    </xf>
    <xf numFmtId="9" fontId="4" fillId="5" borderId="0" xfId="2" applyFont="1" applyFill="1" applyBorder="1" applyAlignment="1">
      <alignment horizontal="center" vertical="center"/>
    </xf>
    <xf numFmtId="173" fontId="4" fillId="5" borderId="0" xfId="1" applyNumberFormat="1" applyFont="1" applyFill="1" applyBorder="1" applyAlignment="1">
      <alignment vertical="center"/>
    </xf>
    <xf numFmtId="0" fontId="11" fillId="5" borderId="0" xfId="0" applyFont="1" applyFill="1" applyAlignment="1">
      <alignment wrapText="1"/>
    </xf>
    <xf numFmtId="0" fontId="11" fillId="5" borderId="0" xfId="0" applyFont="1" applyFill="1" applyAlignment="1">
      <alignment vertical="center"/>
    </xf>
    <xf numFmtId="0" fontId="4" fillId="5" borderId="1" xfId="0" applyFont="1" applyFill="1" applyBorder="1" applyAlignment="1">
      <alignment wrapText="1"/>
    </xf>
    <xf numFmtId="0" fontId="4" fillId="101" borderId="1" xfId="0" applyFont="1" applyFill="1" applyBorder="1"/>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2" fontId="5" fillId="4" borderId="1" xfId="0" applyNumberFormat="1" applyFont="1" applyFill="1" applyBorder="1" applyAlignment="1">
      <alignment horizontal="center" vertical="center" wrapText="1"/>
    </xf>
    <xf numFmtId="0" fontId="0" fillId="101" borderId="1" xfId="0" applyFill="1" applyBorder="1" applyAlignment="1">
      <alignment horizontal="right" vertical="center"/>
    </xf>
    <xf numFmtId="0" fontId="0" fillId="101" borderId="1" xfId="0" applyFill="1" applyBorder="1" applyAlignment="1">
      <alignment horizontal="center" vertical="center"/>
    </xf>
    <xf numFmtId="0" fontId="5" fillId="5" borderId="0" xfId="0" applyFont="1" applyFill="1"/>
    <xf numFmtId="0" fontId="4" fillId="5" borderId="0" xfId="0" applyFont="1" applyFill="1" applyAlignment="1">
      <alignment horizontal="center" vertical="center" wrapText="1"/>
    </xf>
    <xf numFmtId="0" fontId="4" fillId="101" borderId="1" xfId="0" applyFont="1" applyFill="1" applyBorder="1" applyAlignment="1">
      <alignment horizontal="left"/>
    </xf>
    <xf numFmtId="179" fontId="4" fillId="3" borderId="12" xfId="1" applyNumberFormat="1" applyFont="1" applyFill="1" applyBorder="1" applyAlignment="1">
      <alignment horizontal="center" vertical="center"/>
    </xf>
    <xf numFmtId="231" fontId="4" fillId="3" borderId="2" xfId="1" applyNumberFormat="1" applyFont="1" applyFill="1" applyBorder="1" applyAlignment="1">
      <alignment horizontal="center" vertical="center"/>
    </xf>
    <xf numFmtId="3" fontId="4" fillId="3" borderId="3" xfId="1" applyNumberFormat="1" applyFont="1" applyFill="1" applyBorder="1" applyAlignment="1">
      <alignment horizontal="center" vertical="center"/>
    </xf>
    <xf numFmtId="179" fontId="181" fillId="3" borderId="1" xfId="0" applyNumberFormat="1" applyFont="1" applyFill="1" applyBorder="1" applyAlignment="1">
      <alignment horizontal="center"/>
    </xf>
    <xf numFmtId="0" fontId="4" fillId="100" borderId="0" xfId="7903" applyFont="1" applyFill="1" applyAlignment="1">
      <alignment horizontal="right" vertical="center" wrapText="1"/>
    </xf>
    <xf numFmtId="0" fontId="173" fillId="2" borderId="0" xfId="7903" applyFont="1" applyFill="1"/>
    <xf numFmtId="2" fontId="4" fillId="4" borderId="1" xfId="1" applyNumberFormat="1" applyFont="1" applyFill="1" applyBorder="1" applyAlignment="1">
      <alignment horizontal="center" vertical="center"/>
    </xf>
    <xf numFmtId="0" fontId="185" fillId="107" borderId="1" xfId="0" applyFont="1" applyFill="1" applyBorder="1" applyAlignment="1">
      <alignment horizontal="right" vertical="center" wrapText="1"/>
    </xf>
    <xf numFmtId="0" fontId="187" fillId="5" borderId="0" xfId="0" applyFont="1" applyFill="1"/>
    <xf numFmtId="0" fontId="9" fillId="5" borderId="1" xfId="0" applyFont="1" applyFill="1" applyBorder="1"/>
    <xf numFmtId="232" fontId="4" fillId="4" borderId="1" xfId="0" applyNumberFormat="1" applyFont="1" applyFill="1" applyBorder="1" applyAlignment="1">
      <alignment horizontal="center" vertical="center"/>
    </xf>
    <xf numFmtId="0" fontId="9" fillId="5" borderId="1" xfId="0" applyFont="1" applyFill="1" applyBorder="1" applyAlignment="1">
      <alignment horizontal="left" vertical="center"/>
    </xf>
    <xf numFmtId="0" fontId="0" fillId="0" borderId="6" xfId="0" applyBorder="1" applyAlignment="1">
      <alignment horizontal="left" vertical="center" wrapText="1"/>
    </xf>
    <xf numFmtId="0" fontId="0" fillId="101" borderId="12"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179" fontId="4" fillId="3" borderId="1" xfId="2"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179" fontId="0" fillId="3" borderId="1" xfId="0" applyNumberFormat="1" applyFill="1" applyBorder="1" applyAlignment="1">
      <alignment horizontal="center"/>
    </xf>
    <xf numFmtId="2" fontId="4" fillId="108" borderId="1" xfId="0" applyNumberFormat="1"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alignment horizontal="center" wrapText="1"/>
    </xf>
    <xf numFmtId="0" fontId="4" fillId="101" borderId="1" xfId="0" applyFont="1" applyFill="1" applyBorder="1" applyAlignment="1">
      <alignment horizontal="center" wrapText="1"/>
    </xf>
    <xf numFmtId="0" fontId="174" fillId="101" borderId="1" xfId="9" applyFont="1" applyFill="1" applyBorder="1" applyAlignment="1">
      <alignment horizontal="center" wrapText="1"/>
    </xf>
    <xf numFmtId="0" fontId="4" fillId="109" borderId="0" xfId="0" applyFont="1" applyFill="1" applyAlignment="1">
      <alignment horizontal="center" wrapText="1"/>
    </xf>
    <xf numFmtId="0" fontId="4" fillId="5" borderId="1" xfId="0" applyFont="1" applyFill="1" applyBorder="1" applyAlignment="1">
      <alignment horizontal="center" vertical="center" wrapText="1"/>
    </xf>
    <xf numFmtId="0" fontId="171" fillId="2" borderId="0" xfId="0" applyFont="1" applyFill="1"/>
    <xf numFmtId="0" fontId="179" fillId="2" borderId="0" xfId="0" applyFont="1" applyFill="1"/>
    <xf numFmtId="0" fontId="170" fillId="2" borderId="0" xfId="0" applyFont="1" applyFill="1"/>
    <xf numFmtId="15" fontId="174" fillId="101" borderId="1" xfId="9" applyNumberFormat="1" applyFont="1" applyFill="1" applyBorder="1" applyAlignment="1">
      <alignment horizontal="center" vertical="center" wrapText="1"/>
    </xf>
    <xf numFmtId="0" fontId="174" fillId="101" borderId="1" xfId="9" applyFont="1" applyFill="1" applyBorder="1" applyAlignment="1">
      <alignment horizontal="center" vertical="center" wrapText="1"/>
    </xf>
    <xf numFmtId="176" fontId="174" fillId="101" borderId="1" xfId="9" applyNumberFormat="1" applyFont="1" applyFill="1" applyBorder="1" applyAlignment="1">
      <alignment horizontal="center" vertical="center" wrapText="1"/>
    </xf>
    <xf numFmtId="172" fontId="174" fillId="101" borderId="1" xfId="9" applyNumberFormat="1" applyFont="1" applyFill="1" applyBorder="1" applyAlignment="1">
      <alignment horizontal="center" vertical="center" wrapText="1"/>
    </xf>
    <xf numFmtId="233" fontId="0" fillId="3" borderId="1" xfId="1" applyNumberFormat="1" applyFont="1" applyFill="1" applyBorder="1"/>
    <xf numFmtId="233" fontId="4" fillId="4" borderId="1" xfId="1" applyNumberFormat="1" applyFont="1" applyFill="1" applyBorder="1" applyAlignment="1">
      <alignment horizontal="center" vertical="center"/>
    </xf>
    <xf numFmtId="233" fontId="4" fillId="109" borderId="0" xfId="1" applyNumberFormat="1" applyFont="1" applyFill="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173" fontId="4" fillId="3" borderId="13" xfId="1" applyNumberFormat="1" applyFont="1" applyFill="1" applyBorder="1" applyAlignment="1">
      <alignment horizontal="center" vertical="center"/>
    </xf>
    <xf numFmtId="173" fontId="4" fillId="3" borderId="12" xfId="1" applyNumberFormat="1" applyFont="1" applyFill="1" applyBorder="1" applyAlignment="1">
      <alignment horizontal="center" vertical="center"/>
    </xf>
    <xf numFmtId="0" fontId="4" fillId="103" borderId="2" xfId="0" applyFont="1" applyFill="1" applyBorder="1" applyAlignment="1">
      <alignment horizontal="center" vertical="center" wrapText="1"/>
    </xf>
    <xf numFmtId="173" fontId="4" fillId="5" borderId="0" xfId="1" applyNumberFormat="1" applyFont="1" applyFill="1" applyBorder="1" applyAlignment="1">
      <alignment horizontal="center" vertical="center"/>
    </xf>
    <xf numFmtId="173" fontId="0" fillId="5" borderId="0" xfId="0" applyNumberFormat="1" applyFill="1" applyAlignment="1">
      <alignment horizontal="center"/>
    </xf>
    <xf numFmtId="173" fontId="0" fillId="4" borderId="1" xfId="0" applyNumberFormat="1" applyFill="1" applyBorder="1" applyAlignment="1">
      <alignment horizontal="center"/>
    </xf>
    <xf numFmtId="2" fontId="0" fillId="4" borderId="1" xfId="0" applyNumberFormat="1" applyFill="1" applyBorder="1" applyAlignment="1">
      <alignment horizontal="center" vertical="center"/>
    </xf>
    <xf numFmtId="0" fontId="179" fillId="0" borderId="0" xfId="0" applyFont="1"/>
    <xf numFmtId="0" fontId="170" fillId="0" borderId="0" xfId="0" applyFont="1"/>
    <xf numFmtId="0" fontId="0" fillId="101" borderId="1" xfId="0" applyFill="1" applyBorder="1" applyAlignment="1">
      <alignment wrapText="1"/>
    </xf>
    <xf numFmtId="0" fontId="0" fillId="101" borderId="1" xfId="0" applyFill="1" applyBorder="1"/>
    <xf numFmtId="0" fontId="0" fillId="0" borderId="1" xfId="0" applyBorder="1"/>
    <xf numFmtId="0" fontId="0" fillId="3" borderId="1" xfId="0" applyFill="1" applyBorder="1" applyAlignment="1">
      <alignment horizontal="center"/>
    </xf>
    <xf numFmtId="233" fontId="4" fillId="4" borderId="6" xfId="1" applyNumberFormat="1" applyFont="1" applyFill="1" applyBorder="1" applyAlignment="1">
      <alignment horizontal="center" vertical="center"/>
    </xf>
    <xf numFmtId="0" fontId="4" fillId="101" borderId="2" xfId="0" applyFont="1" applyFill="1" applyBorder="1" applyAlignment="1">
      <alignment horizontal="center" wrapText="1"/>
    </xf>
    <xf numFmtId="0" fontId="4" fillId="101" borderId="4" xfId="0" applyFont="1" applyFill="1" applyBorder="1" applyAlignment="1">
      <alignment horizontal="center" vertical="center" wrapText="1"/>
    </xf>
    <xf numFmtId="0" fontId="4" fillId="101" borderId="0" xfId="0" applyFont="1" applyFill="1" applyAlignment="1">
      <alignment horizontal="center" vertical="center" wrapText="1"/>
    </xf>
    <xf numFmtId="0" fontId="4" fillId="101" borderId="2" xfId="0" applyFont="1" applyFill="1" applyBorder="1" applyAlignment="1">
      <alignment horizontal="center" vertical="center" wrapText="1"/>
    </xf>
    <xf numFmtId="0" fontId="4" fillId="101" borderId="14" xfId="0" applyFont="1" applyFill="1" applyBorder="1" applyAlignment="1">
      <alignment horizontal="center" vertical="center" wrapText="1"/>
    </xf>
    <xf numFmtId="2" fontId="4" fillId="109" borderId="0" xfId="0" applyNumberFormat="1" applyFont="1" applyFill="1" applyAlignment="1">
      <alignment horizontal="center" wrapText="1"/>
    </xf>
    <xf numFmtId="0" fontId="171" fillId="110" borderId="0" xfId="0" applyFont="1" applyFill="1"/>
    <xf numFmtId="0" fontId="170" fillId="110" borderId="0" xfId="0" applyFont="1" applyFill="1" applyAlignment="1">
      <alignment horizontal="left"/>
    </xf>
    <xf numFmtId="0" fontId="170" fillId="0" borderId="0" xfId="0" applyFont="1" applyAlignment="1">
      <alignment horizontal="left"/>
    </xf>
    <xf numFmtId="2" fontId="0" fillId="3" borderId="1" xfId="0" applyNumberFormat="1" applyFill="1" applyBorder="1" applyAlignment="1">
      <alignment horizontal="center"/>
    </xf>
    <xf numFmtId="2" fontId="0" fillId="3" borderId="1" xfId="2" applyNumberFormat="1"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2" fontId="0" fillId="4" borderId="1" xfId="0" applyNumberFormat="1" applyFill="1" applyBorder="1" applyAlignment="1">
      <alignment horizontal="right"/>
    </xf>
    <xf numFmtId="233" fontId="0" fillId="3" borderId="1" xfId="1" applyNumberFormat="1" applyFont="1" applyFill="1" applyBorder="1" applyAlignment="1">
      <alignment horizontal="center"/>
    </xf>
    <xf numFmtId="233" fontId="0" fillId="4" borderId="1" xfId="1" applyNumberFormat="1" applyFont="1" applyFill="1" applyBorder="1" applyAlignment="1">
      <alignment horizontal="center"/>
    </xf>
    <xf numFmtId="0" fontId="0" fillId="111" borderId="1" xfId="0" applyFill="1" applyBorder="1" applyAlignment="1">
      <alignment horizontal="center"/>
    </xf>
    <xf numFmtId="233" fontId="0" fillId="111" borderId="1" xfId="1" applyNumberFormat="1" applyFont="1" applyFill="1" applyBorder="1" applyAlignment="1">
      <alignment horizontal="center"/>
    </xf>
    <xf numFmtId="0" fontId="4" fillId="2" borderId="0" xfId="0" applyFont="1" applyFill="1"/>
    <xf numFmtId="9" fontId="0" fillId="3" borderId="1" xfId="2" applyFont="1" applyFill="1" applyBorder="1" applyAlignment="1">
      <alignment horizontal="center"/>
    </xf>
    <xf numFmtId="0" fontId="170" fillId="110" borderId="0" xfId="0" applyFont="1" applyFill="1"/>
    <xf numFmtId="2" fontId="0" fillId="111" borderId="1" xfId="0" applyNumberFormat="1" applyFill="1" applyBorder="1" applyAlignment="1">
      <alignment horizontal="center" vertical="center"/>
    </xf>
    <xf numFmtId="0" fontId="174" fillId="101" borderId="3" xfId="9" applyFont="1" applyFill="1" applyBorder="1" applyAlignment="1">
      <alignment horizontal="center" wrapText="1"/>
    </xf>
    <xf numFmtId="0" fontId="4" fillId="101" borderId="3" xfId="0" applyFont="1" applyFill="1" applyBorder="1" applyAlignment="1">
      <alignment horizontal="center" wrapText="1"/>
    </xf>
    <xf numFmtId="0" fontId="15" fillId="0" borderId="1" xfId="4" applyBorder="1" applyAlignment="1">
      <alignment horizontal="left" vertical="center" wrapText="1"/>
    </xf>
    <xf numFmtId="168" fontId="0" fillId="5" borderId="0" xfId="1" applyFont="1" applyFill="1"/>
    <xf numFmtId="168" fontId="0" fillId="5" borderId="0" xfId="0" applyNumberFormat="1" applyFill="1"/>
    <xf numFmtId="233" fontId="0" fillId="4" borderId="1" xfId="1" applyNumberFormat="1" applyFont="1" applyFill="1" applyBorder="1"/>
    <xf numFmtId="10" fontId="0" fillId="5" borderId="0" xfId="2" applyNumberFormat="1" applyFont="1" applyFill="1"/>
    <xf numFmtId="10" fontId="0" fillId="5" borderId="0" xfId="0" applyNumberFormat="1" applyFill="1"/>
    <xf numFmtId="10" fontId="4" fillId="3" borderId="1" xfId="2" applyNumberFormat="1" applyFont="1" applyFill="1" applyBorder="1" applyAlignment="1">
      <alignment horizontal="center" vertical="center"/>
    </xf>
    <xf numFmtId="232" fontId="4" fillId="3" borderId="1" xfId="1" applyNumberFormat="1" applyFont="1" applyFill="1" applyBorder="1" applyAlignment="1">
      <alignment horizontal="center" vertical="center"/>
    </xf>
    <xf numFmtId="168" fontId="0" fillId="5" borderId="0" xfId="1" applyFont="1" applyFill="1" applyBorder="1"/>
    <xf numFmtId="0" fontId="8" fillId="5" borderId="0" xfId="0" applyFont="1" applyFill="1"/>
    <xf numFmtId="0" fontId="5" fillId="100" borderId="59" xfId="0" applyFont="1" applyFill="1" applyBorder="1" applyAlignment="1">
      <alignment horizontal="right" vertical="center" wrapText="1"/>
    </xf>
    <xf numFmtId="0" fontId="0" fillId="5" borderId="59" xfId="0" applyFill="1" applyBorder="1"/>
    <xf numFmtId="0" fontId="0" fillId="5" borderId="8" xfId="0" applyFill="1" applyBorder="1"/>
    <xf numFmtId="0" fontId="4" fillId="3" borderId="2" xfId="0" applyFont="1" applyFill="1" applyBorder="1" applyAlignment="1">
      <alignment horizontal="center" vertical="center"/>
    </xf>
    <xf numFmtId="179" fontId="181" fillId="112" borderId="3" xfId="2" applyNumberFormat="1" applyFont="1" applyFill="1" applyBorder="1" applyAlignment="1">
      <alignment horizontal="center"/>
    </xf>
    <xf numFmtId="232" fontId="185" fillId="112" borderId="1" xfId="1" applyNumberFormat="1" applyFont="1" applyFill="1" applyBorder="1" applyAlignment="1">
      <alignment horizontal="center" vertical="center"/>
    </xf>
    <xf numFmtId="0" fontId="0" fillId="5" borderId="1" xfId="0" applyFill="1" applyBorder="1" applyAlignment="1">
      <alignment horizontal="left" vertical="center" wrapText="1"/>
    </xf>
    <xf numFmtId="0" fontId="4" fillId="0" borderId="1" xfId="0" applyFont="1" applyBorder="1" applyAlignment="1">
      <alignment wrapText="1"/>
    </xf>
    <xf numFmtId="0" fontId="7" fillId="0" borderId="0" xfId="0" applyFont="1" applyAlignment="1">
      <alignment horizontal="left" vertical="top" wrapText="1"/>
    </xf>
    <xf numFmtId="0" fontId="0" fillId="5" borderId="0" xfId="0" applyFill="1" applyAlignment="1">
      <alignment horizontal="left" wrapText="1"/>
    </xf>
    <xf numFmtId="0" fontId="0" fillId="101" borderId="1" xfId="0" applyFill="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center" vertical="center"/>
    </xf>
    <xf numFmtId="0" fontId="0" fillId="101" borderId="1" xfId="0" applyFill="1" applyBorder="1" applyAlignment="1">
      <alignment horizontal="left" vertical="center" wrapText="1"/>
    </xf>
    <xf numFmtId="0" fontId="4"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2" xfId="0" applyFont="1" applyBorder="1" applyAlignment="1">
      <alignment horizontal="left" vertical="center" wrapText="1"/>
    </xf>
    <xf numFmtId="49" fontId="1" fillId="5" borderId="1" xfId="0" quotePrefix="1" applyNumberFormat="1" applyFont="1" applyFill="1" applyBorder="1" applyAlignment="1">
      <alignment wrapText="1"/>
    </xf>
    <xf numFmtId="14" fontId="1" fillId="0" borderId="1" xfId="0" applyNumberFormat="1" applyFont="1" applyBorder="1" applyAlignment="1">
      <alignment horizontal="left"/>
    </xf>
    <xf numFmtId="0" fontId="1" fillId="0" borderId="1" xfId="0" applyFont="1" applyBorder="1" applyAlignment="1">
      <alignment horizontal="left" wrapText="1"/>
    </xf>
    <xf numFmtId="14" fontId="1" fillId="0" borderId="1" xfId="0" applyNumberFormat="1" applyFont="1" applyBorder="1" applyAlignment="1">
      <alignment horizontal="left" vertical="center"/>
    </xf>
    <xf numFmtId="0" fontId="1" fillId="0" borderId="1" xfId="0" quotePrefix="1" applyFont="1" applyBorder="1" applyAlignment="1">
      <alignment wrapText="1"/>
    </xf>
    <xf numFmtId="0" fontId="1" fillId="0" borderId="1" xfId="0" applyFont="1" applyBorder="1" applyAlignment="1">
      <alignment vertical="center"/>
    </xf>
    <xf numFmtId="49" fontId="1" fillId="0" borderId="1" xfId="0" quotePrefix="1" applyNumberFormat="1" applyFont="1" applyBorder="1" applyAlignment="1">
      <alignment wrapText="1"/>
    </xf>
    <xf numFmtId="0" fontId="1" fillId="5" borderId="1" xfId="0" applyFont="1" applyFill="1" applyBorder="1" applyAlignment="1">
      <alignment vertical="center"/>
    </xf>
    <xf numFmtId="14" fontId="1" fillId="5" borderId="1" xfId="0" applyNumberFormat="1" applyFont="1" applyFill="1" applyBorder="1" applyAlignment="1">
      <alignment horizontal="left" vertical="center"/>
    </xf>
    <xf numFmtId="0" fontId="183" fillId="101" borderId="13" xfId="0" applyFont="1" applyFill="1" applyBorder="1"/>
    <xf numFmtId="0" fontId="183" fillId="101" borderId="10" xfId="0" applyFont="1" applyFill="1" applyBorder="1"/>
    <xf numFmtId="0" fontId="183" fillId="101" borderId="14" xfId="0" applyFont="1" applyFill="1" applyBorder="1"/>
    <xf numFmtId="0" fontId="184" fillId="101" borderId="9" xfId="0" applyFont="1" applyFill="1" applyBorder="1" applyAlignment="1">
      <alignment vertical="top" wrapText="1"/>
    </xf>
    <xf numFmtId="0" fontId="184" fillId="101" borderId="7" xfId="0" applyFont="1" applyFill="1" applyBorder="1" applyAlignment="1">
      <alignment vertical="top" wrapText="1"/>
    </xf>
    <xf numFmtId="0" fontId="184" fillId="101" borderId="11" xfId="0" applyFont="1" applyFill="1" applyBorder="1" applyAlignment="1">
      <alignment vertical="top" wrapText="1"/>
    </xf>
    <xf numFmtId="0" fontId="176" fillId="101" borderId="13" xfId="0" applyFont="1" applyFill="1" applyBorder="1"/>
    <xf numFmtId="0" fontId="179" fillId="101" borderId="9" xfId="0" applyFont="1" applyFill="1" applyBorder="1"/>
    <xf numFmtId="0" fontId="179" fillId="101" borderId="7" xfId="0" applyFont="1" applyFill="1" applyBorder="1"/>
    <xf numFmtId="0" fontId="179" fillId="101" borderId="11" xfId="0" applyFont="1" applyFill="1" applyBorder="1"/>
    <xf numFmtId="0" fontId="176" fillId="101" borderId="10" xfId="0" applyFont="1" applyFill="1" applyBorder="1"/>
    <xf numFmtId="0" fontId="176" fillId="101" borderId="14" xfId="0" applyFont="1" applyFill="1" applyBorder="1"/>
    <xf numFmtId="0" fontId="9" fillId="5" borderId="1" xfId="0" applyFont="1" applyFill="1" applyBorder="1" applyAlignment="1">
      <alignment wrapText="1"/>
    </xf>
    <xf numFmtId="0" fontId="9" fillId="5" borderId="1" xfId="0" quotePrefix="1" applyFont="1" applyFill="1" applyBorder="1" applyAlignment="1">
      <alignment wrapText="1"/>
    </xf>
    <xf numFmtId="14" fontId="9" fillId="5" borderId="1" xfId="0" applyNumberFormat="1" applyFont="1" applyFill="1" applyBorder="1" applyAlignment="1">
      <alignment horizontal="left" wrapText="1"/>
    </xf>
    <xf numFmtId="0" fontId="185" fillId="125" borderId="1" xfId="0" applyFont="1" applyFill="1" applyBorder="1" applyAlignment="1">
      <alignment horizontal="center" vertical="center"/>
    </xf>
    <xf numFmtId="0" fontId="185" fillId="125" borderId="2" xfId="0" applyFont="1" applyFill="1" applyBorder="1" applyAlignment="1">
      <alignment horizontal="center"/>
    </xf>
    <xf numFmtId="3" fontId="185" fillId="125" borderId="1" xfId="0" applyNumberFormat="1" applyFont="1" applyFill="1" applyBorder="1" applyAlignment="1">
      <alignment horizontal="center" vertical="center"/>
    </xf>
    <xf numFmtId="0" fontId="185" fillId="125" borderId="2" xfId="0" applyFont="1" applyFill="1" applyBorder="1" applyAlignment="1">
      <alignment horizontal="center" vertical="center"/>
    </xf>
    <xf numFmtId="3" fontId="185" fillId="125" borderId="3" xfId="0" applyNumberFormat="1" applyFont="1" applyFill="1" applyBorder="1" applyAlignment="1">
      <alignment horizontal="center" vertical="center"/>
    </xf>
    <xf numFmtId="10" fontId="185" fillId="125" borderId="1" xfId="0" applyNumberFormat="1" applyFont="1" applyFill="1" applyBorder="1" applyAlignment="1">
      <alignment horizontal="center" vertical="center"/>
    </xf>
    <xf numFmtId="233" fontId="218" fillId="3" borderId="1" xfId="1" applyNumberFormat="1" applyFont="1" applyFill="1" applyBorder="1"/>
    <xf numFmtId="233" fontId="7" fillId="3" borderId="1" xfId="1" applyNumberFormat="1" applyFont="1" applyFill="1" applyBorder="1"/>
    <xf numFmtId="232" fontId="185" fillId="3" borderId="1" xfId="1" applyNumberFormat="1" applyFont="1" applyFill="1" applyBorder="1" applyAlignment="1">
      <alignment horizontal="center" vertical="center"/>
    </xf>
    <xf numFmtId="0" fontId="4" fillId="0" borderId="5" xfId="0" applyFont="1" applyBorder="1" applyAlignment="1">
      <alignment horizontal="left" vertical="center" wrapText="1"/>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3" fontId="4" fillId="3" borderId="12" xfId="1" applyNumberFormat="1" applyFont="1" applyFill="1" applyBorder="1" applyAlignment="1">
      <alignment horizontal="center" vertical="center"/>
    </xf>
    <xf numFmtId="3" fontId="4" fillId="3" borderId="6" xfId="1" applyNumberFormat="1" applyFont="1" applyFill="1" applyBorder="1" applyAlignment="1">
      <alignment horizontal="center" vertical="center"/>
    </xf>
    <xf numFmtId="3" fontId="4" fillId="3" borderId="2" xfId="1" applyNumberFormat="1" applyFont="1" applyFill="1" applyBorder="1" applyAlignment="1">
      <alignment horizontal="center" vertical="center"/>
    </xf>
    <xf numFmtId="3" fontId="185" fillId="125" borderId="2" xfId="0" applyNumberFormat="1" applyFont="1" applyFill="1" applyBorder="1" applyAlignment="1">
      <alignment horizontal="center" vertical="center"/>
    </xf>
    <xf numFmtId="231" fontId="4" fillId="3" borderId="12" xfId="1" applyNumberFormat="1" applyFont="1" applyFill="1" applyBorder="1" applyAlignment="1">
      <alignment horizontal="center" vertical="center"/>
    </xf>
    <xf numFmtId="177" fontId="217" fillId="3" borderId="67" xfId="8399" applyNumberFormat="1" applyFont="1" applyFill="1" applyBorder="1" applyAlignment="1">
      <alignment horizontal="center" vertical="center"/>
    </xf>
    <xf numFmtId="0" fontId="0" fillId="5" borderId="0" xfId="0" applyFill="1" applyAlignment="1">
      <alignment horizontal="left" wrapText="1"/>
    </xf>
    <xf numFmtId="0" fontId="175" fillId="106" borderId="12" xfId="0" applyFont="1" applyFill="1" applyBorder="1" applyAlignment="1">
      <alignment horizontal="left" wrapText="1"/>
    </xf>
    <xf numFmtId="0" fontId="175" fillId="106" borderId="5" xfId="0" applyFont="1" applyFill="1" applyBorder="1" applyAlignment="1">
      <alignment horizontal="left" wrapText="1"/>
    </xf>
    <xf numFmtId="0" fontId="175" fillId="106" borderId="6" xfId="0" applyFont="1" applyFill="1" applyBorder="1" applyAlignment="1">
      <alignment horizontal="left" wrapText="1"/>
    </xf>
    <xf numFmtId="0" fontId="0" fillId="2" borderId="0" xfId="0" applyFill="1" applyAlignment="1">
      <alignment horizontal="left" wrapText="1"/>
    </xf>
    <xf numFmtId="0" fontId="179" fillId="101" borderId="1" xfId="6" applyFont="1"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xf>
    <xf numFmtId="0" fontId="4" fillId="0" borderId="1" xfId="0" applyFont="1" applyBorder="1" applyAlignment="1">
      <alignment horizontal="center" vertical="center"/>
    </xf>
    <xf numFmtId="0" fontId="0" fillId="101" borderId="1" xfId="0" applyFill="1" applyBorder="1" applyAlignment="1">
      <alignment horizontal="left" vertical="center" wrapText="1"/>
    </xf>
    <xf numFmtId="0" fontId="0" fillId="101" borderId="1" xfId="0" applyFill="1" applyBorder="1" applyAlignment="1">
      <alignment horizontal="left" vertical="center"/>
    </xf>
    <xf numFmtId="0" fontId="0" fillId="101" borderId="1" xfId="0" applyFill="1" applyBorder="1" applyAlignment="1">
      <alignment horizontal="center"/>
    </xf>
    <xf numFmtId="0" fontId="176" fillId="101" borderId="13" xfId="7903" applyFont="1" applyFill="1" applyBorder="1" applyAlignment="1">
      <alignment horizontal="left"/>
    </xf>
    <xf numFmtId="0" fontId="177" fillId="101" borderId="10" xfId="7903" applyFont="1" applyFill="1" applyBorder="1" applyAlignment="1">
      <alignment horizontal="left"/>
    </xf>
    <xf numFmtId="0" fontId="177" fillId="101" borderId="14" xfId="7903" applyFont="1" applyFill="1" applyBorder="1" applyAlignment="1">
      <alignment horizontal="left"/>
    </xf>
    <xf numFmtId="0" fontId="184" fillId="101" borderId="9" xfId="6" applyFont="1" applyFill="1" applyBorder="1" applyAlignment="1">
      <alignment horizontal="left" vertical="top" wrapText="1"/>
    </xf>
    <xf numFmtId="0" fontId="184" fillId="101" borderId="7" xfId="6" applyFont="1" applyFill="1" applyBorder="1" applyAlignment="1">
      <alignment horizontal="left" vertical="top" wrapText="1"/>
    </xf>
    <xf numFmtId="0" fontId="184" fillId="101" borderId="11" xfId="6" applyFont="1" applyFill="1" applyBorder="1" applyAlignment="1">
      <alignment horizontal="left" vertical="top" wrapText="1"/>
    </xf>
    <xf numFmtId="0" fontId="0" fillId="101" borderId="2" xfId="0" applyFill="1" applyBorder="1" applyAlignment="1">
      <alignment horizontal="left" vertical="center"/>
    </xf>
    <xf numFmtId="0" fontId="0" fillId="101" borderId="4" xfId="0" applyFill="1" applyBorder="1" applyAlignment="1">
      <alignment horizontal="left" vertical="center"/>
    </xf>
    <xf numFmtId="0" fontId="0" fillId="101" borderId="3" xfId="0" applyFill="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101" borderId="2" xfId="0" applyFill="1" applyBorder="1" applyAlignment="1">
      <alignment horizontal="center"/>
    </xf>
    <xf numFmtId="0" fontId="0" fillId="101" borderId="3" xfId="0"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183" fillId="101" borderId="13" xfId="7903" applyFont="1" applyFill="1" applyBorder="1" applyAlignment="1">
      <alignment horizontal="left"/>
    </xf>
    <xf numFmtId="0" fontId="186" fillId="101" borderId="10" xfId="7903" applyFont="1" applyFill="1" applyBorder="1" applyAlignment="1">
      <alignment horizontal="left"/>
    </xf>
    <xf numFmtId="0" fontId="186" fillId="101" borderId="14" xfId="7903" applyFont="1" applyFill="1" applyBorder="1" applyAlignment="1">
      <alignment horizontal="left"/>
    </xf>
    <xf numFmtId="0" fontId="179" fillId="105" borderId="1" xfId="0" applyFont="1" applyFill="1" applyBorder="1" applyAlignment="1">
      <alignment horizontal="left" vertical="center"/>
    </xf>
    <xf numFmtId="0" fontId="179" fillId="101" borderId="1" xfId="6" applyFont="1" applyFill="1" applyBorder="1" applyAlignment="1">
      <alignment horizontal="left" vertical="center"/>
    </xf>
    <xf numFmtId="0" fontId="0" fillId="101" borderId="13" xfId="0" applyFill="1" applyBorder="1" applyAlignment="1">
      <alignment horizontal="left" vertical="center"/>
    </xf>
    <xf numFmtId="0" fontId="0" fillId="101" borderId="10" xfId="0" applyFill="1" applyBorder="1" applyAlignment="1">
      <alignment horizontal="left" vertical="center"/>
    </xf>
    <xf numFmtId="0" fontId="0" fillId="101" borderId="8" xfId="0" applyFill="1" applyBorder="1" applyAlignment="1">
      <alignment horizontal="left" vertical="center"/>
    </xf>
    <xf numFmtId="0" fontId="0" fillId="101" borderId="0" xfId="0" applyFill="1" applyAlignment="1">
      <alignment horizontal="left" vertical="center"/>
    </xf>
    <xf numFmtId="0" fontId="0" fillId="101" borderId="9" xfId="0" applyFill="1" applyBorder="1" applyAlignment="1">
      <alignment horizontal="left" vertical="center"/>
    </xf>
    <xf numFmtId="0" fontId="0" fillId="101" borderId="7" xfId="0" applyFill="1" applyBorder="1" applyAlignment="1">
      <alignment horizontal="left" vertical="center"/>
    </xf>
    <xf numFmtId="0" fontId="179" fillId="0" borderId="2" xfId="0" applyFont="1" applyBorder="1" applyAlignment="1">
      <alignment horizontal="left" vertical="center" wrapText="1"/>
    </xf>
    <xf numFmtId="0" fontId="179" fillId="0" borderId="4" xfId="0" applyFont="1" applyBorder="1" applyAlignment="1">
      <alignment horizontal="left" vertical="center" wrapText="1"/>
    </xf>
    <xf numFmtId="0" fontId="179" fillId="0" borderId="3" xfId="0" applyFont="1" applyBorder="1" applyAlignment="1">
      <alignment horizontal="left" vertical="center" wrapText="1"/>
    </xf>
    <xf numFmtId="179" fontId="7" fillId="0" borderId="1" xfId="6" applyNumberFormat="1" applyFont="1" applyBorder="1" applyAlignment="1">
      <alignment horizontal="center"/>
    </xf>
    <xf numFmtId="0" fontId="179" fillId="0" borderId="1" xfId="0" applyFont="1" applyBorder="1" applyAlignment="1">
      <alignment horizontal="left" vertical="center" wrapText="1"/>
    </xf>
    <xf numFmtId="0" fontId="0" fillId="101" borderId="6" xfId="0" applyFill="1" applyBorder="1" applyAlignment="1">
      <alignment horizontal="center"/>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101" borderId="12" xfId="0" applyFont="1" applyFill="1" applyBorder="1" applyAlignment="1">
      <alignment horizontal="center"/>
    </xf>
    <xf numFmtId="0" fontId="4" fillId="101" borderId="6" xfId="0" applyFont="1" applyFill="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75" fillId="103" borderId="12" xfId="0" applyFont="1" applyFill="1" applyBorder="1" applyAlignment="1">
      <alignment horizontal="left" vertical="center"/>
    </xf>
    <xf numFmtId="0" fontId="175" fillId="103" borderId="5" xfId="0" applyFont="1" applyFill="1" applyBorder="1" applyAlignment="1">
      <alignment horizontal="left" vertical="center"/>
    </xf>
    <xf numFmtId="0" fontId="4" fillId="101" borderId="1" xfId="0" applyFont="1" applyFill="1" applyBorder="1" applyAlignment="1">
      <alignment horizontal="left" vertical="center"/>
    </xf>
    <xf numFmtId="0" fontId="4" fillId="101" borderId="1"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2" fontId="4" fillId="0" borderId="1" xfId="0" applyNumberFormat="1" applyFont="1" applyBorder="1" applyAlignment="1">
      <alignment horizontal="center" vertical="center"/>
    </xf>
    <xf numFmtId="0" fontId="4" fillId="0" borderId="12"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2" fontId="4" fillId="0" borderId="2"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0" fontId="183" fillId="101" borderId="13" xfId="0" applyFont="1" applyFill="1" applyBorder="1" applyAlignment="1">
      <alignment horizontal="left"/>
    </xf>
    <xf numFmtId="0" fontId="183" fillId="101" borderId="10" xfId="0" applyFont="1" applyFill="1" applyBorder="1" applyAlignment="1">
      <alignment horizontal="left"/>
    </xf>
    <xf numFmtId="0" fontId="183" fillId="101" borderId="14" xfId="0" applyFont="1" applyFill="1" applyBorder="1" applyAlignment="1">
      <alignment horizontal="left"/>
    </xf>
    <xf numFmtId="0" fontId="184" fillId="101" borderId="9" xfId="0" applyFont="1" applyFill="1" applyBorder="1" applyAlignment="1">
      <alignment horizontal="left" vertical="top" wrapText="1"/>
    </xf>
    <xf numFmtId="0" fontId="184" fillId="101" borderId="7" xfId="0" applyFont="1" applyFill="1" applyBorder="1" applyAlignment="1">
      <alignment horizontal="left" vertical="top" wrapText="1"/>
    </xf>
    <xf numFmtId="0" fontId="184" fillId="101" borderId="11" xfId="0" applyFont="1" applyFill="1" applyBorder="1" applyAlignment="1">
      <alignment horizontal="left" vertical="top" wrapText="1"/>
    </xf>
    <xf numFmtId="0" fontId="0" fillId="2" borderId="0" xfId="0" applyFill="1" applyAlignment="1">
      <alignment horizontal="left" vertical="top"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4" borderId="12" xfId="0" applyFont="1" applyFill="1" applyBorder="1" applyAlignment="1">
      <alignment horizontal="center"/>
    </xf>
    <xf numFmtId="0" fontId="4" fillId="4" borderId="6" xfId="0" applyFont="1" applyFill="1" applyBorder="1" applyAlignment="1">
      <alignment horizontal="center"/>
    </xf>
    <xf numFmtId="179" fontId="4" fillId="5" borderId="13" xfId="1" applyNumberFormat="1" applyFont="1" applyFill="1" applyBorder="1" applyAlignment="1">
      <alignment horizontal="center" vertical="center"/>
    </xf>
    <xf numFmtId="179" fontId="4" fillId="5" borderId="10" xfId="1" applyNumberFormat="1" applyFont="1" applyFill="1" applyBorder="1" applyAlignment="1">
      <alignment horizontal="center" vertical="center"/>
    </xf>
    <xf numFmtId="179" fontId="4" fillId="5" borderId="14" xfId="1" applyNumberFormat="1" applyFont="1" applyFill="1" applyBorder="1" applyAlignment="1">
      <alignment horizontal="center" vertical="center"/>
    </xf>
    <xf numFmtId="179" fontId="4" fillId="5" borderId="9" xfId="1" applyNumberFormat="1" applyFont="1" applyFill="1" applyBorder="1" applyAlignment="1">
      <alignment horizontal="center" vertical="center"/>
    </xf>
    <xf numFmtId="179" fontId="4" fillId="5" borderId="7" xfId="1" applyNumberFormat="1" applyFont="1" applyFill="1" applyBorder="1" applyAlignment="1">
      <alignment horizontal="center" vertical="center"/>
    </xf>
    <xf numFmtId="179" fontId="4" fillId="5" borderId="11" xfId="1" applyNumberFormat="1" applyFont="1" applyFill="1" applyBorder="1" applyAlignment="1">
      <alignment horizontal="center" vertical="center"/>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center"/>
    </xf>
    <xf numFmtId="0" fontId="4" fillId="0" borderId="8" xfId="0" applyFont="1" applyBorder="1" applyAlignment="1">
      <alignment horizontal="center"/>
    </xf>
    <xf numFmtId="171" fontId="4" fillId="0" borderId="12" xfId="1" applyNumberFormat="1" applyFont="1" applyFill="1" applyBorder="1" applyAlignment="1">
      <alignment horizontal="center" vertical="center"/>
    </xf>
    <xf numFmtId="171" fontId="4" fillId="0" borderId="6" xfId="1" applyNumberFormat="1" applyFont="1" applyFill="1" applyBorder="1" applyAlignment="1">
      <alignment horizontal="center" vertical="center"/>
    </xf>
    <xf numFmtId="171" fontId="4" fillId="0" borderId="12" xfId="1" applyNumberFormat="1" applyFont="1" applyFill="1" applyBorder="1" applyAlignment="1">
      <alignment horizontal="center" vertical="center" wrapText="1"/>
    </xf>
    <xf numFmtId="171" fontId="4" fillId="0" borderId="6" xfId="1" applyNumberFormat="1" applyFont="1" applyFill="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12" fillId="0" borderId="0" xfId="0" applyFont="1" applyAlignment="1">
      <alignment horizontal="left" wrapText="1"/>
    </xf>
    <xf numFmtId="171" fontId="4" fillId="0" borderId="5" xfId="1" applyNumberFormat="1" applyFont="1" applyFill="1" applyBorder="1" applyAlignment="1">
      <alignment horizontal="center" vertical="center" wrapText="1"/>
    </xf>
    <xf numFmtId="171" fontId="4" fillId="0" borderId="13" xfId="1" applyNumberFormat="1" applyFont="1" applyFill="1" applyBorder="1" applyAlignment="1">
      <alignment horizontal="center" vertical="center" wrapText="1"/>
    </xf>
    <xf numFmtId="171" fontId="4" fillId="0" borderId="10" xfId="1" applyNumberFormat="1" applyFont="1" applyFill="1" applyBorder="1" applyAlignment="1">
      <alignment horizontal="center" vertical="center" wrapText="1"/>
    </xf>
    <xf numFmtId="171" fontId="4" fillId="0" borderId="14" xfId="1" applyNumberFormat="1" applyFont="1" applyFill="1" applyBorder="1" applyAlignment="1">
      <alignment horizontal="center" vertical="center" wrapText="1"/>
    </xf>
    <xf numFmtId="171" fontId="4" fillId="0" borderId="9" xfId="1" applyNumberFormat="1" applyFont="1" applyFill="1" applyBorder="1" applyAlignment="1">
      <alignment horizontal="center" vertical="center" wrapText="1"/>
    </xf>
    <xf numFmtId="171" fontId="4" fillId="0" borderId="7" xfId="1" applyNumberFormat="1" applyFont="1" applyFill="1" applyBorder="1" applyAlignment="1">
      <alignment horizontal="center" vertical="center" wrapText="1"/>
    </xf>
    <xf numFmtId="171" fontId="4" fillId="0" borderId="11" xfId="1"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wrapText="1"/>
    </xf>
    <xf numFmtId="0" fontId="4" fillId="0" borderId="9" xfId="0" applyFont="1" applyBorder="1" applyAlignment="1">
      <alignment horizontal="center"/>
    </xf>
    <xf numFmtId="0" fontId="181" fillId="0" borderId="2" xfId="0" applyFont="1" applyBorder="1" applyAlignment="1">
      <alignment horizontal="left" vertical="center" wrapText="1"/>
    </xf>
    <xf numFmtId="0" fontId="181" fillId="0" borderId="3" xfId="0" applyFont="1" applyBorder="1" applyAlignment="1">
      <alignment horizontal="left" vertical="center" wrapText="1"/>
    </xf>
    <xf numFmtId="172" fontId="4" fillId="0" borderId="2" xfId="0" applyNumberFormat="1" applyFont="1" applyBorder="1" applyAlignment="1">
      <alignment horizontal="center" vertical="center"/>
    </xf>
    <xf numFmtId="172" fontId="4" fillId="0" borderId="3" xfId="0" applyNumberFormat="1" applyFont="1" applyBorder="1" applyAlignment="1">
      <alignment horizontal="center" vertical="center"/>
    </xf>
    <xf numFmtId="172" fontId="4" fillId="0" borderId="2" xfId="1" applyNumberFormat="1" applyFont="1" applyFill="1" applyBorder="1" applyAlignment="1">
      <alignment horizontal="center" vertical="center"/>
    </xf>
    <xf numFmtId="172" fontId="4" fillId="0" borderId="3" xfId="1" applyNumberFormat="1" applyFont="1" applyFill="1" applyBorder="1" applyAlignment="1">
      <alignment horizontal="center" vertical="center"/>
    </xf>
    <xf numFmtId="172" fontId="4" fillId="0" borderId="2" xfId="0" applyNumberFormat="1" applyFont="1" applyBorder="1" applyAlignment="1">
      <alignment horizontal="center"/>
    </xf>
    <xf numFmtId="172" fontId="4" fillId="0" borderId="3" xfId="0" applyNumberFormat="1" applyFont="1" applyBorder="1" applyAlignment="1">
      <alignment horizontal="center"/>
    </xf>
    <xf numFmtId="0" fontId="175" fillId="103" borderId="0" xfId="0" applyFont="1" applyFill="1" applyAlignment="1">
      <alignment horizontal="left" vertical="center"/>
    </xf>
    <xf numFmtId="0" fontId="181" fillId="105" borderId="1" xfId="0" applyFont="1" applyFill="1" applyBorder="1" applyAlignment="1">
      <alignment horizontal="center" vertical="center" wrapText="1"/>
    </xf>
    <xf numFmtId="0" fontId="181" fillId="0" borderId="4" xfId="0" applyFont="1" applyBorder="1" applyAlignment="1">
      <alignment horizontal="center" vertical="center" wrapText="1"/>
    </xf>
    <xf numFmtId="0" fontId="181" fillId="0" borderId="3" xfId="0" applyFont="1" applyBorder="1" applyAlignment="1">
      <alignment horizontal="center" vertical="center" wrapText="1"/>
    </xf>
    <xf numFmtId="0" fontId="181" fillId="101" borderId="12" xfId="6" applyFont="1" applyFill="1" applyBorder="1" applyAlignment="1">
      <alignment horizontal="left" vertical="center"/>
    </xf>
    <xf numFmtId="0" fontId="181" fillId="101" borderId="1" xfId="6" applyFont="1" applyFill="1" applyBorder="1" applyAlignment="1">
      <alignment horizontal="center" vertical="center"/>
    </xf>
    <xf numFmtId="0" fontId="4" fillId="101" borderId="2" xfId="0" applyFont="1" applyFill="1" applyBorder="1" applyAlignment="1">
      <alignment horizontal="center"/>
    </xf>
    <xf numFmtId="0" fontId="4" fillId="101" borderId="4" xfId="0" applyFont="1" applyFill="1" applyBorder="1" applyAlignment="1">
      <alignment horizontal="center"/>
    </xf>
    <xf numFmtId="0" fontId="4" fillId="0" borderId="1" xfId="0" applyFont="1" applyBorder="1" applyAlignment="1">
      <alignment horizontal="center"/>
    </xf>
    <xf numFmtId="0" fontId="4" fillId="2" borderId="0" xfId="0" applyFont="1" applyFill="1" applyAlignment="1">
      <alignment horizontal="left" wrapText="1"/>
    </xf>
    <xf numFmtId="0" fontId="170" fillId="101" borderId="13" xfId="0" applyFont="1" applyFill="1" applyBorder="1" applyAlignment="1">
      <alignment horizontal="center"/>
    </xf>
    <xf numFmtId="0" fontId="170" fillId="101" borderId="9" xfId="0" applyFont="1" applyFill="1" applyBorder="1" applyAlignment="1">
      <alignment horizontal="center"/>
    </xf>
    <xf numFmtId="0" fontId="176" fillId="101" borderId="13" xfId="0" applyFont="1" applyFill="1" applyBorder="1" applyAlignment="1">
      <alignment horizontal="left"/>
    </xf>
    <xf numFmtId="0" fontId="176" fillId="101" borderId="10" xfId="0" applyFont="1" applyFill="1" applyBorder="1" applyAlignment="1">
      <alignment horizontal="left"/>
    </xf>
    <xf numFmtId="0" fontId="179" fillId="101" borderId="9" xfId="0" applyFont="1" applyFill="1" applyBorder="1" applyAlignment="1">
      <alignment horizontal="left"/>
    </xf>
    <xf numFmtId="0" fontId="179" fillId="101" borderId="7" xfId="0" applyFont="1" applyFill="1" applyBorder="1" applyAlignment="1">
      <alignment horizontal="left"/>
    </xf>
    <xf numFmtId="232" fontId="4" fillId="5" borderId="13" xfId="1" applyNumberFormat="1" applyFont="1" applyFill="1" applyBorder="1" applyAlignment="1">
      <alignment horizontal="center" vertical="center"/>
    </xf>
    <xf numFmtId="232" fontId="4" fillId="5" borderId="10" xfId="1" applyNumberFormat="1" applyFont="1" applyFill="1" applyBorder="1" applyAlignment="1">
      <alignment horizontal="center" vertical="center"/>
    </xf>
    <xf numFmtId="232" fontId="4" fillId="5" borderId="14" xfId="1" applyNumberFormat="1" applyFont="1" applyFill="1" applyBorder="1" applyAlignment="1">
      <alignment horizontal="center" vertical="center"/>
    </xf>
    <xf numFmtId="232" fontId="4" fillId="5" borderId="8" xfId="1" applyNumberFormat="1" applyFont="1" applyFill="1" applyBorder="1" applyAlignment="1">
      <alignment horizontal="center" vertical="center"/>
    </xf>
    <xf numFmtId="232" fontId="4" fillId="5" borderId="0" xfId="1" applyNumberFormat="1" applyFont="1" applyFill="1" applyBorder="1" applyAlignment="1">
      <alignment horizontal="center" vertical="center"/>
    </xf>
    <xf numFmtId="232" fontId="4" fillId="5" borderId="59" xfId="1" applyNumberFormat="1" applyFont="1" applyFill="1" applyBorder="1" applyAlignment="1">
      <alignment horizontal="center" vertical="center"/>
    </xf>
    <xf numFmtId="173" fontId="4" fillId="5" borderId="12" xfId="1" applyNumberFormat="1" applyFont="1" applyFill="1" applyBorder="1" applyAlignment="1">
      <alignment horizontal="center" vertical="center"/>
    </xf>
    <xf numFmtId="173" fontId="4" fillId="5" borderId="6" xfId="1" applyNumberFormat="1" applyFont="1" applyFill="1" applyBorder="1" applyAlignment="1">
      <alignment horizontal="center" vertical="center"/>
    </xf>
    <xf numFmtId="0" fontId="4" fillId="0" borderId="10" xfId="0" applyFont="1" applyBorder="1" applyAlignment="1">
      <alignment horizontal="center"/>
    </xf>
    <xf numFmtId="0" fontId="4" fillId="0" borderId="7" xfId="0" applyFont="1" applyBorder="1" applyAlignment="1">
      <alignment horizontal="center"/>
    </xf>
  </cellXfs>
  <cellStyles count="8401">
    <cellStyle name="_x0013_" xfId="15" xr:uid="{00000000-0005-0000-0000-000000000000}"/>
    <cellStyle name=" " xfId="16" xr:uid="{00000000-0005-0000-0000-000001000000}"/>
    <cellStyle name=" _x0007_LÓ_x0018_Äþ" xfId="17" xr:uid="{00000000-0005-0000-0000-000002000000}"/>
    <cellStyle name=" _x0007_LÓ_x0018_ÄþÍ" xfId="18" xr:uid="{00000000-0005-0000-0000-000003000000}"/>
    <cellStyle name=" _x0007_LÓ_x0018_ÄþÍN^NuN" xfId="19" xr:uid="{00000000-0005-0000-0000-000004000000}"/>
    <cellStyle name=" _x0007_LÓ_x0018_ÄþÍN^NuNVþˆH" xfId="20" xr:uid="{00000000-0005-0000-0000-000005000000}"/>
    <cellStyle name=" _x0007_LÓ_x0018_ÄþÍN^NuNVþˆHÁ_x0001_" xfId="21" xr:uid="{00000000-0005-0000-0000-000006000000}"/>
    <cellStyle name=" _x0007_LÓ_x0018_ÄþÍN^NuNVþˆHÁ_x0001__x0018_(n" xfId="22" xr:uid="{00000000-0005-0000-0000-000007000000}"/>
    <cellStyle name="%" xfId="23" xr:uid="{00000000-0005-0000-0000-000008000000}"/>
    <cellStyle name="% 2" xfId="8151" xr:uid="{ED3FF00C-3C55-4169-8E0B-828ECAAA913B}"/>
    <cellStyle name="%_PEF FSBR2011" xfId="8152" xr:uid="{DC4D3105-942E-4FAD-9D8A-AE71C03B7948}"/>
    <cellStyle name="]_x000d__x000a_Zoomed=1_x000d__x000a_Row=0_x000d__x000a_Column=0_x000d__x000a_Height=0_x000d__x000a_Width=0_x000d__x000a_FontName=FoxFont_x000d__x000a_FontStyle=0_x000d__x000a_FontSize=9_x000d__x000a_PrtFontName=FoxPrin" xfId="8153" xr:uid="{AA8A52C0-E0C8-4A75-AC3C-9195AB1C21BB}"/>
    <cellStyle name="_China_CMS_Thermal_Coal_Demand" xfId="24" xr:uid="{00000000-0005-0000-0000-000009000000}"/>
    <cellStyle name="_China_CMS_Thermal_Coal_Demand 2" xfId="25" xr:uid="{00000000-0005-0000-0000-00000A000000}"/>
    <cellStyle name="_China_CMS_Thermal_Coal_Demand 3" xfId="26" xr:uid="{00000000-0005-0000-0000-00000B000000}"/>
    <cellStyle name="_China_CMS_Thermal_Coal_Demand 3 2" xfId="27" xr:uid="{00000000-0005-0000-0000-00000C000000}"/>
    <cellStyle name="_China_CMS_Thermal_Coal_Demand 3 3" xfId="28" xr:uid="{00000000-0005-0000-0000-00000D000000}"/>
    <cellStyle name="_China_CMS_Thermal_Coal_Demand 3 3 2" xfId="29" xr:uid="{00000000-0005-0000-0000-00000E000000}"/>
    <cellStyle name="_China_CMS_Thermal_Coal_Demand 4" xfId="30" xr:uid="{00000000-0005-0000-0000-00000F000000}"/>
    <cellStyle name="_China_CMS_Thermal_Coal_Demand 4 2" xfId="31" xr:uid="{00000000-0005-0000-0000-000010000000}"/>
    <cellStyle name="_CMS_China_Metallurgical_Coal_Demand" xfId="32" xr:uid="{00000000-0005-0000-0000-000011000000}"/>
    <cellStyle name="_CMS_China_Metallurgical_Coal_Demand 2" xfId="33" xr:uid="{00000000-0005-0000-0000-000012000000}"/>
    <cellStyle name="_CMS_China_Metallurgical_Coal_Demand 3" xfId="34" xr:uid="{00000000-0005-0000-0000-000013000000}"/>
    <cellStyle name="_CMS_China_Metallurgical_Coal_Demand 3 2" xfId="35" xr:uid="{00000000-0005-0000-0000-000014000000}"/>
    <cellStyle name="_CMS_China_Metallurgical_Coal_Demand 3 3" xfId="36" xr:uid="{00000000-0005-0000-0000-000015000000}"/>
    <cellStyle name="_CMS_China_Metallurgical_Coal_Demand 3 3 2" xfId="37" xr:uid="{00000000-0005-0000-0000-000016000000}"/>
    <cellStyle name="_CMS_China_Metallurgical_Coal_Demand 4" xfId="38" xr:uid="{00000000-0005-0000-0000-000017000000}"/>
    <cellStyle name="_CMS_China_Metallurgical_Coal_Demand 4 2" xfId="39" xr:uid="{00000000-0005-0000-0000-000018000000}"/>
    <cellStyle name="_CMS_China_Metallurgical_Coal_Demanddraft1" xfId="40" xr:uid="{00000000-0005-0000-0000-000019000000}"/>
    <cellStyle name="_CMS_China_Metallurgical_Coal_Demanddraft1 2" xfId="41" xr:uid="{00000000-0005-0000-0000-00001A000000}"/>
    <cellStyle name="_CMS_China_Metallurgical_Coal_Demanddraft1 3" xfId="42" xr:uid="{00000000-0005-0000-0000-00001B000000}"/>
    <cellStyle name="_CMS_China_Metallurgical_Coal_Demanddraft1 3 2" xfId="43" xr:uid="{00000000-0005-0000-0000-00001C000000}"/>
    <cellStyle name="_CMS_China_Metallurgical_Coal_Demanddraft1 3 3" xfId="44" xr:uid="{00000000-0005-0000-0000-00001D000000}"/>
    <cellStyle name="_CMS_China_Metallurgical_Coal_Demanddraft1 3 3 2" xfId="45" xr:uid="{00000000-0005-0000-0000-00001E000000}"/>
    <cellStyle name="_CMS_China_Metallurgical_Coal_Demanddraft1 4" xfId="46" xr:uid="{00000000-0005-0000-0000-00001F000000}"/>
    <cellStyle name="_CMS_China_Metallurgical_Coal_Demanddraft1 4 2" xfId="47" xr:uid="{00000000-0005-0000-0000-000020000000}"/>
    <cellStyle name="_CMS_China_Metallurgical_Coal_Demanddraft7" xfId="48" xr:uid="{00000000-0005-0000-0000-000021000000}"/>
    <cellStyle name="_CMS_China_Metallurgical_Coal_Demanddraft7 2" xfId="49" xr:uid="{00000000-0005-0000-0000-000022000000}"/>
    <cellStyle name="_CMS_China_Metallurgical_Coal_Demanddraft7_DDATA" xfId="50" xr:uid="{00000000-0005-0000-0000-000023000000}"/>
    <cellStyle name="_CMS_China_Metallurgical_Coal_Demanddraft7_DDATA 2" xfId="51" xr:uid="{00000000-0005-0000-0000-000024000000}"/>
    <cellStyle name="_CMS_China_Metallurgical_Coal_Demanddraft7_DDATA_1" xfId="52" xr:uid="{00000000-0005-0000-0000-000025000000}"/>
    <cellStyle name="_CMS_China_Metallurgical_Coal_Demanddraft7_DDATA_1 2" xfId="53" xr:uid="{00000000-0005-0000-0000-000026000000}"/>
    <cellStyle name="_CMS_China_Metallurgical_Coal_Demanddraft7_DDATA_1_Gas Flow Dynamics" xfId="54" xr:uid="{00000000-0005-0000-0000-000027000000}"/>
    <cellStyle name="_CMS_China_Metallurgical_Coal_Demanddraft7_DDATA_1_Pan_Europe_Datafile_2012_H2" xfId="55" xr:uid="{00000000-0005-0000-0000-000028000000}"/>
    <cellStyle name="_CMS_China_Metallurgical_Coal_Demanddraft7_DDATA_1_Thermal Coal Prices May 2010" xfId="56" xr:uid="{00000000-0005-0000-0000-000029000000}"/>
    <cellStyle name="_CMS_China_Metallurgical_Coal_Demanddraft7_DDATA_1_Thermal Coal Prices May 2010 2" xfId="57" xr:uid="{00000000-0005-0000-0000-00002A000000}"/>
    <cellStyle name="_CMS_China_Metallurgical_Coal_Demanddraft7_DDATA_1_Thermal Coal Prices May 2010_Gas Flow Dynamics" xfId="58" xr:uid="{00000000-0005-0000-0000-00002B000000}"/>
    <cellStyle name="_CMS_China_Metallurgical_Coal_Demanddraft7_DDATA_1_Thermal Coal Prices May 2010_Pan_Europe_Datafile_2012_H2" xfId="59" xr:uid="{00000000-0005-0000-0000-00002C000000}"/>
    <cellStyle name="_CMS_China_Metallurgical_Coal_Demanddraft7_DDATA_Gas Flow Dynamics" xfId="60" xr:uid="{00000000-0005-0000-0000-00002D000000}"/>
    <cellStyle name="_CMS_China_Metallurgical_Coal_Demanddraft7_DDATA_Pan_Europe_Datafile_2012_H2" xfId="61" xr:uid="{00000000-0005-0000-0000-00002E000000}"/>
    <cellStyle name="_CMS_China_Metallurgical_Coal_Demanddraft7_dFLOWTHR" xfId="62" xr:uid="{00000000-0005-0000-0000-00002F000000}"/>
    <cellStyle name="_CMS_China_Metallurgical_Coal_Demanddraft7_dFLOWTHR 2" xfId="63" xr:uid="{00000000-0005-0000-0000-000030000000}"/>
    <cellStyle name="_CMS_China_Metallurgical_Coal_Demanddraft7_dFLOWTHR_Gas Flow Dynamics" xfId="64" xr:uid="{00000000-0005-0000-0000-000031000000}"/>
    <cellStyle name="_CMS_China_Metallurgical_Coal_Demanddraft7_dFLOWTHR_Pan_Europe_Datafile_2012_H2" xfId="65" xr:uid="{00000000-0005-0000-0000-000032000000}"/>
    <cellStyle name="_CMS_China_Metallurgical_Coal_Demanddraft7_Gas Flow Dynamics" xfId="66" xr:uid="{00000000-0005-0000-0000-000033000000}"/>
    <cellStyle name="_CMS_China_Metallurgical_Coal_Demanddraft7_Pan_Europe_Datafile_2012_H2" xfId="67" xr:uid="{00000000-0005-0000-0000-000034000000}"/>
    <cellStyle name="_CMS_China_Metallurgical_Coal_Demanddraft7_Sheet1" xfId="68" xr:uid="{00000000-0005-0000-0000-000035000000}"/>
    <cellStyle name="_CMS_China_Metallurgical_Coal_Demanddraft7_Sheet1 2" xfId="69" xr:uid="{00000000-0005-0000-0000-000036000000}"/>
    <cellStyle name="_CMS_China_Metallurgical_Coal_Demanddraft7_Sheet1_Gas Flow Dynamics" xfId="70" xr:uid="{00000000-0005-0000-0000-000037000000}"/>
    <cellStyle name="_CMS_China_Metallurgical_Coal_Demanddraft7_Sheet1_Pan_Europe_Datafile_2012_H2" xfId="71" xr:uid="{00000000-0005-0000-0000-000038000000}"/>
    <cellStyle name="_CMS_China_Metallurgical_Coal_Demanddraft7_Sheet3" xfId="72" xr:uid="{00000000-0005-0000-0000-000039000000}"/>
    <cellStyle name="_CMS_China_Metallurgical_Coal_Demanddraft7_Sheet3 2" xfId="73" xr:uid="{00000000-0005-0000-0000-00003A000000}"/>
    <cellStyle name="_CMS_China_Metallurgical_Coal_Demanddraft7_Sheet3_Gas Flow Dynamics" xfId="74" xr:uid="{00000000-0005-0000-0000-00003B000000}"/>
    <cellStyle name="_CMS_China_Metallurgical_Coal_Demanddraft7_Sheet3_Pan_Europe_Datafile_2012_H2" xfId="75" xr:uid="{00000000-0005-0000-0000-00003C000000}"/>
    <cellStyle name="_Copy of CMS_China_Metallurgical_Coal_Demanddraft2" xfId="76" xr:uid="{00000000-0005-0000-0000-00003D000000}"/>
    <cellStyle name="_Copy of CMS_China_Metallurgical_Coal_Demanddraft2 2" xfId="77" xr:uid="{00000000-0005-0000-0000-00003E000000}"/>
    <cellStyle name="_Copy of CMS_China_Metallurgical_Coal_Demanddraft2 3" xfId="78" xr:uid="{00000000-0005-0000-0000-00003F000000}"/>
    <cellStyle name="_Copy of CMS_China_Metallurgical_Coal_Demanddraft2 3 2" xfId="79" xr:uid="{00000000-0005-0000-0000-000040000000}"/>
    <cellStyle name="_Copy of CMS_China_Metallurgical_Coal_Demanddraft2 3 3" xfId="80" xr:uid="{00000000-0005-0000-0000-000041000000}"/>
    <cellStyle name="_Copy of CMS_China_Metallurgical_Coal_Demanddraft2 3 3 2" xfId="81" xr:uid="{00000000-0005-0000-0000-000042000000}"/>
    <cellStyle name="_Copy of CMS_China_Metallurgical_Coal_Demanddraft2 4" xfId="82" xr:uid="{00000000-0005-0000-0000-000043000000}"/>
    <cellStyle name="_Copy of CMS_China_Metallurgical_Coal_Demanddraft2 4 2" xfId="83" xr:uid="{00000000-0005-0000-0000-000044000000}"/>
    <cellStyle name="_Country Summary" xfId="84" xr:uid="{00000000-0005-0000-0000-000045000000}"/>
    <cellStyle name="_Country Summary 2" xfId="85" xr:uid="{00000000-0005-0000-0000-000046000000}"/>
    <cellStyle name="_Country Summary_DDATA" xfId="86" xr:uid="{00000000-0005-0000-0000-000047000000}"/>
    <cellStyle name="_Country Summary_DDATA 2" xfId="87" xr:uid="{00000000-0005-0000-0000-000048000000}"/>
    <cellStyle name="_Country Summary_DDATA_1" xfId="88" xr:uid="{00000000-0005-0000-0000-000049000000}"/>
    <cellStyle name="_Country Summary_DDATA_1 2" xfId="89" xr:uid="{00000000-0005-0000-0000-00004A000000}"/>
    <cellStyle name="_Country Summary_DDATA_1_Gas Flow Dynamics" xfId="90" xr:uid="{00000000-0005-0000-0000-00004B000000}"/>
    <cellStyle name="_Country Summary_DDATA_1_Pan_Europe_Datafile_2012_H2" xfId="91" xr:uid="{00000000-0005-0000-0000-00004C000000}"/>
    <cellStyle name="_Country Summary_DDATA_1_Thermal Coal Prices May 2010" xfId="92" xr:uid="{00000000-0005-0000-0000-00004D000000}"/>
    <cellStyle name="_Country Summary_DDATA_1_Thermal Coal Prices May 2010 2" xfId="93" xr:uid="{00000000-0005-0000-0000-00004E000000}"/>
    <cellStyle name="_Country Summary_DDATA_1_Thermal Coal Prices May 2010_Gas Flow Dynamics" xfId="94" xr:uid="{00000000-0005-0000-0000-00004F000000}"/>
    <cellStyle name="_Country Summary_DDATA_1_Thermal Coal Prices May 2010_Pan_Europe_Datafile_2012_H2" xfId="95" xr:uid="{00000000-0005-0000-0000-000050000000}"/>
    <cellStyle name="_Country Summary_DDATA_Gas Flow Dynamics" xfId="96" xr:uid="{00000000-0005-0000-0000-000051000000}"/>
    <cellStyle name="_Country Summary_DDATA_Pan_Europe_Datafile_2012_H2" xfId="97" xr:uid="{00000000-0005-0000-0000-000052000000}"/>
    <cellStyle name="_Country Summary_dFLOWTHR" xfId="98" xr:uid="{00000000-0005-0000-0000-000053000000}"/>
    <cellStyle name="_Country Summary_dFLOWTHR 2" xfId="99" xr:uid="{00000000-0005-0000-0000-000054000000}"/>
    <cellStyle name="_Country Summary_dFLOWTHR_Gas Flow Dynamics" xfId="100" xr:uid="{00000000-0005-0000-0000-000055000000}"/>
    <cellStyle name="_Country Summary_dFLOWTHR_Pan_Europe_Datafile_2012_H2" xfId="101" xr:uid="{00000000-0005-0000-0000-000056000000}"/>
    <cellStyle name="_Country Summary_Gas Flow Dynamics" xfId="102" xr:uid="{00000000-0005-0000-0000-000057000000}"/>
    <cellStyle name="_Country Summary_Pan_Europe_Datafile_2012_H2" xfId="103" xr:uid="{00000000-0005-0000-0000-000058000000}"/>
    <cellStyle name="_Country Summary_Sheet1" xfId="104" xr:uid="{00000000-0005-0000-0000-000059000000}"/>
    <cellStyle name="_Country Summary_Sheet1 2" xfId="105" xr:uid="{00000000-0005-0000-0000-00005A000000}"/>
    <cellStyle name="_Country Summary_Sheet1_Gas Flow Dynamics" xfId="106" xr:uid="{00000000-0005-0000-0000-00005B000000}"/>
    <cellStyle name="_Country Summary_Sheet1_Pan_Europe_Datafile_2012_H2" xfId="107" xr:uid="{00000000-0005-0000-0000-00005C000000}"/>
    <cellStyle name="_Country Summary_Sheet3" xfId="108" xr:uid="{00000000-0005-0000-0000-00005D000000}"/>
    <cellStyle name="_Country Summary_Sheet3 2" xfId="109" xr:uid="{00000000-0005-0000-0000-00005E000000}"/>
    <cellStyle name="_Country Summary_Sheet3_Gas Flow Dynamics" xfId="110" xr:uid="{00000000-0005-0000-0000-00005F000000}"/>
    <cellStyle name="_Country Summary_Sheet3_Pan_Europe_Datafile_2012_H2" xfId="111" xr:uid="{00000000-0005-0000-0000-000060000000}"/>
    <cellStyle name="_Key forecast data for CMS China 2009" xfId="112" xr:uid="{00000000-0005-0000-0000-000061000000}"/>
    <cellStyle name="_Key forecast data for CMS China 2009 2" xfId="113" xr:uid="{00000000-0005-0000-0000-000062000000}"/>
    <cellStyle name="_Key forecast data for CMS China 2009 3" xfId="114" xr:uid="{00000000-0005-0000-0000-000063000000}"/>
    <cellStyle name="_Key forecast data for CMS China 2009 3 2" xfId="115" xr:uid="{00000000-0005-0000-0000-000064000000}"/>
    <cellStyle name="_Key forecast data for CMS China 2009 3 3" xfId="116" xr:uid="{00000000-0005-0000-0000-000065000000}"/>
    <cellStyle name="_Key forecast data for CMS China 2009 3 3 2" xfId="117" xr:uid="{00000000-0005-0000-0000-000066000000}"/>
    <cellStyle name="_Key forecast data for CMS China 2009 4" xfId="118" xr:uid="{00000000-0005-0000-0000-000067000000}"/>
    <cellStyle name="_Key forecast data for CMS China 2009 4 2" xfId="119" xr:uid="{00000000-0005-0000-0000-000068000000}"/>
    <cellStyle name="_Summary" xfId="120" xr:uid="{00000000-0005-0000-0000-000069000000}"/>
    <cellStyle name="_Summary 2" xfId="121" xr:uid="{00000000-0005-0000-0000-00006A000000}"/>
    <cellStyle name="_Summary 3" xfId="122" xr:uid="{00000000-0005-0000-0000-00006B000000}"/>
    <cellStyle name="_Summary 3 2" xfId="123" xr:uid="{00000000-0005-0000-0000-00006C000000}"/>
    <cellStyle name="_Summary 3 3" xfId="124" xr:uid="{00000000-0005-0000-0000-00006D000000}"/>
    <cellStyle name="_Summary 3 3 2" xfId="125" xr:uid="{00000000-0005-0000-0000-00006E000000}"/>
    <cellStyle name="_Summary 4" xfId="126" xr:uid="{00000000-0005-0000-0000-00006F000000}"/>
    <cellStyle name="_Summary 4 2" xfId="127" xr:uid="{00000000-0005-0000-0000-000070000000}"/>
    <cellStyle name="_TableHead" xfId="8154" xr:uid="{421EA710-D8D2-4A25-A813-0F63122141AD}"/>
    <cellStyle name="_Thermal Summary" xfId="128" xr:uid="{00000000-0005-0000-0000-000071000000}"/>
    <cellStyle name="_Thermal Summary 2" xfId="129" xr:uid="{00000000-0005-0000-0000-000072000000}"/>
    <cellStyle name="_Thermal Summary_DDATA" xfId="130" xr:uid="{00000000-0005-0000-0000-000073000000}"/>
    <cellStyle name="_Thermal Summary_DDATA 2" xfId="131" xr:uid="{00000000-0005-0000-0000-000074000000}"/>
    <cellStyle name="_Thermal Summary_DDATA_1" xfId="132" xr:uid="{00000000-0005-0000-0000-000075000000}"/>
    <cellStyle name="_Thermal Summary_DDATA_1 2" xfId="133" xr:uid="{00000000-0005-0000-0000-000076000000}"/>
    <cellStyle name="_Thermal Summary_DDATA_1_Gas Flow Dynamics" xfId="134" xr:uid="{00000000-0005-0000-0000-000077000000}"/>
    <cellStyle name="_Thermal Summary_DDATA_1_Pan_Europe_Datafile_2012_H2" xfId="135" xr:uid="{00000000-0005-0000-0000-000078000000}"/>
    <cellStyle name="_Thermal Summary_DDATA_1_Thermal Coal Prices May 2010" xfId="136" xr:uid="{00000000-0005-0000-0000-000079000000}"/>
    <cellStyle name="_Thermal Summary_DDATA_1_Thermal Coal Prices May 2010 2" xfId="137" xr:uid="{00000000-0005-0000-0000-00007A000000}"/>
    <cellStyle name="_Thermal Summary_DDATA_1_Thermal Coal Prices May 2010_Gas Flow Dynamics" xfId="138" xr:uid="{00000000-0005-0000-0000-00007B000000}"/>
    <cellStyle name="_Thermal Summary_DDATA_1_Thermal Coal Prices May 2010_Pan_Europe_Datafile_2012_H2" xfId="139" xr:uid="{00000000-0005-0000-0000-00007C000000}"/>
    <cellStyle name="_Thermal Summary_DDATA_Gas Flow Dynamics" xfId="140" xr:uid="{00000000-0005-0000-0000-00007D000000}"/>
    <cellStyle name="_Thermal Summary_DDATA_Pan_Europe_Datafile_2012_H2" xfId="141" xr:uid="{00000000-0005-0000-0000-00007E000000}"/>
    <cellStyle name="_Thermal Summary_dFLOWTHR" xfId="142" xr:uid="{00000000-0005-0000-0000-00007F000000}"/>
    <cellStyle name="_Thermal Summary_dFLOWTHR 2" xfId="143" xr:uid="{00000000-0005-0000-0000-000080000000}"/>
    <cellStyle name="_Thermal Summary_dFLOWTHR_Gas Flow Dynamics" xfId="144" xr:uid="{00000000-0005-0000-0000-000081000000}"/>
    <cellStyle name="_Thermal Summary_dFLOWTHR_Pan_Europe_Datafile_2012_H2" xfId="145" xr:uid="{00000000-0005-0000-0000-000082000000}"/>
    <cellStyle name="_Thermal Summary_Gas Flow Dynamics" xfId="146" xr:uid="{00000000-0005-0000-0000-000083000000}"/>
    <cellStyle name="_Thermal Summary_Pan_Europe_Datafile_2012_H2" xfId="147" xr:uid="{00000000-0005-0000-0000-000084000000}"/>
    <cellStyle name="_Thermal Summary_Sheet1" xfId="148" xr:uid="{00000000-0005-0000-0000-000085000000}"/>
    <cellStyle name="_Thermal Summary_Sheet1 2" xfId="149" xr:uid="{00000000-0005-0000-0000-000086000000}"/>
    <cellStyle name="_Thermal Summary_Sheet1_Gas Flow Dynamics" xfId="150" xr:uid="{00000000-0005-0000-0000-000087000000}"/>
    <cellStyle name="_Thermal Summary_Sheet1_Pan_Europe_Datafile_2012_H2" xfId="151" xr:uid="{00000000-0005-0000-0000-000088000000}"/>
    <cellStyle name="_Thermal Summary_Sheet3" xfId="152" xr:uid="{00000000-0005-0000-0000-000089000000}"/>
    <cellStyle name="_Thermal Summary_Sheet3 2" xfId="153" xr:uid="{00000000-0005-0000-0000-00008A000000}"/>
    <cellStyle name="_Thermal Summary_Sheet3_Gas Flow Dynamics" xfId="154" xr:uid="{00000000-0005-0000-0000-00008B000000}"/>
    <cellStyle name="_Thermal Summary_Sheet3_Pan_Europe_Datafile_2012_H2" xfId="155" xr:uid="{00000000-0005-0000-0000-00008C000000}"/>
    <cellStyle name="=C:\WINNT35\SYSTEM32\COMMAND.COM" xfId="156" xr:uid="{00000000-0005-0000-0000-00008D000000}"/>
    <cellStyle name="=C:\WINNT35\SYSTEM32\COMMAND.COM 2" xfId="157" xr:uid="{00000000-0005-0000-0000-00008E000000}"/>
    <cellStyle name="=C:\WINNT35\SYSTEM32\COMMAND.COM 2 2" xfId="7890" xr:uid="{00000000-0005-0000-0000-00008F000000}"/>
    <cellStyle name="=C:\WINNT35\SYSTEM32\COMMAND.COM 3" xfId="158" xr:uid="{00000000-0005-0000-0000-000090000000}"/>
    <cellStyle name="=C:\WINNT35\SYSTEM32\COMMAND.COM 3 2" xfId="7891" xr:uid="{00000000-0005-0000-0000-000091000000}"/>
    <cellStyle name="=C:\WINNT35\SYSTEM32\COMMAND.COM 4" xfId="159" xr:uid="{00000000-0005-0000-0000-000092000000}"/>
    <cellStyle name="=C:\WINNT35\SYSTEM32\COMMAND.COM 5" xfId="160" xr:uid="{00000000-0005-0000-0000-000093000000}"/>
    <cellStyle name="=C:\WINNT35\SYSTEM32\COMMAND.COM 5 2" xfId="161" xr:uid="{00000000-0005-0000-0000-000094000000}"/>
    <cellStyle name="=C:\WINNT35\SYSTEM32\COMMAND.COM 6" xfId="162" xr:uid="{00000000-0005-0000-0000-000095000000}"/>
    <cellStyle name="=C:\WINNT35\SYSTEM32\COMMAND.COM 7" xfId="163" xr:uid="{00000000-0005-0000-0000-000096000000}"/>
    <cellStyle name="=C:\WINNT35\SYSTEM32\COMMAND.COM_FES2013 charts 2050 and progress" xfId="164" xr:uid="{00000000-0005-0000-0000-000097000000}"/>
    <cellStyle name="0dp" xfId="165" xr:uid="{00000000-0005-0000-0000-000098000000}"/>
    <cellStyle name="1dp" xfId="166" xr:uid="{00000000-0005-0000-0000-000099000000}"/>
    <cellStyle name="1dp 2" xfId="167" xr:uid="{00000000-0005-0000-0000-00009A000000}"/>
    <cellStyle name="1dp 2 2" xfId="168" xr:uid="{00000000-0005-0000-0000-00009B000000}"/>
    <cellStyle name="1dp 2 3" xfId="8156" xr:uid="{EDC37552-32D4-4096-9566-AB514DBC4ECF}"/>
    <cellStyle name="1dp 3" xfId="8155" xr:uid="{DA6CAEDC-37CA-48EC-906A-5F206A5511DC}"/>
    <cellStyle name="20% - Accent1 2" xfId="169" xr:uid="{00000000-0005-0000-0000-00009C000000}"/>
    <cellStyle name="20% - Accent1 2 2" xfId="170" xr:uid="{00000000-0005-0000-0000-00009D000000}"/>
    <cellStyle name="20% - Accent1 2 3" xfId="171" xr:uid="{00000000-0005-0000-0000-00009E000000}"/>
    <cellStyle name="20% - Accent1 3" xfId="172" xr:uid="{00000000-0005-0000-0000-00009F000000}"/>
    <cellStyle name="20% - Accent1 3 2" xfId="173" xr:uid="{00000000-0005-0000-0000-0000A0000000}"/>
    <cellStyle name="20% - Accent1 3 3" xfId="174" xr:uid="{00000000-0005-0000-0000-0000A1000000}"/>
    <cellStyle name="20% - Accent1 4" xfId="175" xr:uid="{00000000-0005-0000-0000-0000A2000000}"/>
    <cellStyle name="20% - Accent1 5" xfId="176" xr:uid="{00000000-0005-0000-0000-0000A3000000}"/>
    <cellStyle name="20% - Accent1 6" xfId="177" xr:uid="{00000000-0005-0000-0000-0000A4000000}"/>
    <cellStyle name="20% - Accent2 2" xfId="178" xr:uid="{00000000-0005-0000-0000-0000A5000000}"/>
    <cellStyle name="20% - Accent2 2 2" xfId="179" xr:uid="{00000000-0005-0000-0000-0000A6000000}"/>
    <cellStyle name="20% - Accent2 2 3" xfId="180" xr:uid="{00000000-0005-0000-0000-0000A7000000}"/>
    <cellStyle name="20% - Accent2 3" xfId="181" xr:uid="{00000000-0005-0000-0000-0000A8000000}"/>
    <cellStyle name="20% - Accent2 3 2" xfId="182" xr:uid="{00000000-0005-0000-0000-0000A9000000}"/>
    <cellStyle name="20% - Accent2 3 3" xfId="183" xr:uid="{00000000-0005-0000-0000-0000AA000000}"/>
    <cellStyle name="20% - Accent2 4" xfId="184" xr:uid="{00000000-0005-0000-0000-0000AB000000}"/>
    <cellStyle name="20% - Accent2 5" xfId="185" xr:uid="{00000000-0005-0000-0000-0000AC000000}"/>
    <cellStyle name="20% - Accent2 6" xfId="186" xr:uid="{00000000-0005-0000-0000-0000AD000000}"/>
    <cellStyle name="20% - Accent3 2" xfId="187" xr:uid="{00000000-0005-0000-0000-0000AE000000}"/>
    <cellStyle name="20% - Accent3 2 2" xfId="188" xr:uid="{00000000-0005-0000-0000-0000AF000000}"/>
    <cellStyle name="20% - Accent3 2 3" xfId="189" xr:uid="{00000000-0005-0000-0000-0000B0000000}"/>
    <cellStyle name="20% - Accent3 3" xfId="190" xr:uid="{00000000-0005-0000-0000-0000B1000000}"/>
    <cellStyle name="20% - Accent3 3 2" xfId="191" xr:uid="{00000000-0005-0000-0000-0000B2000000}"/>
    <cellStyle name="20% - Accent3 3 3" xfId="192" xr:uid="{00000000-0005-0000-0000-0000B3000000}"/>
    <cellStyle name="20% - Accent3 4" xfId="193" xr:uid="{00000000-0005-0000-0000-0000B4000000}"/>
    <cellStyle name="20% - Accent3 5" xfId="194" xr:uid="{00000000-0005-0000-0000-0000B5000000}"/>
    <cellStyle name="20% - Accent3 6" xfId="195" xr:uid="{00000000-0005-0000-0000-0000B6000000}"/>
    <cellStyle name="20% - Accent4 2" xfId="196" xr:uid="{00000000-0005-0000-0000-0000B7000000}"/>
    <cellStyle name="20% - Accent4 2 2" xfId="197" xr:uid="{00000000-0005-0000-0000-0000B8000000}"/>
    <cellStyle name="20% - Accent4 2 3" xfId="198" xr:uid="{00000000-0005-0000-0000-0000B9000000}"/>
    <cellStyle name="20% - Accent4 3" xfId="199" xr:uid="{00000000-0005-0000-0000-0000BA000000}"/>
    <cellStyle name="20% - Accent4 3 2" xfId="200" xr:uid="{00000000-0005-0000-0000-0000BB000000}"/>
    <cellStyle name="20% - Accent4 3 3" xfId="201" xr:uid="{00000000-0005-0000-0000-0000BC000000}"/>
    <cellStyle name="20% - Accent4 4" xfId="202" xr:uid="{00000000-0005-0000-0000-0000BD000000}"/>
    <cellStyle name="20% - Accent4 5" xfId="203" xr:uid="{00000000-0005-0000-0000-0000BE000000}"/>
    <cellStyle name="20% - Accent4 6" xfId="204" xr:uid="{00000000-0005-0000-0000-0000BF000000}"/>
    <cellStyle name="20% - Accent5 2" xfId="205" xr:uid="{00000000-0005-0000-0000-0000C0000000}"/>
    <cellStyle name="20% - Accent5 2 2" xfId="206" xr:uid="{00000000-0005-0000-0000-0000C1000000}"/>
    <cellStyle name="20% - Accent5 2 3" xfId="207" xr:uid="{00000000-0005-0000-0000-0000C2000000}"/>
    <cellStyle name="20% - Accent5 3" xfId="208" xr:uid="{00000000-0005-0000-0000-0000C3000000}"/>
    <cellStyle name="20% - Accent5 3 2" xfId="209" xr:uid="{00000000-0005-0000-0000-0000C4000000}"/>
    <cellStyle name="20% - Accent5 3 3" xfId="210" xr:uid="{00000000-0005-0000-0000-0000C5000000}"/>
    <cellStyle name="20% - Accent5 4" xfId="211" xr:uid="{00000000-0005-0000-0000-0000C6000000}"/>
    <cellStyle name="20% - Accent5 5" xfId="212" xr:uid="{00000000-0005-0000-0000-0000C7000000}"/>
    <cellStyle name="20% - Accent5 6" xfId="213" xr:uid="{00000000-0005-0000-0000-0000C8000000}"/>
    <cellStyle name="20% - Accent6 2" xfId="214" xr:uid="{00000000-0005-0000-0000-0000C9000000}"/>
    <cellStyle name="20% - Accent6 2 2" xfId="215" xr:uid="{00000000-0005-0000-0000-0000CA000000}"/>
    <cellStyle name="20% - Accent6 2 3" xfId="216" xr:uid="{00000000-0005-0000-0000-0000CB000000}"/>
    <cellStyle name="20% - Accent6 2 4" xfId="217" xr:uid="{00000000-0005-0000-0000-0000CC000000}"/>
    <cellStyle name="20% - Accent6 2 5" xfId="218" xr:uid="{00000000-0005-0000-0000-0000CD000000}"/>
    <cellStyle name="20% - Accent6 3" xfId="219" xr:uid="{00000000-0005-0000-0000-0000CE000000}"/>
    <cellStyle name="20% - Accent6 4" xfId="220" xr:uid="{00000000-0005-0000-0000-0000CF000000}"/>
    <cellStyle name="20% - Accent6 5" xfId="221" xr:uid="{00000000-0005-0000-0000-0000D0000000}"/>
    <cellStyle name="2dp" xfId="222" xr:uid="{00000000-0005-0000-0000-0000D1000000}"/>
    <cellStyle name="2x indented GHG Textfiels" xfId="223" xr:uid="{00000000-0005-0000-0000-0000D2000000}"/>
    <cellStyle name="2x indented GHG Textfiels 2" xfId="224" xr:uid="{00000000-0005-0000-0000-0000D3000000}"/>
    <cellStyle name="2x indented GHG Textfiels 3" xfId="225" xr:uid="{00000000-0005-0000-0000-0000D4000000}"/>
    <cellStyle name="3dp" xfId="226" xr:uid="{00000000-0005-0000-0000-0000D5000000}"/>
    <cellStyle name="3dp 2" xfId="8158" xr:uid="{9D892E80-C172-4912-95F3-D9D790D5CE29}"/>
    <cellStyle name="3dp 3" xfId="8157" xr:uid="{B269EF9C-CCC4-4874-9279-ED30DCC66A0F}"/>
    <cellStyle name="40% - Accent1 2" xfId="227" xr:uid="{00000000-0005-0000-0000-0000D6000000}"/>
    <cellStyle name="40% - Accent1 2 2" xfId="228" xr:uid="{00000000-0005-0000-0000-0000D7000000}"/>
    <cellStyle name="40% - Accent1 2 3" xfId="229" xr:uid="{00000000-0005-0000-0000-0000D8000000}"/>
    <cellStyle name="40% - Accent1 3" xfId="230" xr:uid="{00000000-0005-0000-0000-0000D9000000}"/>
    <cellStyle name="40% - Accent1 3 2" xfId="231" xr:uid="{00000000-0005-0000-0000-0000DA000000}"/>
    <cellStyle name="40% - Accent1 3 3" xfId="232" xr:uid="{00000000-0005-0000-0000-0000DB000000}"/>
    <cellStyle name="40% - Accent1 4" xfId="233" xr:uid="{00000000-0005-0000-0000-0000DC000000}"/>
    <cellStyle name="40% - Accent1 5" xfId="234" xr:uid="{00000000-0005-0000-0000-0000DD000000}"/>
    <cellStyle name="40% - Accent1 6" xfId="235" xr:uid="{00000000-0005-0000-0000-0000DE000000}"/>
    <cellStyle name="40% - Accent2 2" xfId="236" xr:uid="{00000000-0005-0000-0000-0000DF000000}"/>
    <cellStyle name="40% - Accent2 2 2" xfId="237" xr:uid="{00000000-0005-0000-0000-0000E0000000}"/>
    <cellStyle name="40% - Accent2 2 3" xfId="238" xr:uid="{00000000-0005-0000-0000-0000E1000000}"/>
    <cellStyle name="40% - Accent2 3" xfId="239" xr:uid="{00000000-0005-0000-0000-0000E2000000}"/>
    <cellStyle name="40% - Accent2 3 2" xfId="240" xr:uid="{00000000-0005-0000-0000-0000E3000000}"/>
    <cellStyle name="40% - Accent2 3 3" xfId="241" xr:uid="{00000000-0005-0000-0000-0000E4000000}"/>
    <cellStyle name="40% - Accent2 4" xfId="242" xr:uid="{00000000-0005-0000-0000-0000E5000000}"/>
    <cellStyle name="40% - Accent2 5" xfId="243" xr:uid="{00000000-0005-0000-0000-0000E6000000}"/>
    <cellStyle name="40% - Accent2 6" xfId="244" xr:uid="{00000000-0005-0000-0000-0000E7000000}"/>
    <cellStyle name="40% - Accent3 2" xfId="245" xr:uid="{00000000-0005-0000-0000-0000E8000000}"/>
    <cellStyle name="40% - Accent3 2 2" xfId="246" xr:uid="{00000000-0005-0000-0000-0000E9000000}"/>
    <cellStyle name="40% - Accent3 2 3" xfId="247" xr:uid="{00000000-0005-0000-0000-0000EA000000}"/>
    <cellStyle name="40% - Accent3 3" xfId="248" xr:uid="{00000000-0005-0000-0000-0000EB000000}"/>
    <cellStyle name="40% - Accent3 3 2" xfId="249" xr:uid="{00000000-0005-0000-0000-0000EC000000}"/>
    <cellStyle name="40% - Accent3 3 3" xfId="250" xr:uid="{00000000-0005-0000-0000-0000ED000000}"/>
    <cellStyle name="40% - Accent3 4" xfId="251" xr:uid="{00000000-0005-0000-0000-0000EE000000}"/>
    <cellStyle name="40% - Accent3 5" xfId="252" xr:uid="{00000000-0005-0000-0000-0000EF000000}"/>
    <cellStyle name="40% - Accent3 6" xfId="253" xr:uid="{00000000-0005-0000-0000-0000F0000000}"/>
    <cellStyle name="40% - Accent4 2" xfId="254" xr:uid="{00000000-0005-0000-0000-0000F1000000}"/>
    <cellStyle name="40% - Accent4 2 2" xfId="255" xr:uid="{00000000-0005-0000-0000-0000F2000000}"/>
    <cellStyle name="40% - Accent4 2 3" xfId="256" xr:uid="{00000000-0005-0000-0000-0000F3000000}"/>
    <cellStyle name="40% - Accent4 3" xfId="257" xr:uid="{00000000-0005-0000-0000-0000F4000000}"/>
    <cellStyle name="40% - Accent4 3 2" xfId="258" xr:uid="{00000000-0005-0000-0000-0000F5000000}"/>
    <cellStyle name="40% - Accent4 3 3" xfId="259" xr:uid="{00000000-0005-0000-0000-0000F6000000}"/>
    <cellStyle name="40% - Accent4 4" xfId="260" xr:uid="{00000000-0005-0000-0000-0000F7000000}"/>
    <cellStyle name="40% - Accent4 5" xfId="261" xr:uid="{00000000-0005-0000-0000-0000F8000000}"/>
    <cellStyle name="40% - Accent4 6" xfId="262" xr:uid="{00000000-0005-0000-0000-0000F9000000}"/>
    <cellStyle name="40% - Accent5 2" xfId="263" xr:uid="{00000000-0005-0000-0000-0000FA000000}"/>
    <cellStyle name="40% - Accent5 2 2" xfId="264" xr:uid="{00000000-0005-0000-0000-0000FB000000}"/>
    <cellStyle name="40% - Accent5 2 3" xfId="265" xr:uid="{00000000-0005-0000-0000-0000FC000000}"/>
    <cellStyle name="40% - Accent5 3" xfId="266" xr:uid="{00000000-0005-0000-0000-0000FD000000}"/>
    <cellStyle name="40% - Accent5 3 2" xfId="267" xr:uid="{00000000-0005-0000-0000-0000FE000000}"/>
    <cellStyle name="40% - Accent5 3 3" xfId="268" xr:uid="{00000000-0005-0000-0000-0000FF000000}"/>
    <cellStyle name="40% - Accent5 4" xfId="269" xr:uid="{00000000-0005-0000-0000-000000010000}"/>
    <cellStyle name="40% - Accent5 5" xfId="270" xr:uid="{00000000-0005-0000-0000-000001010000}"/>
    <cellStyle name="40% - Accent5 6" xfId="271" xr:uid="{00000000-0005-0000-0000-000002010000}"/>
    <cellStyle name="40% - Accent6 2" xfId="272" xr:uid="{00000000-0005-0000-0000-000003010000}"/>
    <cellStyle name="40% - Accent6 2 2" xfId="273" xr:uid="{00000000-0005-0000-0000-000004010000}"/>
    <cellStyle name="40% - Accent6 2 3" xfId="274" xr:uid="{00000000-0005-0000-0000-000005010000}"/>
    <cellStyle name="40% - Accent6 3" xfId="275" xr:uid="{00000000-0005-0000-0000-000006010000}"/>
    <cellStyle name="40% - Accent6 3 2" xfId="276" xr:uid="{00000000-0005-0000-0000-000007010000}"/>
    <cellStyle name="40% - Accent6 3 3" xfId="277" xr:uid="{00000000-0005-0000-0000-000008010000}"/>
    <cellStyle name="40% - Accent6 4" xfId="278" xr:uid="{00000000-0005-0000-0000-000009010000}"/>
    <cellStyle name="40% - Accent6 5" xfId="279" xr:uid="{00000000-0005-0000-0000-00000A010000}"/>
    <cellStyle name="40% - Accent6 6" xfId="280" xr:uid="{00000000-0005-0000-0000-00000B010000}"/>
    <cellStyle name="4dp" xfId="281" xr:uid="{00000000-0005-0000-0000-00000C010000}"/>
    <cellStyle name="4dp 2" xfId="282" xr:uid="{00000000-0005-0000-0000-00000D010000}"/>
    <cellStyle name="4dp 2 2" xfId="283" xr:uid="{00000000-0005-0000-0000-00000E010000}"/>
    <cellStyle name="4dp 2 3" xfId="8160" xr:uid="{7B393A7B-7224-40C9-A8DF-8C2DEB750AF6}"/>
    <cellStyle name="4dp 3" xfId="8159" xr:uid="{A7C6D543-3856-4E85-8108-AD3F1383D4C2}"/>
    <cellStyle name="5x indented GHG Textfiels" xfId="284" xr:uid="{00000000-0005-0000-0000-00000F010000}"/>
    <cellStyle name="5x indented GHG Textfiels 2" xfId="285" xr:uid="{00000000-0005-0000-0000-000010010000}"/>
    <cellStyle name="5x indented GHG Textfiels 3" xfId="286" xr:uid="{00000000-0005-0000-0000-000011010000}"/>
    <cellStyle name="60% - Accent1 2" xfId="287" xr:uid="{00000000-0005-0000-0000-000012010000}"/>
    <cellStyle name="60% - Accent1 2 2" xfId="288" xr:uid="{00000000-0005-0000-0000-000013010000}"/>
    <cellStyle name="60% - Accent1 2 3" xfId="289" xr:uid="{00000000-0005-0000-0000-000014010000}"/>
    <cellStyle name="60% - Accent1 3" xfId="290" xr:uid="{00000000-0005-0000-0000-000015010000}"/>
    <cellStyle name="60% - Accent1 3 2" xfId="291" xr:uid="{00000000-0005-0000-0000-000016010000}"/>
    <cellStyle name="60% - Accent1 3 3" xfId="292" xr:uid="{00000000-0005-0000-0000-000017010000}"/>
    <cellStyle name="60% - Accent1 4" xfId="293" xr:uid="{00000000-0005-0000-0000-000018010000}"/>
    <cellStyle name="60% - Accent1 5" xfId="294" xr:uid="{00000000-0005-0000-0000-000019010000}"/>
    <cellStyle name="60% - Accent1 6" xfId="295" xr:uid="{00000000-0005-0000-0000-00001A010000}"/>
    <cellStyle name="60% - Accent2 2" xfId="296" xr:uid="{00000000-0005-0000-0000-00001B010000}"/>
    <cellStyle name="60% - Accent2 2 2" xfId="297" xr:uid="{00000000-0005-0000-0000-00001C010000}"/>
    <cellStyle name="60% - Accent2 2 3" xfId="298" xr:uid="{00000000-0005-0000-0000-00001D010000}"/>
    <cellStyle name="60% - Accent2 3" xfId="299" xr:uid="{00000000-0005-0000-0000-00001E010000}"/>
    <cellStyle name="60% - Accent2 3 2" xfId="300" xr:uid="{00000000-0005-0000-0000-00001F010000}"/>
    <cellStyle name="60% - Accent2 3 3" xfId="301" xr:uid="{00000000-0005-0000-0000-000020010000}"/>
    <cellStyle name="60% - Accent2 4" xfId="302" xr:uid="{00000000-0005-0000-0000-000021010000}"/>
    <cellStyle name="60% - Accent2 5" xfId="303" xr:uid="{00000000-0005-0000-0000-000022010000}"/>
    <cellStyle name="60% - Accent2 6" xfId="304" xr:uid="{00000000-0005-0000-0000-000023010000}"/>
    <cellStyle name="60% - Accent3 2" xfId="305" xr:uid="{00000000-0005-0000-0000-000024010000}"/>
    <cellStyle name="60% - Accent3 2 2" xfId="306" xr:uid="{00000000-0005-0000-0000-000025010000}"/>
    <cellStyle name="60% - Accent3 2 3" xfId="307" xr:uid="{00000000-0005-0000-0000-000026010000}"/>
    <cellStyle name="60% - Accent3 3" xfId="308" xr:uid="{00000000-0005-0000-0000-000027010000}"/>
    <cellStyle name="60% - Accent3 3 2" xfId="309" xr:uid="{00000000-0005-0000-0000-000028010000}"/>
    <cellStyle name="60% - Accent3 3 3" xfId="310" xr:uid="{00000000-0005-0000-0000-000029010000}"/>
    <cellStyle name="60% - Accent3 4" xfId="311" xr:uid="{00000000-0005-0000-0000-00002A010000}"/>
    <cellStyle name="60% - Accent3 5" xfId="312" xr:uid="{00000000-0005-0000-0000-00002B010000}"/>
    <cellStyle name="60% - Accent3 6" xfId="313" xr:uid="{00000000-0005-0000-0000-00002C010000}"/>
    <cellStyle name="60% - Accent4 2" xfId="314" xr:uid="{00000000-0005-0000-0000-00002D010000}"/>
    <cellStyle name="60% - Accent4 2 2" xfId="315" xr:uid="{00000000-0005-0000-0000-00002E010000}"/>
    <cellStyle name="60% - Accent4 2 3" xfId="316" xr:uid="{00000000-0005-0000-0000-00002F010000}"/>
    <cellStyle name="60% - Accent4 3" xfId="317" xr:uid="{00000000-0005-0000-0000-000030010000}"/>
    <cellStyle name="60% - Accent4 3 2" xfId="318" xr:uid="{00000000-0005-0000-0000-000031010000}"/>
    <cellStyle name="60% - Accent4 3 3" xfId="319" xr:uid="{00000000-0005-0000-0000-000032010000}"/>
    <cellStyle name="60% - Accent4 4" xfId="320" xr:uid="{00000000-0005-0000-0000-000033010000}"/>
    <cellStyle name="60% - Accent4 5" xfId="321" xr:uid="{00000000-0005-0000-0000-000034010000}"/>
    <cellStyle name="60% - Accent4 6" xfId="322" xr:uid="{00000000-0005-0000-0000-000035010000}"/>
    <cellStyle name="60% - Accent5 2" xfId="323" xr:uid="{00000000-0005-0000-0000-000036010000}"/>
    <cellStyle name="60% - Accent5 2 2" xfId="324" xr:uid="{00000000-0005-0000-0000-000037010000}"/>
    <cellStyle name="60% - Accent5 2 3" xfId="325" xr:uid="{00000000-0005-0000-0000-000038010000}"/>
    <cellStyle name="60% - Accent5 3" xfId="326" xr:uid="{00000000-0005-0000-0000-000039010000}"/>
    <cellStyle name="60% - Accent5 3 2" xfId="327" xr:uid="{00000000-0005-0000-0000-00003A010000}"/>
    <cellStyle name="60% - Accent5 3 3" xfId="328" xr:uid="{00000000-0005-0000-0000-00003B010000}"/>
    <cellStyle name="60% - Accent5 4" xfId="329" xr:uid="{00000000-0005-0000-0000-00003C010000}"/>
    <cellStyle name="60% - Accent5 5" xfId="330" xr:uid="{00000000-0005-0000-0000-00003D010000}"/>
    <cellStyle name="60% - Accent5 6" xfId="331" xr:uid="{00000000-0005-0000-0000-00003E010000}"/>
    <cellStyle name="60% - Accent6 2" xfId="332" xr:uid="{00000000-0005-0000-0000-00003F010000}"/>
    <cellStyle name="60% - Accent6 2 2" xfId="333" xr:uid="{00000000-0005-0000-0000-000040010000}"/>
    <cellStyle name="60% - Accent6 2 3" xfId="334" xr:uid="{00000000-0005-0000-0000-000041010000}"/>
    <cellStyle name="60% - Accent6 3" xfId="335" xr:uid="{00000000-0005-0000-0000-000042010000}"/>
    <cellStyle name="60% - Accent6 3 2" xfId="336" xr:uid="{00000000-0005-0000-0000-000043010000}"/>
    <cellStyle name="60% - Accent6 3 3" xfId="337" xr:uid="{00000000-0005-0000-0000-000044010000}"/>
    <cellStyle name="60% - Accent6 4" xfId="338" xr:uid="{00000000-0005-0000-0000-000045010000}"/>
    <cellStyle name="60% - Accent6 5" xfId="339" xr:uid="{00000000-0005-0000-0000-000046010000}"/>
    <cellStyle name="60% - Accent6 6" xfId="340" xr:uid="{00000000-0005-0000-0000-000047010000}"/>
    <cellStyle name="_x0007_Á" xfId="341" xr:uid="{00000000-0005-0000-0000-000048010000}"/>
    <cellStyle name="Accent1 2" xfId="342" xr:uid="{00000000-0005-0000-0000-000049010000}"/>
    <cellStyle name="Accent1 2 2" xfId="343" xr:uid="{00000000-0005-0000-0000-00004A010000}"/>
    <cellStyle name="Accent1 2 3" xfId="344" xr:uid="{00000000-0005-0000-0000-00004B010000}"/>
    <cellStyle name="Accent1 3" xfId="345" xr:uid="{00000000-0005-0000-0000-00004C010000}"/>
    <cellStyle name="Accent1 3 2" xfId="346" xr:uid="{00000000-0005-0000-0000-00004D010000}"/>
    <cellStyle name="Accent1 3 3" xfId="347" xr:uid="{00000000-0005-0000-0000-00004E010000}"/>
    <cellStyle name="Accent1 4" xfId="348" xr:uid="{00000000-0005-0000-0000-00004F010000}"/>
    <cellStyle name="Accent1 5" xfId="349" xr:uid="{00000000-0005-0000-0000-000050010000}"/>
    <cellStyle name="Accent1 6" xfId="350" xr:uid="{00000000-0005-0000-0000-000051010000}"/>
    <cellStyle name="Accent2 2" xfId="351" xr:uid="{00000000-0005-0000-0000-000052010000}"/>
    <cellStyle name="Accent2 2 2" xfId="352" xr:uid="{00000000-0005-0000-0000-000053010000}"/>
    <cellStyle name="Accent2 2 3" xfId="353" xr:uid="{00000000-0005-0000-0000-000054010000}"/>
    <cellStyle name="Accent2 3" xfId="354" xr:uid="{00000000-0005-0000-0000-000055010000}"/>
    <cellStyle name="Accent2 3 2" xfId="355" xr:uid="{00000000-0005-0000-0000-000056010000}"/>
    <cellStyle name="Accent2 3 3" xfId="356" xr:uid="{00000000-0005-0000-0000-000057010000}"/>
    <cellStyle name="Accent2 4" xfId="357" xr:uid="{00000000-0005-0000-0000-000058010000}"/>
    <cellStyle name="Accent2 5" xfId="358" xr:uid="{00000000-0005-0000-0000-000059010000}"/>
    <cellStyle name="Accent2 6" xfId="359" xr:uid="{00000000-0005-0000-0000-00005A010000}"/>
    <cellStyle name="Accent3 2" xfId="360" xr:uid="{00000000-0005-0000-0000-00005B010000}"/>
    <cellStyle name="Accent3 2 2" xfId="361" xr:uid="{00000000-0005-0000-0000-00005C010000}"/>
    <cellStyle name="Accent3 2 3" xfId="362" xr:uid="{00000000-0005-0000-0000-00005D010000}"/>
    <cellStyle name="Accent3 3" xfId="363" xr:uid="{00000000-0005-0000-0000-00005E010000}"/>
    <cellStyle name="Accent3 3 2" xfId="364" xr:uid="{00000000-0005-0000-0000-00005F010000}"/>
    <cellStyle name="Accent3 3 3" xfId="365" xr:uid="{00000000-0005-0000-0000-000060010000}"/>
    <cellStyle name="Accent3 4" xfId="366" xr:uid="{00000000-0005-0000-0000-000061010000}"/>
    <cellStyle name="Accent3 5" xfId="367" xr:uid="{00000000-0005-0000-0000-000062010000}"/>
    <cellStyle name="Accent3 6" xfId="368" xr:uid="{00000000-0005-0000-0000-000063010000}"/>
    <cellStyle name="Accent4 2" xfId="369" xr:uid="{00000000-0005-0000-0000-000064010000}"/>
    <cellStyle name="Accent4 2 2" xfId="370" xr:uid="{00000000-0005-0000-0000-000065010000}"/>
    <cellStyle name="Accent4 2 3" xfId="371" xr:uid="{00000000-0005-0000-0000-000066010000}"/>
    <cellStyle name="Accent4 3" xfId="372" xr:uid="{00000000-0005-0000-0000-000067010000}"/>
    <cellStyle name="Accent4 3 2" xfId="373" xr:uid="{00000000-0005-0000-0000-000068010000}"/>
    <cellStyle name="Accent4 3 3" xfId="374" xr:uid="{00000000-0005-0000-0000-000069010000}"/>
    <cellStyle name="Accent4 4" xfId="375" xr:uid="{00000000-0005-0000-0000-00006A010000}"/>
    <cellStyle name="Accent4 5" xfId="376" xr:uid="{00000000-0005-0000-0000-00006B010000}"/>
    <cellStyle name="Accent4 6" xfId="377" xr:uid="{00000000-0005-0000-0000-00006C010000}"/>
    <cellStyle name="Accent5 2" xfId="378" xr:uid="{00000000-0005-0000-0000-00006D010000}"/>
    <cellStyle name="Accent5 2 2" xfId="379" xr:uid="{00000000-0005-0000-0000-00006E010000}"/>
    <cellStyle name="Accent5 2 3" xfId="380" xr:uid="{00000000-0005-0000-0000-00006F010000}"/>
    <cellStyle name="Accent5 3" xfId="381" xr:uid="{00000000-0005-0000-0000-000070010000}"/>
    <cellStyle name="Accent5 4" xfId="382" xr:uid="{00000000-0005-0000-0000-000071010000}"/>
    <cellStyle name="Accent6 2" xfId="383" xr:uid="{00000000-0005-0000-0000-000072010000}"/>
    <cellStyle name="Accent6 2 2" xfId="384" xr:uid="{00000000-0005-0000-0000-000073010000}"/>
    <cellStyle name="Accent6 2 3" xfId="385" xr:uid="{00000000-0005-0000-0000-000074010000}"/>
    <cellStyle name="Accent6 3" xfId="386" xr:uid="{00000000-0005-0000-0000-000075010000}"/>
    <cellStyle name="Accent6 4" xfId="387" xr:uid="{00000000-0005-0000-0000-000076010000}"/>
    <cellStyle name="Adjustable" xfId="388" xr:uid="{00000000-0005-0000-0000-000077010000}"/>
    <cellStyle name="Adjustable 2" xfId="389" xr:uid="{00000000-0005-0000-0000-000078010000}"/>
    <cellStyle name="Adjustable 2 2" xfId="390" xr:uid="{00000000-0005-0000-0000-000079010000}"/>
    <cellStyle name="Adjustable 3" xfId="391" xr:uid="{00000000-0005-0000-0000-00007A010000}"/>
    <cellStyle name="Adjustable 4" xfId="392" xr:uid="{00000000-0005-0000-0000-00007B010000}"/>
    <cellStyle name="Adjustable 5" xfId="393" xr:uid="{00000000-0005-0000-0000-00007C010000}"/>
    <cellStyle name="AFE" xfId="394" xr:uid="{00000000-0005-0000-0000-00007D010000}"/>
    <cellStyle name="AggblueCels_1x" xfId="395" xr:uid="{00000000-0005-0000-0000-00007E010000}"/>
    <cellStyle name="AggBoldCells" xfId="396" xr:uid="{00000000-0005-0000-0000-00007F010000}"/>
    <cellStyle name="AggCels" xfId="397" xr:uid="{00000000-0005-0000-0000-000080010000}"/>
    <cellStyle name="AutoFormat-Optionen" xfId="398" xr:uid="{00000000-0005-0000-0000-000081010000}"/>
    <cellStyle name="Bad 2" xfId="399" xr:uid="{00000000-0005-0000-0000-000082010000}"/>
    <cellStyle name="Bad 2 2" xfId="400" xr:uid="{00000000-0005-0000-0000-000083010000}"/>
    <cellStyle name="Bad 2 3" xfId="401" xr:uid="{00000000-0005-0000-0000-000084010000}"/>
    <cellStyle name="Bad 3" xfId="402" xr:uid="{00000000-0005-0000-0000-000085010000}"/>
    <cellStyle name="Bad 4" xfId="403" xr:uid="{00000000-0005-0000-0000-000086010000}"/>
    <cellStyle name="Band 1" xfId="404" xr:uid="{00000000-0005-0000-0000-000087010000}"/>
    <cellStyle name="Band 2" xfId="405" xr:uid="{00000000-0005-0000-0000-000088010000}"/>
    <cellStyle name="Best" xfId="406" xr:uid="{00000000-0005-0000-0000-000089010000}"/>
    <cellStyle name="Besuchter Hyperlink" xfId="407" xr:uid="{00000000-0005-0000-0000-00008A010000}"/>
    <cellStyle name="Bid £m format" xfId="8161" xr:uid="{2D0AE23C-C8DA-49CC-A963-3E12E2CFE658}"/>
    <cellStyle name="Blue" xfId="408" xr:uid="{00000000-0005-0000-0000-00008B010000}"/>
    <cellStyle name="Bold" xfId="409" xr:uid="{00000000-0005-0000-0000-00008C010000}"/>
    <cellStyle name="Bold 2" xfId="410" xr:uid="{00000000-0005-0000-0000-00008D010000}"/>
    <cellStyle name="Bold 2 2" xfId="411" xr:uid="{00000000-0005-0000-0000-00008E010000}"/>
    <cellStyle name="Bullet" xfId="412" xr:uid="{00000000-0005-0000-0000-00008F010000}"/>
    <cellStyle name="CALC Amount" xfId="413" xr:uid="{00000000-0005-0000-0000-000090010000}"/>
    <cellStyle name="Calculated" xfId="414" xr:uid="{00000000-0005-0000-0000-000091010000}"/>
    <cellStyle name="Calculation 2" xfId="415" xr:uid="{00000000-0005-0000-0000-000092010000}"/>
    <cellStyle name="Calculation 2 2" xfId="416" xr:uid="{00000000-0005-0000-0000-000093010000}"/>
    <cellStyle name="Calculation 2 2 2" xfId="417" xr:uid="{00000000-0005-0000-0000-000094010000}"/>
    <cellStyle name="Calculation 2 2 3" xfId="418" xr:uid="{00000000-0005-0000-0000-000095010000}"/>
    <cellStyle name="Calculation 2 3" xfId="419" xr:uid="{00000000-0005-0000-0000-000096010000}"/>
    <cellStyle name="Calculation 2 4" xfId="420" xr:uid="{00000000-0005-0000-0000-000097010000}"/>
    <cellStyle name="Calculation 2_FES2013 charts 2050 and progress" xfId="421" xr:uid="{00000000-0005-0000-0000-000098010000}"/>
    <cellStyle name="Calculation 3" xfId="422" xr:uid="{00000000-0005-0000-0000-000099010000}"/>
    <cellStyle name="Calculation 3 2" xfId="423" xr:uid="{00000000-0005-0000-0000-00009A010000}"/>
    <cellStyle name="Calculation 3 3" xfId="424" xr:uid="{00000000-0005-0000-0000-00009B010000}"/>
    <cellStyle name="Calculation 4" xfId="425" xr:uid="{00000000-0005-0000-0000-00009C010000}"/>
    <cellStyle name="Calculation 5" xfId="426" xr:uid="{00000000-0005-0000-0000-00009D010000}"/>
    <cellStyle name="Calculation 6" xfId="427" xr:uid="{00000000-0005-0000-0000-00009E010000}"/>
    <cellStyle name="CellBlue1" xfId="428" xr:uid="{00000000-0005-0000-0000-00009F010000}"/>
    <cellStyle name="CellNationValue" xfId="429" xr:uid="{00000000-0005-0000-0000-0000A0010000}"/>
    <cellStyle name="Check Cell 2" xfId="430" xr:uid="{00000000-0005-0000-0000-0000A1010000}"/>
    <cellStyle name="Check Cell 2 2" xfId="431" xr:uid="{00000000-0005-0000-0000-0000A2010000}"/>
    <cellStyle name="Check Cell 2 3" xfId="432" xr:uid="{00000000-0005-0000-0000-0000A3010000}"/>
    <cellStyle name="Check Cell 3" xfId="433" xr:uid="{00000000-0005-0000-0000-0000A4010000}"/>
    <cellStyle name="Check Cell 3 2" xfId="434" xr:uid="{00000000-0005-0000-0000-0000A5010000}"/>
    <cellStyle name="Check Cell 3 3" xfId="435" xr:uid="{00000000-0005-0000-0000-0000A6010000}"/>
    <cellStyle name="Check Cell 4" xfId="436" xr:uid="{00000000-0005-0000-0000-0000A7010000}"/>
    <cellStyle name="Check Cell 5" xfId="437" xr:uid="{00000000-0005-0000-0000-0000A8010000}"/>
    <cellStyle name="Check Cell 6" xfId="438" xr:uid="{00000000-0005-0000-0000-0000A9010000}"/>
    <cellStyle name="CheckCell_RP" xfId="439" xr:uid="{00000000-0005-0000-0000-0000AA010000}"/>
    <cellStyle name="CheckCelLbll_RP" xfId="440" xr:uid="{00000000-0005-0000-0000-0000AB010000}"/>
    <cellStyle name="CIL" xfId="8162" xr:uid="{C3291075-2602-4D62-B573-D0547EA88A93}"/>
    <cellStyle name="CIU" xfId="8163" xr:uid="{3576ABAC-CA34-4162-848E-9A706147A9FC}"/>
    <cellStyle name="CodeOutput_RP" xfId="441" xr:uid="{00000000-0005-0000-0000-0000AC010000}"/>
    <cellStyle name="Colhead" xfId="442" xr:uid="{00000000-0005-0000-0000-0000AD010000}"/>
    <cellStyle name="Column_Heading_RP" xfId="443" xr:uid="{00000000-0005-0000-0000-0000AE010000}"/>
    <cellStyle name="ColumnHeading" xfId="444" xr:uid="{00000000-0005-0000-0000-0000AF010000}"/>
    <cellStyle name="ColumnHeadings" xfId="445" xr:uid="{00000000-0005-0000-0000-0000B0010000}"/>
    <cellStyle name="ColumnHeadings2" xfId="446" xr:uid="{00000000-0005-0000-0000-0000B1010000}"/>
    <cellStyle name="Comma" xfId="1" builtinId="3"/>
    <cellStyle name="Comma [0.0]" xfId="447" xr:uid="{00000000-0005-0000-0000-0000B3010000}"/>
    <cellStyle name="Comma [0.0] 2" xfId="448" xr:uid="{00000000-0005-0000-0000-0000B4010000}"/>
    <cellStyle name="Comma [0.0] 2 2" xfId="449" xr:uid="{00000000-0005-0000-0000-0000B5010000}"/>
    <cellStyle name="Comma [0.0] 2 3" xfId="450" xr:uid="{00000000-0005-0000-0000-0000B6010000}"/>
    <cellStyle name="Comma [0.0] 3" xfId="451" xr:uid="{00000000-0005-0000-0000-0000B7010000}"/>
    <cellStyle name="Comma [0.0] 3 2" xfId="452" xr:uid="{00000000-0005-0000-0000-0000B8010000}"/>
    <cellStyle name="Comma [0.0] 4" xfId="453" xr:uid="{00000000-0005-0000-0000-0000B9010000}"/>
    <cellStyle name="Comma [0.0] 5" xfId="454" xr:uid="{00000000-0005-0000-0000-0000BA010000}"/>
    <cellStyle name="Comma [0.0]_1" xfId="455" xr:uid="{00000000-0005-0000-0000-0000BB010000}"/>
    <cellStyle name="Comma [0] 10" xfId="456" xr:uid="{00000000-0005-0000-0000-0000BC010000}"/>
    <cellStyle name="Comma [0] 10 2" xfId="457" xr:uid="{00000000-0005-0000-0000-0000BD010000}"/>
    <cellStyle name="Comma [0] 10 2 2" xfId="7913" xr:uid="{00000000-0005-0000-0000-0000BE010000}"/>
    <cellStyle name="Comma [0] 10 3" xfId="458" xr:uid="{00000000-0005-0000-0000-0000BF010000}"/>
    <cellStyle name="Comma [0] 10 3 2" xfId="7914" xr:uid="{00000000-0005-0000-0000-0000C0010000}"/>
    <cellStyle name="Comma [0] 10 4" xfId="7912" xr:uid="{00000000-0005-0000-0000-0000C1010000}"/>
    <cellStyle name="Comma [0] 11" xfId="459" xr:uid="{00000000-0005-0000-0000-0000C2010000}"/>
    <cellStyle name="Comma [0] 11 2" xfId="460" xr:uid="{00000000-0005-0000-0000-0000C3010000}"/>
    <cellStyle name="Comma [0] 11 2 2" xfId="7916" xr:uid="{00000000-0005-0000-0000-0000C4010000}"/>
    <cellStyle name="Comma [0] 11 3" xfId="461" xr:uid="{00000000-0005-0000-0000-0000C5010000}"/>
    <cellStyle name="Comma [0] 11 3 2" xfId="7917" xr:uid="{00000000-0005-0000-0000-0000C6010000}"/>
    <cellStyle name="Comma [0] 11 4" xfId="7915" xr:uid="{00000000-0005-0000-0000-0000C7010000}"/>
    <cellStyle name="Comma [0] 12" xfId="462" xr:uid="{00000000-0005-0000-0000-0000C8010000}"/>
    <cellStyle name="Comma [0] 12 2" xfId="463" xr:uid="{00000000-0005-0000-0000-0000C9010000}"/>
    <cellStyle name="Comma [0] 12 2 2" xfId="7919" xr:uid="{00000000-0005-0000-0000-0000CA010000}"/>
    <cellStyle name="Comma [0] 12 3" xfId="464" xr:uid="{00000000-0005-0000-0000-0000CB010000}"/>
    <cellStyle name="Comma [0] 12 3 2" xfId="7920" xr:uid="{00000000-0005-0000-0000-0000CC010000}"/>
    <cellStyle name="Comma [0] 12 4" xfId="7918" xr:uid="{00000000-0005-0000-0000-0000CD010000}"/>
    <cellStyle name="Comma [0] 13" xfId="465" xr:uid="{00000000-0005-0000-0000-0000CE010000}"/>
    <cellStyle name="Comma [0] 13 2" xfId="466" xr:uid="{00000000-0005-0000-0000-0000CF010000}"/>
    <cellStyle name="Comma [0] 13 2 2" xfId="7922" xr:uid="{00000000-0005-0000-0000-0000D0010000}"/>
    <cellStyle name="Comma [0] 13 3" xfId="467" xr:uid="{00000000-0005-0000-0000-0000D1010000}"/>
    <cellStyle name="Comma [0] 13 3 2" xfId="7923" xr:uid="{00000000-0005-0000-0000-0000D2010000}"/>
    <cellStyle name="Comma [0] 13 4" xfId="7921" xr:uid="{00000000-0005-0000-0000-0000D3010000}"/>
    <cellStyle name="Comma [0] 14" xfId="468" xr:uid="{00000000-0005-0000-0000-0000D4010000}"/>
    <cellStyle name="Comma [0] 14 2" xfId="469" xr:uid="{00000000-0005-0000-0000-0000D5010000}"/>
    <cellStyle name="Comma [0] 14 2 2" xfId="7925" xr:uid="{00000000-0005-0000-0000-0000D6010000}"/>
    <cellStyle name="Comma [0] 14 3" xfId="470" xr:uid="{00000000-0005-0000-0000-0000D7010000}"/>
    <cellStyle name="Comma [0] 14 3 2" xfId="7926" xr:uid="{00000000-0005-0000-0000-0000D8010000}"/>
    <cellStyle name="Comma [0] 14 4" xfId="7924" xr:uid="{00000000-0005-0000-0000-0000D9010000}"/>
    <cellStyle name="Comma [0] 15" xfId="471" xr:uid="{00000000-0005-0000-0000-0000DA010000}"/>
    <cellStyle name="Comma [0] 15 2" xfId="472" xr:uid="{00000000-0005-0000-0000-0000DB010000}"/>
    <cellStyle name="Comma [0] 15 2 2" xfId="7928" xr:uid="{00000000-0005-0000-0000-0000DC010000}"/>
    <cellStyle name="Comma [0] 15 3" xfId="473" xr:uid="{00000000-0005-0000-0000-0000DD010000}"/>
    <cellStyle name="Comma [0] 15 3 2" xfId="7929" xr:uid="{00000000-0005-0000-0000-0000DE010000}"/>
    <cellStyle name="Comma [0] 15 4" xfId="7927" xr:uid="{00000000-0005-0000-0000-0000DF010000}"/>
    <cellStyle name="Comma [0] 16" xfId="474" xr:uid="{00000000-0005-0000-0000-0000E0010000}"/>
    <cellStyle name="Comma [0] 16 2" xfId="475" xr:uid="{00000000-0005-0000-0000-0000E1010000}"/>
    <cellStyle name="Comma [0] 16 2 2" xfId="7931" xr:uid="{00000000-0005-0000-0000-0000E2010000}"/>
    <cellStyle name="Comma [0] 16 3" xfId="476" xr:uid="{00000000-0005-0000-0000-0000E3010000}"/>
    <cellStyle name="Comma [0] 16 3 2" xfId="7932" xr:uid="{00000000-0005-0000-0000-0000E4010000}"/>
    <cellStyle name="Comma [0] 16 4" xfId="7930" xr:uid="{00000000-0005-0000-0000-0000E5010000}"/>
    <cellStyle name="Comma [0] 17" xfId="477" xr:uid="{00000000-0005-0000-0000-0000E6010000}"/>
    <cellStyle name="Comma [0] 17 2" xfId="478" xr:uid="{00000000-0005-0000-0000-0000E7010000}"/>
    <cellStyle name="Comma [0] 17 2 2" xfId="7934" xr:uid="{00000000-0005-0000-0000-0000E8010000}"/>
    <cellStyle name="Comma [0] 17 3" xfId="479" xr:uid="{00000000-0005-0000-0000-0000E9010000}"/>
    <cellStyle name="Comma [0] 17 3 2" xfId="7935" xr:uid="{00000000-0005-0000-0000-0000EA010000}"/>
    <cellStyle name="Comma [0] 17 4" xfId="7933" xr:uid="{00000000-0005-0000-0000-0000EB010000}"/>
    <cellStyle name="Comma [0] 18" xfId="480" xr:uid="{00000000-0005-0000-0000-0000EC010000}"/>
    <cellStyle name="Comma [0] 18 2" xfId="481" xr:uid="{00000000-0005-0000-0000-0000ED010000}"/>
    <cellStyle name="Comma [0] 18 2 2" xfId="7937" xr:uid="{00000000-0005-0000-0000-0000EE010000}"/>
    <cellStyle name="Comma [0] 18 3" xfId="482" xr:uid="{00000000-0005-0000-0000-0000EF010000}"/>
    <cellStyle name="Comma [0] 18 3 2" xfId="7938" xr:uid="{00000000-0005-0000-0000-0000F0010000}"/>
    <cellStyle name="Comma [0] 18 4" xfId="7936" xr:uid="{00000000-0005-0000-0000-0000F1010000}"/>
    <cellStyle name="Comma [0] 19" xfId="483" xr:uid="{00000000-0005-0000-0000-0000F2010000}"/>
    <cellStyle name="Comma [0] 19 2" xfId="484" xr:uid="{00000000-0005-0000-0000-0000F3010000}"/>
    <cellStyle name="Comma [0] 19 2 2" xfId="7940" xr:uid="{00000000-0005-0000-0000-0000F4010000}"/>
    <cellStyle name="Comma [0] 19 3" xfId="485" xr:uid="{00000000-0005-0000-0000-0000F5010000}"/>
    <cellStyle name="Comma [0] 19 3 2" xfId="7941" xr:uid="{00000000-0005-0000-0000-0000F6010000}"/>
    <cellStyle name="Comma [0] 19 4" xfId="7939" xr:uid="{00000000-0005-0000-0000-0000F7010000}"/>
    <cellStyle name="Comma [0] 2" xfId="486" xr:uid="{00000000-0005-0000-0000-0000F8010000}"/>
    <cellStyle name="Comma [0] 2 2" xfId="7942" xr:uid="{00000000-0005-0000-0000-0000F9010000}"/>
    <cellStyle name="Comma [0] 20" xfId="487" xr:uid="{00000000-0005-0000-0000-0000FA010000}"/>
    <cellStyle name="Comma [0] 20 2" xfId="488" xr:uid="{00000000-0005-0000-0000-0000FB010000}"/>
    <cellStyle name="Comma [0] 20 2 2" xfId="7944" xr:uid="{00000000-0005-0000-0000-0000FC010000}"/>
    <cellStyle name="Comma [0] 20 3" xfId="489" xr:uid="{00000000-0005-0000-0000-0000FD010000}"/>
    <cellStyle name="Comma [0] 20 3 2" xfId="7945" xr:uid="{00000000-0005-0000-0000-0000FE010000}"/>
    <cellStyle name="Comma [0] 20 4" xfId="7943" xr:uid="{00000000-0005-0000-0000-0000FF010000}"/>
    <cellStyle name="Comma [0] 21" xfId="490" xr:uid="{00000000-0005-0000-0000-000000020000}"/>
    <cellStyle name="Comma [0] 21 2" xfId="491" xr:uid="{00000000-0005-0000-0000-000001020000}"/>
    <cellStyle name="Comma [0] 21 2 2" xfId="7947" xr:uid="{00000000-0005-0000-0000-000002020000}"/>
    <cellStyle name="Comma [0] 21 3" xfId="492" xr:uid="{00000000-0005-0000-0000-000003020000}"/>
    <cellStyle name="Comma [0] 21 3 2" xfId="7948" xr:uid="{00000000-0005-0000-0000-000004020000}"/>
    <cellStyle name="Comma [0] 21 4" xfId="7946" xr:uid="{00000000-0005-0000-0000-000005020000}"/>
    <cellStyle name="Comma [0] 22" xfId="493" xr:uid="{00000000-0005-0000-0000-000006020000}"/>
    <cellStyle name="Comma [0] 22 2" xfId="494" xr:uid="{00000000-0005-0000-0000-000007020000}"/>
    <cellStyle name="Comma [0] 22 2 2" xfId="7950" xr:uid="{00000000-0005-0000-0000-000008020000}"/>
    <cellStyle name="Comma [0] 22 3" xfId="495" xr:uid="{00000000-0005-0000-0000-000009020000}"/>
    <cellStyle name="Comma [0] 22 3 2" xfId="7951" xr:uid="{00000000-0005-0000-0000-00000A020000}"/>
    <cellStyle name="Comma [0] 22 4" xfId="7949" xr:uid="{00000000-0005-0000-0000-00000B020000}"/>
    <cellStyle name="Comma [0] 23" xfId="496" xr:uid="{00000000-0005-0000-0000-00000C020000}"/>
    <cellStyle name="Comma [0] 23 2" xfId="497" xr:uid="{00000000-0005-0000-0000-00000D020000}"/>
    <cellStyle name="Comma [0] 23 2 2" xfId="7953" xr:uid="{00000000-0005-0000-0000-00000E020000}"/>
    <cellStyle name="Comma [0] 23 3" xfId="498" xr:uid="{00000000-0005-0000-0000-00000F020000}"/>
    <cellStyle name="Comma [0] 23 3 2" xfId="7954" xr:uid="{00000000-0005-0000-0000-000010020000}"/>
    <cellStyle name="Comma [0] 23 4" xfId="7952" xr:uid="{00000000-0005-0000-0000-000011020000}"/>
    <cellStyle name="Comma [0] 24" xfId="499" xr:uid="{00000000-0005-0000-0000-000012020000}"/>
    <cellStyle name="Comma [0] 24 2" xfId="500" xr:uid="{00000000-0005-0000-0000-000013020000}"/>
    <cellStyle name="Comma [0] 24 2 2" xfId="7956" xr:uid="{00000000-0005-0000-0000-000014020000}"/>
    <cellStyle name="Comma [0] 24 3" xfId="501" xr:uid="{00000000-0005-0000-0000-000015020000}"/>
    <cellStyle name="Comma [0] 24 3 2" xfId="7957" xr:uid="{00000000-0005-0000-0000-000016020000}"/>
    <cellStyle name="Comma [0] 24 4" xfId="7955" xr:uid="{00000000-0005-0000-0000-000017020000}"/>
    <cellStyle name="Comma [0] 25" xfId="502" xr:uid="{00000000-0005-0000-0000-000018020000}"/>
    <cellStyle name="Comma [0] 25 2" xfId="503" xr:uid="{00000000-0005-0000-0000-000019020000}"/>
    <cellStyle name="Comma [0] 25 2 2" xfId="7959" xr:uid="{00000000-0005-0000-0000-00001A020000}"/>
    <cellStyle name="Comma [0] 25 3" xfId="504" xr:uid="{00000000-0005-0000-0000-00001B020000}"/>
    <cellStyle name="Comma [0] 25 3 2" xfId="7960" xr:uid="{00000000-0005-0000-0000-00001C020000}"/>
    <cellStyle name="Comma [0] 25 4" xfId="7958" xr:uid="{00000000-0005-0000-0000-00001D020000}"/>
    <cellStyle name="Comma [0] 26" xfId="505" xr:uid="{00000000-0005-0000-0000-00001E020000}"/>
    <cellStyle name="Comma [0] 26 2" xfId="506" xr:uid="{00000000-0005-0000-0000-00001F020000}"/>
    <cellStyle name="Comma [0] 26 2 2" xfId="7962" xr:uid="{00000000-0005-0000-0000-000020020000}"/>
    <cellStyle name="Comma [0] 26 3" xfId="507" xr:uid="{00000000-0005-0000-0000-000021020000}"/>
    <cellStyle name="Comma [0] 26 3 2" xfId="7963" xr:uid="{00000000-0005-0000-0000-000022020000}"/>
    <cellStyle name="Comma [0] 26 4" xfId="7961" xr:uid="{00000000-0005-0000-0000-000023020000}"/>
    <cellStyle name="Comma [0] 27" xfId="508" xr:uid="{00000000-0005-0000-0000-000024020000}"/>
    <cellStyle name="Comma [0] 27 2" xfId="509" xr:uid="{00000000-0005-0000-0000-000025020000}"/>
    <cellStyle name="Comma [0] 27 2 2" xfId="7965" xr:uid="{00000000-0005-0000-0000-000026020000}"/>
    <cellStyle name="Comma [0] 27 3" xfId="510" xr:uid="{00000000-0005-0000-0000-000027020000}"/>
    <cellStyle name="Comma [0] 27 3 2" xfId="7966" xr:uid="{00000000-0005-0000-0000-000028020000}"/>
    <cellStyle name="Comma [0] 27 4" xfId="7964" xr:uid="{00000000-0005-0000-0000-000029020000}"/>
    <cellStyle name="Comma [0] 28" xfId="511" xr:uid="{00000000-0005-0000-0000-00002A020000}"/>
    <cellStyle name="Comma [0] 28 2" xfId="512" xr:uid="{00000000-0005-0000-0000-00002B020000}"/>
    <cellStyle name="Comma [0] 28 2 2" xfId="7968" xr:uid="{00000000-0005-0000-0000-00002C020000}"/>
    <cellStyle name="Comma [0] 28 3" xfId="513" xr:uid="{00000000-0005-0000-0000-00002D020000}"/>
    <cellStyle name="Comma [0] 28 3 2" xfId="7969" xr:uid="{00000000-0005-0000-0000-00002E020000}"/>
    <cellStyle name="Comma [0] 28 4" xfId="7967" xr:uid="{00000000-0005-0000-0000-00002F020000}"/>
    <cellStyle name="Comma [0] 29" xfId="514" xr:uid="{00000000-0005-0000-0000-000030020000}"/>
    <cellStyle name="Comma [0] 29 2" xfId="515" xr:uid="{00000000-0005-0000-0000-000031020000}"/>
    <cellStyle name="Comma [0] 29 2 2" xfId="7971" xr:uid="{00000000-0005-0000-0000-000032020000}"/>
    <cellStyle name="Comma [0] 29 3" xfId="516" xr:uid="{00000000-0005-0000-0000-000033020000}"/>
    <cellStyle name="Comma [0] 29 3 2" xfId="7972" xr:uid="{00000000-0005-0000-0000-000034020000}"/>
    <cellStyle name="Comma [0] 29 4" xfId="7970" xr:uid="{00000000-0005-0000-0000-000035020000}"/>
    <cellStyle name="Comma [0] 3" xfId="517" xr:uid="{00000000-0005-0000-0000-000036020000}"/>
    <cellStyle name="Comma [0] 3 2" xfId="518" xr:uid="{00000000-0005-0000-0000-000037020000}"/>
    <cellStyle name="Comma [0] 3 2 2" xfId="7974" xr:uid="{00000000-0005-0000-0000-000038020000}"/>
    <cellStyle name="Comma [0] 3 3" xfId="519" xr:uid="{00000000-0005-0000-0000-000039020000}"/>
    <cellStyle name="Comma [0] 3 3 2" xfId="7975" xr:uid="{00000000-0005-0000-0000-00003A020000}"/>
    <cellStyle name="Comma [0] 3 4" xfId="7973" xr:uid="{00000000-0005-0000-0000-00003B020000}"/>
    <cellStyle name="Comma [0] 30" xfId="520" xr:uid="{00000000-0005-0000-0000-00003C020000}"/>
    <cellStyle name="Comma [0] 30 2" xfId="521" xr:uid="{00000000-0005-0000-0000-00003D020000}"/>
    <cellStyle name="Comma [0] 30 2 2" xfId="7977" xr:uid="{00000000-0005-0000-0000-00003E020000}"/>
    <cellStyle name="Comma [0] 30 3" xfId="522" xr:uid="{00000000-0005-0000-0000-00003F020000}"/>
    <cellStyle name="Comma [0] 30 3 2" xfId="7978" xr:uid="{00000000-0005-0000-0000-000040020000}"/>
    <cellStyle name="Comma [0] 30 4" xfId="7976" xr:uid="{00000000-0005-0000-0000-000041020000}"/>
    <cellStyle name="Comma [0] 31" xfId="523" xr:uid="{00000000-0005-0000-0000-000042020000}"/>
    <cellStyle name="Comma [0] 31 2" xfId="524" xr:uid="{00000000-0005-0000-0000-000043020000}"/>
    <cellStyle name="Comma [0] 31 2 2" xfId="7980" xr:uid="{00000000-0005-0000-0000-000044020000}"/>
    <cellStyle name="Comma [0] 31 3" xfId="525" xr:uid="{00000000-0005-0000-0000-000045020000}"/>
    <cellStyle name="Comma [0] 31 3 2" xfId="7981" xr:uid="{00000000-0005-0000-0000-000046020000}"/>
    <cellStyle name="Comma [0] 31 4" xfId="7979" xr:uid="{00000000-0005-0000-0000-000047020000}"/>
    <cellStyle name="Comma [0] 4" xfId="526" xr:uid="{00000000-0005-0000-0000-000048020000}"/>
    <cellStyle name="Comma [0] 4 2" xfId="7982" xr:uid="{00000000-0005-0000-0000-000049020000}"/>
    <cellStyle name="Comma [0] 5" xfId="527" xr:uid="{00000000-0005-0000-0000-00004A020000}"/>
    <cellStyle name="Comma [0] 5 2" xfId="7983" xr:uid="{00000000-0005-0000-0000-00004B020000}"/>
    <cellStyle name="Comma [0] 6" xfId="528" xr:uid="{00000000-0005-0000-0000-00004C020000}"/>
    <cellStyle name="Comma [0] 7" xfId="529" xr:uid="{00000000-0005-0000-0000-00004D020000}"/>
    <cellStyle name="Comma [0] 7 2" xfId="530" xr:uid="{00000000-0005-0000-0000-00004E020000}"/>
    <cellStyle name="Comma [0] 7 2 2" xfId="7985" xr:uid="{00000000-0005-0000-0000-00004F020000}"/>
    <cellStyle name="Comma [0] 7 3" xfId="531" xr:uid="{00000000-0005-0000-0000-000050020000}"/>
    <cellStyle name="Comma [0] 7 3 2" xfId="7986" xr:uid="{00000000-0005-0000-0000-000051020000}"/>
    <cellStyle name="Comma [0] 7 4" xfId="7984" xr:uid="{00000000-0005-0000-0000-000052020000}"/>
    <cellStyle name="Comma [0] 8" xfId="532" xr:uid="{00000000-0005-0000-0000-000053020000}"/>
    <cellStyle name="Comma [0] 8 2" xfId="533" xr:uid="{00000000-0005-0000-0000-000054020000}"/>
    <cellStyle name="Comma [0] 8 2 2" xfId="7988" xr:uid="{00000000-0005-0000-0000-000055020000}"/>
    <cellStyle name="Comma [0] 8 3" xfId="534" xr:uid="{00000000-0005-0000-0000-000056020000}"/>
    <cellStyle name="Comma [0] 8 3 2" xfId="7989" xr:uid="{00000000-0005-0000-0000-000057020000}"/>
    <cellStyle name="Comma [0] 8 4" xfId="7987" xr:uid="{00000000-0005-0000-0000-000058020000}"/>
    <cellStyle name="Comma [0] 9" xfId="535" xr:uid="{00000000-0005-0000-0000-000059020000}"/>
    <cellStyle name="Comma [0] 9 2" xfId="536" xr:uid="{00000000-0005-0000-0000-00005A020000}"/>
    <cellStyle name="Comma [0] 9 2 2" xfId="7991" xr:uid="{00000000-0005-0000-0000-00005B020000}"/>
    <cellStyle name="Comma [0] 9 3" xfId="537" xr:uid="{00000000-0005-0000-0000-00005C020000}"/>
    <cellStyle name="Comma [0] 9 3 2" xfId="7992" xr:uid="{00000000-0005-0000-0000-00005D020000}"/>
    <cellStyle name="Comma [0] 9 4" xfId="7990" xr:uid="{00000000-0005-0000-0000-00005E020000}"/>
    <cellStyle name="Comma [1]" xfId="538" xr:uid="{00000000-0005-0000-0000-00005F020000}"/>
    <cellStyle name="Comma [2]" xfId="539" xr:uid="{00000000-0005-0000-0000-000060020000}"/>
    <cellStyle name="Comma 10" xfId="540" xr:uid="{00000000-0005-0000-0000-000061020000}"/>
    <cellStyle name="Comma 10 2" xfId="541" xr:uid="{00000000-0005-0000-0000-000062020000}"/>
    <cellStyle name="Comma 10 3" xfId="7993" xr:uid="{00000000-0005-0000-0000-000063020000}"/>
    <cellStyle name="Comma 11" xfId="542" xr:uid="{00000000-0005-0000-0000-000064020000}"/>
    <cellStyle name="Comma 11 2" xfId="543" xr:uid="{00000000-0005-0000-0000-000065020000}"/>
    <cellStyle name="Comma 11 2 2" xfId="7995" xr:uid="{00000000-0005-0000-0000-000066020000}"/>
    <cellStyle name="Comma 11 3" xfId="7994" xr:uid="{00000000-0005-0000-0000-000067020000}"/>
    <cellStyle name="Comma 12" xfId="544" xr:uid="{00000000-0005-0000-0000-000068020000}"/>
    <cellStyle name="Comma 12 2" xfId="545" xr:uid="{00000000-0005-0000-0000-000069020000}"/>
    <cellStyle name="Comma 12 2 2" xfId="7997" xr:uid="{00000000-0005-0000-0000-00006A020000}"/>
    <cellStyle name="Comma 12 3" xfId="7996" xr:uid="{00000000-0005-0000-0000-00006B020000}"/>
    <cellStyle name="Comma 13" xfId="546" xr:uid="{00000000-0005-0000-0000-00006C020000}"/>
    <cellStyle name="Comma 13 2" xfId="547" xr:uid="{00000000-0005-0000-0000-00006D020000}"/>
    <cellStyle name="Comma 13 3" xfId="7998" xr:uid="{00000000-0005-0000-0000-00006E020000}"/>
    <cellStyle name="Comma 14" xfId="548" xr:uid="{00000000-0005-0000-0000-00006F020000}"/>
    <cellStyle name="Comma 14 2" xfId="549" xr:uid="{00000000-0005-0000-0000-000070020000}"/>
    <cellStyle name="Comma 14 2 2" xfId="8000" xr:uid="{00000000-0005-0000-0000-000071020000}"/>
    <cellStyle name="Comma 14 3" xfId="7999" xr:uid="{00000000-0005-0000-0000-000072020000}"/>
    <cellStyle name="Comma 15" xfId="550" xr:uid="{00000000-0005-0000-0000-000073020000}"/>
    <cellStyle name="Comma 15 2" xfId="551" xr:uid="{00000000-0005-0000-0000-000074020000}"/>
    <cellStyle name="Comma 15 3" xfId="8001" xr:uid="{00000000-0005-0000-0000-000075020000}"/>
    <cellStyle name="Comma 16" xfId="552" xr:uid="{00000000-0005-0000-0000-000076020000}"/>
    <cellStyle name="Comma 16 2" xfId="553" xr:uid="{00000000-0005-0000-0000-000077020000}"/>
    <cellStyle name="Comma 16 3" xfId="8002" xr:uid="{00000000-0005-0000-0000-000078020000}"/>
    <cellStyle name="Comma 17" xfId="554" xr:uid="{00000000-0005-0000-0000-000079020000}"/>
    <cellStyle name="Comma 17 2" xfId="555" xr:uid="{00000000-0005-0000-0000-00007A020000}"/>
    <cellStyle name="Comma 17 2 2" xfId="8004" xr:uid="{00000000-0005-0000-0000-00007B020000}"/>
    <cellStyle name="Comma 17 3" xfId="8003" xr:uid="{00000000-0005-0000-0000-00007C020000}"/>
    <cellStyle name="Comma 18" xfId="556" xr:uid="{00000000-0005-0000-0000-00007D020000}"/>
    <cellStyle name="Comma 18 2" xfId="557" xr:uid="{00000000-0005-0000-0000-00007E020000}"/>
    <cellStyle name="Comma 18 2 2" xfId="8006" xr:uid="{00000000-0005-0000-0000-00007F020000}"/>
    <cellStyle name="Comma 18 3" xfId="8005" xr:uid="{00000000-0005-0000-0000-000080020000}"/>
    <cellStyle name="Comma 19" xfId="558" xr:uid="{00000000-0005-0000-0000-000081020000}"/>
    <cellStyle name="Comma 19 2" xfId="559" xr:uid="{00000000-0005-0000-0000-000082020000}"/>
    <cellStyle name="Comma 19 2 2" xfId="8008" xr:uid="{00000000-0005-0000-0000-000083020000}"/>
    <cellStyle name="Comma 19 3" xfId="8007" xr:uid="{00000000-0005-0000-0000-000084020000}"/>
    <cellStyle name="Comma 2" xfId="560" xr:uid="{00000000-0005-0000-0000-000085020000}"/>
    <cellStyle name="Comma 2 10" xfId="8009" xr:uid="{00000000-0005-0000-0000-000086020000}"/>
    <cellStyle name="Comma 2 11" xfId="8164" xr:uid="{0415B531-3139-4D77-91AD-E218F2563FC3}"/>
    <cellStyle name="Comma 2 2" xfId="561" xr:uid="{00000000-0005-0000-0000-000087020000}"/>
    <cellStyle name="Comma 2 2 2" xfId="562" xr:uid="{00000000-0005-0000-0000-000088020000}"/>
    <cellStyle name="Comma 2 2 2 2" xfId="8011" xr:uid="{00000000-0005-0000-0000-000089020000}"/>
    <cellStyle name="Comma 2 2 3" xfId="8010" xr:uid="{00000000-0005-0000-0000-00008A020000}"/>
    <cellStyle name="Comma 2 2 4" xfId="8165" xr:uid="{F1FBF360-041D-40BB-8406-B0200DACB98C}"/>
    <cellStyle name="Comma 2 3" xfId="563" xr:uid="{00000000-0005-0000-0000-00008B020000}"/>
    <cellStyle name="Comma 2 3 2" xfId="564" xr:uid="{00000000-0005-0000-0000-00008C020000}"/>
    <cellStyle name="Comma 2 3 2 2" xfId="8012" xr:uid="{00000000-0005-0000-0000-00008D020000}"/>
    <cellStyle name="Comma 2 3 3" xfId="8392" xr:uid="{179D38C1-1316-498F-8B6B-C193849597D1}"/>
    <cellStyle name="Comma 2 4" xfId="565" xr:uid="{00000000-0005-0000-0000-00008E020000}"/>
    <cellStyle name="Comma 2 4 2" xfId="566" xr:uid="{00000000-0005-0000-0000-00008F020000}"/>
    <cellStyle name="Comma 2 4 2 2" xfId="8014" xr:uid="{00000000-0005-0000-0000-000090020000}"/>
    <cellStyle name="Comma 2 4 3" xfId="8013" xr:uid="{00000000-0005-0000-0000-000091020000}"/>
    <cellStyle name="Comma 2 5" xfId="567" xr:uid="{00000000-0005-0000-0000-000092020000}"/>
    <cellStyle name="Comma 2 5 2" xfId="8015" xr:uid="{00000000-0005-0000-0000-000093020000}"/>
    <cellStyle name="Comma 2 6" xfId="568" xr:uid="{00000000-0005-0000-0000-000094020000}"/>
    <cellStyle name="Comma 2 6 2" xfId="8016" xr:uid="{00000000-0005-0000-0000-000095020000}"/>
    <cellStyle name="Comma 2 7" xfId="569" xr:uid="{00000000-0005-0000-0000-000096020000}"/>
    <cellStyle name="Comma 2 7 2" xfId="8017" xr:uid="{00000000-0005-0000-0000-000097020000}"/>
    <cellStyle name="Comma 2 8" xfId="570" xr:uid="{00000000-0005-0000-0000-000098020000}"/>
    <cellStyle name="Comma 2 8 2" xfId="8018" xr:uid="{00000000-0005-0000-0000-000099020000}"/>
    <cellStyle name="Comma 2 9" xfId="7907" xr:uid="{00000000-0005-0000-0000-00009A020000}"/>
    <cellStyle name="Comma 2 9 2" xfId="8145" xr:uid="{00000000-0005-0000-0000-00009B020000}"/>
    <cellStyle name="Comma 2_Calculations" xfId="571" xr:uid="{00000000-0005-0000-0000-00009C020000}"/>
    <cellStyle name="Comma 20" xfId="572" xr:uid="{00000000-0005-0000-0000-00009D020000}"/>
    <cellStyle name="Comma 20 2" xfId="573" xr:uid="{00000000-0005-0000-0000-00009E020000}"/>
    <cellStyle name="Comma 20 2 2" xfId="8020" xr:uid="{00000000-0005-0000-0000-00009F020000}"/>
    <cellStyle name="Comma 20 3" xfId="574" xr:uid="{00000000-0005-0000-0000-0000A0020000}"/>
    <cellStyle name="Comma 20 3 2" xfId="8021" xr:uid="{00000000-0005-0000-0000-0000A1020000}"/>
    <cellStyle name="Comma 20 4" xfId="8019" xr:uid="{00000000-0005-0000-0000-0000A2020000}"/>
    <cellStyle name="Comma 21" xfId="575" xr:uid="{00000000-0005-0000-0000-0000A3020000}"/>
    <cellStyle name="Comma 21 2" xfId="576" xr:uid="{00000000-0005-0000-0000-0000A4020000}"/>
    <cellStyle name="Comma 21 2 2" xfId="8023" xr:uid="{00000000-0005-0000-0000-0000A5020000}"/>
    <cellStyle name="Comma 21 3" xfId="577" xr:uid="{00000000-0005-0000-0000-0000A6020000}"/>
    <cellStyle name="Comma 21 3 2" xfId="8024" xr:uid="{00000000-0005-0000-0000-0000A7020000}"/>
    <cellStyle name="Comma 21 4" xfId="8022" xr:uid="{00000000-0005-0000-0000-0000A8020000}"/>
    <cellStyle name="Comma 22" xfId="578" xr:uid="{00000000-0005-0000-0000-0000A9020000}"/>
    <cellStyle name="Comma 22 2" xfId="579" xr:uid="{00000000-0005-0000-0000-0000AA020000}"/>
    <cellStyle name="Comma 22 2 2" xfId="8026" xr:uid="{00000000-0005-0000-0000-0000AB020000}"/>
    <cellStyle name="Comma 22 3" xfId="580" xr:uid="{00000000-0005-0000-0000-0000AC020000}"/>
    <cellStyle name="Comma 22 3 2" xfId="8027" xr:uid="{00000000-0005-0000-0000-0000AD020000}"/>
    <cellStyle name="Comma 22 4" xfId="8025" xr:uid="{00000000-0005-0000-0000-0000AE020000}"/>
    <cellStyle name="Comma 23" xfId="581" xr:uid="{00000000-0005-0000-0000-0000AF020000}"/>
    <cellStyle name="Comma 23 2" xfId="582" xr:uid="{00000000-0005-0000-0000-0000B0020000}"/>
    <cellStyle name="Comma 23 2 2" xfId="8029" xr:uid="{00000000-0005-0000-0000-0000B1020000}"/>
    <cellStyle name="Comma 23 3" xfId="583" xr:uid="{00000000-0005-0000-0000-0000B2020000}"/>
    <cellStyle name="Comma 23 3 2" xfId="8030" xr:uid="{00000000-0005-0000-0000-0000B3020000}"/>
    <cellStyle name="Comma 23 4" xfId="8028" xr:uid="{00000000-0005-0000-0000-0000B4020000}"/>
    <cellStyle name="Comma 24" xfId="584" xr:uid="{00000000-0005-0000-0000-0000B5020000}"/>
    <cellStyle name="Comma 24 2" xfId="585" xr:uid="{00000000-0005-0000-0000-0000B6020000}"/>
    <cellStyle name="Comma 24 2 2" xfId="8032" xr:uid="{00000000-0005-0000-0000-0000B7020000}"/>
    <cellStyle name="Comma 24 3" xfId="586" xr:uid="{00000000-0005-0000-0000-0000B8020000}"/>
    <cellStyle name="Comma 24 3 2" xfId="8033" xr:uid="{00000000-0005-0000-0000-0000B9020000}"/>
    <cellStyle name="Comma 24 4" xfId="8031" xr:uid="{00000000-0005-0000-0000-0000BA020000}"/>
    <cellStyle name="Comma 25" xfId="587" xr:uid="{00000000-0005-0000-0000-0000BB020000}"/>
    <cellStyle name="Comma 25 2" xfId="588" xr:uid="{00000000-0005-0000-0000-0000BC020000}"/>
    <cellStyle name="Comma 25 2 2" xfId="8035" xr:uid="{00000000-0005-0000-0000-0000BD020000}"/>
    <cellStyle name="Comma 25 3" xfId="589" xr:uid="{00000000-0005-0000-0000-0000BE020000}"/>
    <cellStyle name="Comma 25 3 2" xfId="8036" xr:uid="{00000000-0005-0000-0000-0000BF020000}"/>
    <cellStyle name="Comma 25 4" xfId="8034" xr:uid="{00000000-0005-0000-0000-0000C0020000}"/>
    <cellStyle name="Comma 26" xfId="590" xr:uid="{00000000-0005-0000-0000-0000C1020000}"/>
    <cellStyle name="Comma 26 2" xfId="591" xr:uid="{00000000-0005-0000-0000-0000C2020000}"/>
    <cellStyle name="Comma 26 2 2" xfId="8038" xr:uid="{00000000-0005-0000-0000-0000C3020000}"/>
    <cellStyle name="Comma 26 3" xfId="592" xr:uid="{00000000-0005-0000-0000-0000C4020000}"/>
    <cellStyle name="Comma 26 3 2" xfId="8039" xr:uid="{00000000-0005-0000-0000-0000C5020000}"/>
    <cellStyle name="Comma 26 4" xfId="8037" xr:uid="{00000000-0005-0000-0000-0000C6020000}"/>
    <cellStyle name="Comma 27" xfId="593" xr:uid="{00000000-0005-0000-0000-0000C7020000}"/>
    <cellStyle name="Comma 27 2" xfId="594" xr:uid="{00000000-0005-0000-0000-0000C8020000}"/>
    <cellStyle name="Comma 27 2 2" xfId="8041" xr:uid="{00000000-0005-0000-0000-0000C9020000}"/>
    <cellStyle name="Comma 27 3" xfId="595" xr:uid="{00000000-0005-0000-0000-0000CA020000}"/>
    <cellStyle name="Comma 27 3 2" xfId="8042" xr:uid="{00000000-0005-0000-0000-0000CB020000}"/>
    <cellStyle name="Comma 27 4" xfId="8040" xr:uid="{00000000-0005-0000-0000-0000CC020000}"/>
    <cellStyle name="Comma 28" xfId="596" xr:uid="{00000000-0005-0000-0000-0000CD020000}"/>
    <cellStyle name="Comma 28 2" xfId="597" xr:uid="{00000000-0005-0000-0000-0000CE020000}"/>
    <cellStyle name="Comma 28 2 2" xfId="8044" xr:uid="{00000000-0005-0000-0000-0000CF020000}"/>
    <cellStyle name="Comma 28 3" xfId="598" xr:uid="{00000000-0005-0000-0000-0000D0020000}"/>
    <cellStyle name="Comma 28 3 2" xfId="8045" xr:uid="{00000000-0005-0000-0000-0000D1020000}"/>
    <cellStyle name="Comma 28 4" xfId="8043" xr:uid="{00000000-0005-0000-0000-0000D2020000}"/>
    <cellStyle name="Comma 29" xfId="599" xr:uid="{00000000-0005-0000-0000-0000D3020000}"/>
    <cellStyle name="Comma 29 2" xfId="600" xr:uid="{00000000-0005-0000-0000-0000D4020000}"/>
    <cellStyle name="Comma 29 2 2" xfId="8047" xr:uid="{00000000-0005-0000-0000-0000D5020000}"/>
    <cellStyle name="Comma 29 3" xfId="601" xr:uid="{00000000-0005-0000-0000-0000D6020000}"/>
    <cellStyle name="Comma 29 3 2" xfId="8048" xr:uid="{00000000-0005-0000-0000-0000D7020000}"/>
    <cellStyle name="Comma 29 4" xfId="8046" xr:uid="{00000000-0005-0000-0000-0000D8020000}"/>
    <cellStyle name="Comma 3" xfId="602" xr:uid="{00000000-0005-0000-0000-0000D9020000}"/>
    <cellStyle name="Comma 3 2" xfId="603" xr:uid="{00000000-0005-0000-0000-0000DA020000}"/>
    <cellStyle name="Comma 3 2 2" xfId="604" xr:uid="{00000000-0005-0000-0000-0000DB020000}"/>
    <cellStyle name="Comma 3 2 2 2" xfId="8051" xr:uid="{00000000-0005-0000-0000-0000DC020000}"/>
    <cellStyle name="Comma 3 2 2 3" xfId="8168" xr:uid="{32E9751B-3B11-4889-B8E5-C8B0A7A41BE0}"/>
    <cellStyle name="Comma 3 2 3" xfId="605" xr:uid="{00000000-0005-0000-0000-0000DD020000}"/>
    <cellStyle name="Comma 3 2 3 2" xfId="8052" xr:uid="{00000000-0005-0000-0000-0000DE020000}"/>
    <cellStyle name="Comma 3 2 3 3" xfId="8394" xr:uid="{2DA7A426-4998-4A85-B4EA-5F88331EE9FF}"/>
    <cellStyle name="Comma 3 2 4" xfId="8050" xr:uid="{00000000-0005-0000-0000-0000DF020000}"/>
    <cellStyle name="Comma 3 2 5" xfId="8167" xr:uid="{D04C1307-2A0C-4C79-A548-61A6ACC95522}"/>
    <cellStyle name="Comma 3 3" xfId="606" xr:uid="{00000000-0005-0000-0000-0000E0020000}"/>
    <cellStyle name="Comma 3 3 2" xfId="8053" xr:uid="{00000000-0005-0000-0000-0000E1020000}"/>
    <cellStyle name="Comma 3 3 3" xfId="8169" xr:uid="{A5D5A08E-E130-4886-A1B6-CBB4864E5BF2}"/>
    <cellStyle name="Comma 3 4" xfId="607" xr:uid="{00000000-0005-0000-0000-0000E2020000}"/>
    <cellStyle name="Comma 3 4 2" xfId="8054" xr:uid="{00000000-0005-0000-0000-0000E3020000}"/>
    <cellStyle name="Comma 3 4 3" xfId="8393" xr:uid="{54121195-7439-406F-B05C-83FE675C8B11}"/>
    <cellStyle name="Comma 3 5" xfId="608" xr:uid="{00000000-0005-0000-0000-0000E4020000}"/>
    <cellStyle name="Comma 3 5 2" xfId="8055" xr:uid="{00000000-0005-0000-0000-0000E5020000}"/>
    <cellStyle name="Comma 3 6" xfId="7905" xr:uid="{00000000-0005-0000-0000-0000E6020000}"/>
    <cellStyle name="Comma 3 6 2" xfId="8144" xr:uid="{00000000-0005-0000-0000-0000E7020000}"/>
    <cellStyle name="Comma 3 7" xfId="8049" xr:uid="{00000000-0005-0000-0000-0000E8020000}"/>
    <cellStyle name="Comma 3 8" xfId="8166" xr:uid="{0706D390-3C23-4376-92C3-50CBA9B9F05F}"/>
    <cellStyle name="Comma 3_Pan_Europe_Datafile_2012_H2" xfId="609" xr:uid="{00000000-0005-0000-0000-0000E9020000}"/>
    <cellStyle name="Comma 30" xfId="610" xr:uid="{00000000-0005-0000-0000-0000EA020000}"/>
    <cellStyle name="Comma 30 2" xfId="611" xr:uid="{00000000-0005-0000-0000-0000EB020000}"/>
    <cellStyle name="Comma 30 2 2" xfId="8057" xr:uid="{00000000-0005-0000-0000-0000EC020000}"/>
    <cellStyle name="Comma 30 3" xfId="612" xr:uid="{00000000-0005-0000-0000-0000ED020000}"/>
    <cellStyle name="Comma 30 3 2" xfId="8058" xr:uid="{00000000-0005-0000-0000-0000EE020000}"/>
    <cellStyle name="Comma 30 4" xfId="8056" xr:uid="{00000000-0005-0000-0000-0000EF020000}"/>
    <cellStyle name="Comma 31" xfId="613" xr:uid="{00000000-0005-0000-0000-0000F0020000}"/>
    <cellStyle name="Comma 31 2" xfId="614" xr:uid="{00000000-0005-0000-0000-0000F1020000}"/>
    <cellStyle name="Comma 31 2 2" xfId="8060" xr:uid="{00000000-0005-0000-0000-0000F2020000}"/>
    <cellStyle name="Comma 31 3" xfId="615" xr:uid="{00000000-0005-0000-0000-0000F3020000}"/>
    <cellStyle name="Comma 31 3 2" xfId="8061" xr:uid="{00000000-0005-0000-0000-0000F4020000}"/>
    <cellStyle name="Comma 31 4" xfId="8059" xr:uid="{00000000-0005-0000-0000-0000F5020000}"/>
    <cellStyle name="Comma 32" xfId="616" xr:uid="{00000000-0005-0000-0000-0000F6020000}"/>
    <cellStyle name="Comma 33" xfId="617" xr:uid="{00000000-0005-0000-0000-0000F7020000}"/>
    <cellStyle name="Comma 33 2" xfId="618" xr:uid="{00000000-0005-0000-0000-0000F8020000}"/>
    <cellStyle name="Comma 33 2 2" xfId="8063" xr:uid="{00000000-0005-0000-0000-0000F9020000}"/>
    <cellStyle name="Comma 33 3" xfId="619" xr:uid="{00000000-0005-0000-0000-0000FA020000}"/>
    <cellStyle name="Comma 33 3 2" xfId="8064" xr:uid="{00000000-0005-0000-0000-0000FB020000}"/>
    <cellStyle name="Comma 33 4" xfId="8062" xr:uid="{00000000-0005-0000-0000-0000FC020000}"/>
    <cellStyle name="Comma 34" xfId="620" xr:uid="{00000000-0005-0000-0000-0000FD020000}"/>
    <cellStyle name="Comma 34 2" xfId="621" xr:uid="{00000000-0005-0000-0000-0000FE020000}"/>
    <cellStyle name="Comma 34 2 2" xfId="8066" xr:uid="{00000000-0005-0000-0000-0000FF020000}"/>
    <cellStyle name="Comma 34 3" xfId="622" xr:uid="{00000000-0005-0000-0000-000000030000}"/>
    <cellStyle name="Comma 34 3 2" xfId="8067" xr:uid="{00000000-0005-0000-0000-000001030000}"/>
    <cellStyle name="Comma 34 4" xfId="8065" xr:uid="{00000000-0005-0000-0000-000002030000}"/>
    <cellStyle name="Comma 35" xfId="623" xr:uid="{00000000-0005-0000-0000-000003030000}"/>
    <cellStyle name="Comma 35 2" xfId="624" xr:uid="{00000000-0005-0000-0000-000004030000}"/>
    <cellStyle name="Comma 35 2 2" xfId="8069" xr:uid="{00000000-0005-0000-0000-000005030000}"/>
    <cellStyle name="Comma 35 3" xfId="625" xr:uid="{00000000-0005-0000-0000-000006030000}"/>
    <cellStyle name="Comma 35 3 2" xfId="8070" xr:uid="{00000000-0005-0000-0000-000007030000}"/>
    <cellStyle name="Comma 35 4" xfId="8068" xr:uid="{00000000-0005-0000-0000-000008030000}"/>
    <cellStyle name="Comma 36" xfId="626" xr:uid="{00000000-0005-0000-0000-000009030000}"/>
    <cellStyle name="Comma 36 2" xfId="627" xr:uid="{00000000-0005-0000-0000-00000A030000}"/>
    <cellStyle name="Comma 36 2 2" xfId="8072" xr:uid="{00000000-0005-0000-0000-00000B030000}"/>
    <cellStyle name="Comma 36 3" xfId="628" xr:uid="{00000000-0005-0000-0000-00000C030000}"/>
    <cellStyle name="Comma 36 3 2" xfId="8073" xr:uid="{00000000-0005-0000-0000-00000D030000}"/>
    <cellStyle name="Comma 36 4" xfId="8071" xr:uid="{00000000-0005-0000-0000-00000E030000}"/>
    <cellStyle name="Comma 37" xfId="629" xr:uid="{00000000-0005-0000-0000-00000F030000}"/>
    <cellStyle name="Comma 37 2" xfId="630" xr:uid="{00000000-0005-0000-0000-000010030000}"/>
    <cellStyle name="Comma 37 2 2" xfId="8075" xr:uid="{00000000-0005-0000-0000-000011030000}"/>
    <cellStyle name="Comma 37 3" xfId="631" xr:uid="{00000000-0005-0000-0000-000012030000}"/>
    <cellStyle name="Comma 37 3 2" xfId="8076" xr:uid="{00000000-0005-0000-0000-000013030000}"/>
    <cellStyle name="Comma 37 4" xfId="8074" xr:uid="{00000000-0005-0000-0000-000014030000}"/>
    <cellStyle name="Comma 38" xfId="632" xr:uid="{00000000-0005-0000-0000-000015030000}"/>
    <cellStyle name="Comma 38 2" xfId="633" xr:uid="{00000000-0005-0000-0000-000016030000}"/>
    <cellStyle name="Comma 38 2 2" xfId="8078" xr:uid="{00000000-0005-0000-0000-000017030000}"/>
    <cellStyle name="Comma 38 3" xfId="634" xr:uid="{00000000-0005-0000-0000-000018030000}"/>
    <cellStyle name="Comma 38 3 2" xfId="8079" xr:uid="{00000000-0005-0000-0000-000019030000}"/>
    <cellStyle name="Comma 38 4" xfId="8077" xr:uid="{00000000-0005-0000-0000-00001A030000}"/>
    <cellStyle name="Comma 39" xfId="635" xr:uid="{00000000-0005-0000-0000-00001B030000}"/>
    <cellStyle name="Comma 39 2" xfId="8080" xr:uid="{00000000-0005-0000-0000-00001C030000}"/>
    <cellStyle name="Comma 4" xfId="636" xr:uid="{00000000-0005-0000-0000-00001D030000}"/>
    <cellStyle name="Comma 4 2" xfId="637" xr:uid="{00000000-0005-0000-0000-00001E030000}"/>
    <cellStyle name="Comma 4 2 2" xfId="8082" xr:uid="{00000000-0005-0000-0000-00001F030000}"/>
    <cellStyle name="Comma 4 2 3" xfId="8171" xr:uid="{2F80ADF3-E0D3-4850-A2B7-45AA0B30075B}"/>
    <cellStyle name="Comma 4 3" xfId="638" xr:uid="{00000000-0005-0000-0000-000020030000}"/>
    <cellStyle name="Comma 4 3 2" xfId="8083" xr:uid="{00000000-0005-0000-0000-000021030000}"/>
    <cellStyle name="Comma 4 3 3" xfId="8395" xr:uid="{2B70FECA-E7D1-4353-A6FD-BFFC31ABC541}"/>
    <cellStyle name="Comma 4 4" xfId="639" xr:uid="{00000000-0005-0000-0000-000022030000}"/>
    <cellStyle name="Comma 4 4 2" xfId="8084" xr:uid="{00000000-0005-0000-0000-000023030000}"/>
    <cellStyle name="Comma 4 5" xfId="8081" xr:uid="{00000000-0005-0000-0000-000024030000}"/>
    <cellStyle name="Comma 4 6" xfId="8170" xr:uid="{65F994DA-F686-4134-BC5A-7BC5A1E26678}"/>
    <cellStyle name="Comma 40" xfId="640" xr:uid="{00000000-0005-0000-0000-000025030000}"/>
    <cellStyle name="Comma 40 2" xfId="8085" xr:uid="{00000000-0005-0000-0000-000026030000}"/>
    <cellStyle name="Comma 41" xfId="641" xr:uid="{00000000-0005-0000-0000-000027030000}"/>
    <cellStyle name="Comma 41 2" xfId="8086" xr:uid="{00000000-0005-0000-0000-000028030000}"/>
    <cellStyle name="Comma 42" xfId="642" xr:uid="{00000000-0005-0000-0000-000029030000}"/>
    <cellStyle name="Comma 42 2" xfId="643" xr:uid="{00000000-0005-0000-0000-00002A030000}"/>
    <cellStyle name="Comma 42 2 2" xfId="8088" xr:uid="{00000000-0005-0000-0000-00002B030000}"/>
    <cellStyle name="Comma 42 3" xfId="8087" xr:uid="{00000000-0005-0000-0000-00002C030000}"/>
    <cellStyle name="Comma 43" xfId="644" xr:uid="{00000000-0005-0000-0000-00002D030000}"/>
    <cellStyle name="Comma 43 2" xfId="645" xr:uid="{00000000-0005-0000-0000-00002E030000}"/>
    <cellStyle name="Comma 43 2 2" xfId="8090" xr:uid="{00000000-0005-0000-0000-00002F030000}"/>
    <cellStyle name="Comma 43 3" xfId="8089" xr:uid="{00000000-0005-0000-0000-000030030000}"/>
    <cellStyle name="Comma 44" xfId="646" xr:uid="{00000000-0005-0000-0000-000031030000}"/>
    <cellStyle name="Comma 44 2" xfId="647" xr:uid="{00000000-0005-0000-0000-000032030000}"/>
    <cellStyle name="Comma 44 2 2" xfId="8092" xr:uid="{00000000-0005-0000-0000-000033030000}"/>
    <cellStyle name="Comma 44 3" xfId="8091" xr:uid="{00000000-0005-0000-0000-000034030000}"/>
    <cellStyle name="Comma 45" xfId="648" xr:uid="{00000000-0005-0000-0000-000035030000}"/>
    <cellStyle name="Comma 45 2" xfId="8093" xr:uid="{00000000-0005-0000-0000-000036030000}"/>
    <cellStyle name="Comma 46" xfId="649" xr:uid="{00000000-0005-0000-0000-000037030000}"/>
    <cellStyle name="Comma 46 2" xfId="8094" xr:uid="{00000000-0005-0000-0000-000038030000}"/>
    <cellStyle name="Comma 47" xfId="650" xr:uid="{00000000-0005-0000-0000-000039030000}"/>
    <cellStyle name="Comma 47 2" xfId="8095" xr:uid="{00000000-0005-0000-0000-00003A030000}"/>
    <cellStyle name="Comma 48" xfId="651" xr:uid="{00000000-0005-0000-0000-00003B030000}"/>
    <cellStyle name="Comma 48 2" xfId="8096" xr:uid="{00000000-0005-0000-0000-00003C030000}"/>
    <cellStyle name="Comma 49" xfId="652" xr:uid="{00000000-0005-0000-0000-00003D030000}"/>
    <cellStyle name="Comma 49 2" xfId="8097" xr:uid="{00000000-0005-0000-0000-00003E030000}"/>
    <cellStyle name="Comma 5" xfId="653" xr:uid="{00000000-0005-0000-0000-00003F030000}"/>
    <cellStyle name="Comma 5 2" xfId="654" xr:uid="{00000000-0005-0000-0000-000040030000}"/>
    <cellStyle name="Comma 5 2 2" xfId="8099" xr:uid="{00000000-0005-0000-0000-000041030000}"/>
    <cellStyle name="Comma 5 3" xfId="655" xr:uid="{00000000-0005-0000-0000-000042030000}"/>
    <cellStyle name="Comma 5 3 2" xfId="8100" xr:uid="{00000000-0005-0000-0000-000043030000}"/>
    <cellStyle name="Comma 5 4" xfId="656" xr:uid="{00000000-0005-0000-0000-000044030000}"/>
    <cellStyle name="Comma 5 4 2" xfId="657" xr:uid="{00000000-0005-0000-0000-000045030000}"/>
    <cellStyle name="Comma 5 4 2 2" xfId="8102" xr:uid="{00000000-0005-0000-0000-000046030000}"/>
    <cellStyle name="Comma 5 4 3" xfId="8101" xr:uid="{00000000-0005-0000-0000-000047030000}"/>
    <cellStyle name="Comma 5 5" xfId="8098" xr:uid="{00000000-0005-0000-0000-000048030000}"/>
    <cellStyle name="Comma 5 6" xfId="8172" xr:uid="{62B6DD9C-8DAB-4143-8880-893A771B9890}"/>
    <cellStyle name="Comma 50" xfId="658" xr:uid="{00000000-0005-0000-0000-000049030000}"/>
    <cellStyle name="Comma 50 2" xfId="8103" xr:uid="{00000000-0005-0000-0000-00004A030000}"/>
    <cellStyle name="Comma 51" xfId="659" xr:uid="{00000000-0005-0000-0000-00004B030000}"/>
    <cellStyle name="Comma 51 2" xfId="8104" xr:uid="{00000000-0005-0000-0000-00004C030000}"/>
    <cellStyle name="Comma 52" xfId="660" xr:uid="{00000000-0005-0000-0000-00004D030000}"/>
    <cellStyle name="Comma 52 2" xfId="8105" xr:uid="{00000000-0005-0000-0000-00004E030000}"/>
    <cellStyle name="Comma 53" xfId="661" xr:uid="{00000000-0005-0000-0000-00004F030000}"/>
    <cellStyle name="Comma 53 2" xfId="8106" xr:uid="{00000000-0005-0000-0000-000050030000}"/>
    <cellStyle name="Comma 54" xfId="662" xr:uid="{00000000-0005-0000-0000-000051030000}"/>
    <cellStyle name="Comma 54 2" xfId="8107" xr:uid="{00000000-0005-0000-0000-000052030000}"/>
    <cellStyle name="Comma 55" xfId="663" xr:uid="{00000000-0005-0000-0000-000053030000}"/>
    <cellStyle name="Comma 55 2" xfId="8108" xr:uid="{00000000-0005-0000-0000-000054030000}"/>
    <cellStyle name="Comma 56" xfId="664" xr:uid="{00000000-0005-0000-0000-000055030000}"/>
    <cellStyle name="Comma 56 2" xfId="8109" xr:uid="{00000000-0005-0000-0000-000056030000}"/>
    <cellStyle name="Comma 57" xfId="665" xr:uid="{00000000-0005-0000-0000-000057030000}"/>
    <cellStyle name="Comma 57 2" xfId="8110" xr:uid="{00000000-0005-0000-0000-000058030000}"/>
    <cellStyle name="Comma 58" xfId="666" xr:uid="{00000000-0005-0000-0000-000059030000}"/>
    <cellStyle name="Comma 58 2" xfId="8111" xr:uid="{00000000-0005-0000-0000-00005A030000}"/>
    <cellStyle name="Comma 59" xfId="667" xr:uid="{00000000-0005-0000-0000-00005B030000}"/>
    <cellStyle name="Comma 59 2" xfId="8112" xr:uid="{00000000-0005-0000-0000-00005C030000}"/>
    <cellStyle name="Comma 6" xfId="668" xr:uid="{00000000-0005-0000-0000-00005D030000}"/>
    <cellStyle name="Comma 6 2" xfId="669" xr:uid="{00000000-0005-0000-0000-00005E030000}"/>
    <cellStyle name="Comma 6 2 2" xfId="8114" xr:uid="{00000000-0005-0000-0000-00005F030000}"/>
    <cellStyle name="Comma 6 3" xfId="670" xr:uid="{00000000-0005-0000-0000-000060030000}"/>
    <cellStyle name="Comma 6 3 2" xfId="8115" xr:uid="{00000000-0005-0000-0000-000061030000}"/>
    <cellStyle name="Comma 6 4" xfId="671" xr:uid="{00000000-0005-0000-0000-000062030000}"/>
    <cellStyle name="Comma 6 4 2" xfId="672" xr:uid="{00000000-0005-0000-0000-000063030000}"/>
    <cellStyle name="Comma 6 4 2 2" xfId="8117" xr:uid="{00000000-0005-0000-0000-000064030000}"/>
    <cellStyle name="Comma 6 4 3" xfId="8116" xr:uid="{00000000-0005-0000-0000-000065030000}"/>
    <cellStyle name="Comma 6 5" xfId="8113" xr:uid="{00000000-0005-0000-0000-000066030000}"/>
    <cellStyle name="Comma 60" xfId="673" xr:uid="{00000000-0005-0000-0000-000067030000}"/>
    <cellStyle name="Comma 60 2" xfId="8118" xr:uid="{00000000-0005-0000-0000-000068030000}"/>
    <cellStyle name="Comma 61" xfId="674" xr:uid="{00000000-0005-0000-0000-000069030000}"/>
    <cellStyle name="Comma 61 2" xfId="8119" xr:uid="{00000000-0005-0000-0000-00006A030000}"/>
    <cellStyle name="Comma 62" xfId="675" xr:uid="{00000000-0005-0000-0000-00006B030000}"/>
    <cellStyle name="Comma 62 2" xfId="8120" xr:uid="{00000000-0005-0000-0000-00006C030000}"/>
    <cellStyle name="Comma 63" xfId="676" xr:uid="{00000000-0005-0000-0000-00006D030000}"/>
    <cellStyle name="Comma 63 2" xfId="8121" xr:uid="{00000000-0005-0000-0000-00006E030000}"/>
    <cellStyle name="Comma 64" xfId="677" xr:uid="{00000000-0005-0000-0000-00006F030000}"/>
    <cellStyle name="Comma 64 2" xfId="8122" xr:uid="{00000000-0005-0000-0000-000070030000}"/>
    <cellStyle name="Comma 65" xfId="7892" xr:uid="{00000000-0005-0000-0000-000071030000}"/>
    <cellStyle name="Comma 65 2" xfId="8139" xr:uid="{00000000-0005-0000-0000-000072030000}"/>
    <cellStyle name="Comma 66" xfId="7893" xr:uid="{00000000-0005-0000-0000-000073030000}"/>
    <cellStyle name="Comma 66 2" xfId="8140" xr:uid="{00000000-0005-0000-0000-000074030000}"/>
    <cellStyle name="Comma 67" xfId="8" xr:uid="{00000000-0005-0000-0000-000075030000}"/>
    <cellStyle name="Comma 67 2" xfId="7910" xr:uid="{00000000-0005-0000-0000-000076030000}"/>
    <cellStyle name="Comma 68" xfId="7901" xr:uid="{00000000-0005-0000-0000-000077030000}"/>
    <cellStyle name="Comma 68 2" xfId="8141" xr:uid="{00000000-0005-0000-0000-000078030000}"/>
    <cellStyle name="Comma 69" xfId="7904" xr:uid="{00000000-0005-0000-0000-000079030000}"/>
    <cellStyle name="Comma 69 2" xfId="8143" xr:uid="{00000000-0005-0000-0000-00007A030000}"/>
    <cellStyle name="Comma 7" xfId="678" xr:uid="{00000000-0005-0000-0000-00007B030000}"/>
    <cellStyle name="Comma 7 2" xfId="679" xr:uid="{00000000-0005-0000-0000-00007C030000}"/>
    <cellStyle name="Comma 7 2 2" xfId="8124" xr:uid="{00000000-0005-0000-0000-00007D030000}"/>
    <cellStyle name="Comma 7 3" xfId="680" xr:uid="{00000000-0005-0000-0000-00007E030000}"/>
    <cellStyle name="Comma 7 3 2" xfId="8125" xr:uid="{00000000-0005-0000-0000-00007F030000}"/>
    <cellStyle name="Comma 7 4" xfId="8123" xr:uid="{00000000-0005-0000-0000-000080030000}"/>
    <cellStyle name="Comma 70" xfId="7908" xr:uid="{00000000-0005-0000-0000-000081030000}"/>
    <cellStyle name="Comma 70 2" xfId="8146" xr:uid="{00000000-0005-0000-0000-000082030000}"/>
    <cellStyle name="Comma 71" xfId="7909" xr:uid="{00000000-0005-0000-0000-000083030000}"/>
    <cellStyle name="Comma 72" xfId="8138" xr:uid="{00000000-0005-0000-0000-000084030000}"/>
    <cellStyle name="Comma 73" xfId="8148" xr:uid="{00000000-0005-0000-0000-000085030000}"/>
    <cellStyle name="Comma 74" xfId="8137" xr:uid="{00000000-0005-0000-0000-000086030000}"/>
    <cellStyle name="Comma 75" xfId="8147" xr:uid="{00000000-0005-0000-0000-000087030000}"/>
    <cellStyle name="Comma 8" xfId="681" xr:uid="{00000000-0005-0000-0000-000088030000}"/>
    <cellStyle name="Comma 8 2" xfId="682" xr:uid="{00000000-0005-0000-0000-000089030000}"/>
    <cellStyle name="Comma 8 2 2" xfId="8127" xr:uid="{00000000-0005-0000-0000-00008A030000}"/>
    <cellStyle name="Comma 8 3" xfId="683" xr:uid="{00000000-0005-0000-0000-00008B030000}"/>
    <cellStyle name="Comma 8 3 2" xfId="8128" xr:uid="{00000000-0005-0000-0000-00008C030000}"/>
    <cellStyle name="Comma 8 4" xfId="8126" xr:uid="{00000000-0005-0000-0000-00008D030000}"/>
    <cellStyle name="Comma 9" xfId="684" xr:uid="{00000000-0005-0000-0000-00008E030000}"/>
    <cellStyle name="Comma 9 2" xfId="685" xr:uid="{00000000-0005-0000-0000-00008F030000}"/>
    <cellStyle name="Comma 9 2 2" xfId="8130" xr:uid="{00000000-0005-0000-0000-000090030000}"/>
    <cellStyle name="Comma 9 3" xfId="8129" xr:uid="{00000000-0005-0000-0000-000091030000}"/>
    <cellStyle name="Comma no zeroes" xfId="686" xr:uid="{00000000-0005-0000-0000-000092030000}"/>
    <cellStyle name="Comma no zeroes 2" xfId="687" xr:uid="{00000000-0005-0000-0000-000093030000}"/>
    <cellStyle name="Comma one decimal no zeroes" xfId="688" xr:uid="{00000000-0005-0000-0000-000094030000}"/>
    <cellStyle name="Comma one decimal no zeroes 2" xfId="689" xr:uid="{00000000-0005-0000-0000-000095030000}"/>
    <cellStyle name="Comment" xfId="690" xr:uid="{00000000-0005-0000-0000-000096030000}"/>
    <cellStyle name="Comments" xfId="691" xr:uid="{00000000-0005-0000-0000-000097030000}"/>
    <cellStyle name="Comments 2" xfId="692" xr:uid="{00000000-0005-0000-0000-000098030000}"/>
    <cellStyle name="Comments 2 2" xfId="693" xr:uid="{00000000-0005-0000-0000-000099030000}"/>
    <cellStyle name="Comments 2 3" xfId="694" xr:uid="{00000000-0005-0000-0000-00009A030000}"/>
    <cellStyle name="Comments 3" xfId="695" xr:uid="{00000000-0005-0000-0000-00009B030000}"/>
    <cellStyle name="Comments 3 2" xfId="696" xr:uid="{00000000-0005-0000-0000-00009C030000}"/>
    <cellStyle name="Comments 4" xfId="697" xr:uid="{00000000-0005-0000-0000-00009D030000}"/>
    <cellStyle name="Comments 4 2" xfId="698" xr:uid="{00000000-0005-0000-0000-00009E030000}"/>
    <cellStyle name="Comments 5" xfId="699" xr:uid="{00000000-0005-0000-0000-00009F030000}"/>
    <cellStyle name="Comments 5 2" xfId="700" xr:uid="{00000000-0005-0000-0000-0000A0030000}"/>
    <cellStyle name="Comments 6" xfId="701" xr:uid="{00000000-0005-0000-0000-0000A1030000}"/>
    <cellStyle name="Comments 7" xfId="702" xr:uid="{00000000-0005-0000-0000-0000A2030000}"/>
    <cellStyle name="Comments_1" xfId="703" xr:uid="{00000000-0005-0000-0000-0000A3030000}"/>
    <cellStyle name="Constant_RP" xfId="704" xr:uid="{00000000-0005-0000-0000-0000A4030000}"/>
    <cellStyle name="ConstantLbl_RP" xfId="705" xr:uid="{00000000-0005-0000-0000-0000A5030000}"/>
    <cellStyle name="Constants" xfId="706" xr:uid="{00000000-0005-0000-0000-0000A6030000}"/>
    <cellStyle name="Constants 2" xfId="707" xr:uid="{00000000-0005-0000-0000-0000A7030000}"/>
    <cellStyle name="Constants 3" xfId="708" xr:uid="{00000000-0005-0000-0000-0000A8030000}"/>
    <cellStyle name="Content1" xfId="709" xr:uid="{00000000-0005-0000-0000-0000A9030000}"/>
    <cellStyle name="Content1 2" xfId="710" xr:uid="{00000000-0005-0000-0000-0000AA030000}"/>
    <cellStyle name="Content1 3" xfId="711" xr:uid="{00000000-0005-0000-0000-0000AB030000}"/>
    <cellStyle name="Content2" xfId="712" xr:uid="{00000000-0005-0000-0000-0000AC030000}"/>
    <cellStyle name="Content2 2" xfId="713" xr:uid="{00000000-0005-0000-0000-0000AD030000}"/>
    <cellStyle name="Content2 3" xfId="714" xr:uid="{00000000-0005-0000-0000-0000AE030000}"/>
    <cellStyle name="Country Data_Normal" xfId="715" xr:uid="{00000000-0005-0000-0000-0000AF030000}"/>
    <cellStyle name="CountryTitle" xfId="716" xr:uid="{00000000-0005-0000-0000-0000B0030000}"/>
    <cellStyle name="Currency [0] 2" xfId="717" xr:uid="{00000000-0005-0000-0000-0000B1030000}"/>
    <cellStyle name="Currency [0] 2 2" xfId="8131" xr:uid="{00000000-0005-0000-0000-0000B2030000}"/>
    <cellStyle name="Currency [0] 3" xfId="718" xr:uid="{00000000-0005-0000-0000-0000B3030000}"/>
    <cellStyle name="Currency [0] 3 2" xfId="8132" xr:uid="{00000000-0005-0000-0000-0000B4030000}"/>
    <cellStyle name="Currency [0] 4" xfId="719" xr:uid="{00000000-0005-0000-0000-0000B5030000}"/>
    <cellStyle name="Currency [0] 4 2" xfId="8133" xr:uid="{00000000-0005-0000-0000-0000B6030000}"/>
    <cellStyle name="Currency 2" xfId="720" xr:uid="{00000000-0005-0000-0000-0000B7030000}"/>
    <cellStyle name="Currency 2 2" xfId="8134" xr:uid="{00000000-0005-0000-0000-0000B8030000}"/>
    <cellStyle name="Currency 2 2 2" xfId="8174" xr:uid="{14984D00-5394-436E-BD48-78A210A9D3E9}"/>
    <cellStyle name="Currency 2 3" xfId="8396" xr:uid="{8A7CE335-81C4-4920-82B2-381EB8B8694E}"/>
    <cellStyle name="Currency 2 4" xfId="8173" xr:uid="{79470914-82DA-4698-A2E5-06B7D3690C99}"/>
    <cellStyle name="Currency 3" xfId="721" xr:uid="{00000000-0005-0000-0000-0000B9030000}"/>
    <cellStyle name="Currency 3 2" xfId="8135" xr:uid="{00000000-0005-0000-0000-0000BA030000}"/>
    <cellStyle name="Currency 4" xfId="722" xr:uid="{00000000-0005-0000-0000-0000BB030000}"/>
    <cellStyle name="Currency 4 2" xfId="8136" xr:uid="{00000000-0005-0000-0000-0000BC030000}"/>
    <cellStyle name="Currency 5" xfId="12" xr:uid="{00000000-0005-0000-0000-0000BD030000}"/>
    <cellStyle name="Currency 5 2" xfId="7911" xr:uid="{00000000-0005-0000-0000-0000BE030000}"/>
    <cellStyle name="Currency 6" xfId="7902" xr:uid="{00000000-0005-0000-0000-0000BF030000}"/>
    <cellStyle name="Currency 6 2" xfId="8142" xr:uid="{00000000-0005-0000-0000-0000C0030000}"/>
    <cellStyle name="CustomizationGreenCells" xfId="723" xr:uid="{00000000-0005-0000-0000-0000C1030000}"/>
    <cellStyle name="CustomizationGreenCells 2" xfId="724" xr:uid="{00000000-0005-0000-0000-0000C2030000}"/>
    <cellStyle name="CustomizationGreenCells 3" xfId="725" xr:uid="{00000000-0005-0000-0000-0000C3030000}"/>
    <cellStyle name="Data" xfId="726" xr:uid="{00000000-0005-0000-0000-0000C4030000}"/>
    <cellStyle name="Description" xfId="727" xr:uid="{00000000-0005-0000-0000-0000C5030000}"/>
    <cellStyle name="Description 2" xfId="8175" xr:uid="{A8C6A054-FDF5-4EA2-88CB-3EBA12572FDE}"/>
    <cellStyle name="Direction" xfId="728" xr:uid="{00000000-0005-0000-0000-0000C6030000}"/>
    <cellStyle name="DM" xfId="729" xr:uid="{00000000-0005-0000-0000-0000C7030000}"/>
    <cellStyle name="Dollar" xfId="730" xr:uid="{00000000-0005-0000-0000-0000C8030000}"/>
    <cellStyle name="Dollars" xfId="731" xr:uid="{00000000-0005-0000-0000-0000C9030000}"/>
    <cellStyle name="Dollars 2" xfId="732" xr:uid="{00000000-0005-0000-0000-0000CA030000}"/>
    <cellStyle name="Dollars 3" xfId="733" xr:uid="{00000000-0005-0000-0000-0000CB030000}"/>
    <cellStyle name="Dollars 3 2" xfId="734" xr:uid="{00000000-0005-0000-0000-0000CC030000}"/>
    <cellStyle name="Dollars 3 3" xfId="735" xr:uid="{00000000-0005-0000-0000-0000CD030000}"/>
    <cellStyle name="Dollars 3 3 2" xfId="736" xr:uid="{00000000-0005-0000-0000-0000CE030000}"/>
    <cellStyle name="Dollars 4" xfId="737" xr:uid="{00000000-0005-0000-0000-0000CF030000}"/>
    <cellStyle name="Dollars 4 2" xfId="738" xr:uid="{00000000-0005-0000-0000-0000D0030000}"/>
    <cellStyle name="Dollars(0)" xfId="739" xr:uid="{00000000-0005-0000-0000-0000D1030000}"/>
    <cellStyle name="Dollars(0) 2" xfId="740" xr:uid="{00000000-0005-0000-0000-0000D2030000}"/>
    <cellStyle name="Dollars(0) 3" xfId="741" xr:uid="{00000000-0005-0000-0000-0000D3030000}"/>
    <cellStyle name="Dollars(0) 3 2" xfId="742" xr:uid="{00000000-0005-0000-0000-0000D4030000}"/>
    <cellStyle name="Dollars(0) 3 3" xfId="743" xr:uid="{00000000-0005-0000-0000-0000D5030000}"/>
    <cellStyle name="Dollars(0) 3 3 2" xfId="744" xr:uid="{00000000-0005-0000-0000-0000D6030000}"/>
    <cellStyle name="Dollars(0) 4" xfId="745" xr:uid="{00000000-0005-0000-0000-0000D7030000}"/>
    <cellStyle name="Dollars(0) 4 2" xfId="746" xr:uid="{00000000-0005-0000-0000-0000D8030000}"/>
    <cellStyle name="Dollars(0)_Gas Flow Dynamics" xfId="747" xr:uid="{00000000-0005-0000-0000-0000D9030000}"/>
    <cellStyle name="Dollars_DDATA" xfId="748" xr:uid="{00000000-0005-0000-0000-0000DA030000}"/>
    <cellStyle name="Empty_B_border" xfId="749" xr:uid="{00000000-0005-0000-0000-0000DB030000}"/>
    <cellStyle name="EmptyReference" xfId="750" xr:uid="{00000000-0005-0000-0000-0000DC030000}"/>
    <cellStyle name="Enlarged" xfId="751" xr:uid="{00000000-0005-0000-0000-0000DD030000}"/>
    <cellStyle name="EOS" xfId="752" xr:uid="{00000000-0005-0000-0000-0000DE030000}"/>
    <cellStyle name="ErrorCheck" xfId="753" xr:uid="{00000000-0005-0000-0000-0000DF030000}"/>
    <cellStyle name="ErrorCheck 2" xfId="754" xr:uid="{00000000-0005-0000-0000-0000E0030000}"/>
    <cellStyle name="ErrorCheck 3" xfId="755" xr:uid="{00000000-0005-0000-0000-0000E1030000}"/>
    <cellStyle name="ErrorCheck 3 2" xfId="756" xr:uid="{00000000-0005-0000-0000-0000E2030000}"/>
    <cellStyle name="ErrorCheck 3 3" xfId="757" xr:uid="{00000000-0005-0000-0000-0000E3030000}"/>
    <cellStyle name="ErrorCheck 3 3 2" xfId="758" xr:uid="{00000000-0005-0000-0000-0000E4030000}"/>
    <cellStyle name="ErrorCheck 4" xfId="759" xr:uid="{00000000-0005-0000-0000-0000E5030000}"/>
    <cellStyle name="ErrorCheck 4 2" xfId="760" xr:uid="{00000000-0005-0000-0000-0000E6030000}"/>
    <cellStyle name="ErrorCheck_Gas Flow Dynamics" xfId="761" xr:uid="{00000000-0005-0000-0000-0000E7030000}"/>
    <cellStyle name="Euro" xfId="762" xr:uid="{00000000-0005-0000-0000-0000E8030000}"/>
    <cellStyle name="Euro 2" xfId="763" xr:uid="{00000000-0005-0000-0000-0000E9030000}"/>
    <cellStyle name="Euro 3" xfId="764" xr:uid="{00000000-0005-0000-0000-0000EA030000}"/>
    <cellStyle name="Euro 3 2" xfId="765" xr:uid="{00000000-0005-0000-0000-0000EB030000}"/>
    <cellStyle name="Euro 4" xfId="766" xr:uid="{00000000-0005-0000-0000-0000EC030000}"/>
    <cellStyle name="Euro 5" xfId="767" xr:uid="{00000000-0005-0000-0000-0000ED030000}"/>
    <cellStyle name="Euro 6" xfId="8176" xr:uid="{11863621-C08D-4E3D-B89B-6B0A40AF1715}"/>
    <cellStyle name="Euro_FES2013 charts 2050 and progress" xfId="768" xr:uid="{00000000-0005-0000-0000-0000EE030000}"/>
    <cellStyle name="Explanatory Text 2" xfId="769" xr:uid="{00000000-0005-0000-0000-0000EF030000}"/>
    <cellStyle name="Explanatory Text 2 2" xfId="770" xr:uid="{00000000-0005-0000-0000-0000F0030000}"/>
    <cellStyle name="Explanatory Text 2 2 2" xfId="771" xr:uid="{00000000-0005-0000-0000-0000F1030000}"/>
    <cellStyle name="Explanatory Text 2 2 3" xfId="772" xr:uid="{00000000-0005-0000-0000-0000F2030000}"/>
    <cellStyle name="Explanatory Text 2 3" xfId="773" xr:uid="{00000000-0005-0000-0000-0000F3030000}"/>
    <cellStyle name="Explanatory Text 3" xfId="774" xr:uid="{00000000-0005-0000-0000-0000F4030000}"/>
    <cellStyle name="Explanatory Text 4" xfId="775" xr:uid="{00000000-0005-0000-0000-0000F5030000}"/>
    <cellStyle name="EYBlocked" xfId="776" xr:uid="{00000000-0005-0000-0000-0000F6030000}"/>
    <cellStyle name="EYBlocked 2" xfId="777" xr:uid="{00000000-0005-0000-0000-0000F7030000}"/>
    <cellStyle name="EYBlocked 3" xfId="778" xr:uid="{00000000-0005-0000-0000-0000F8030000}"/>
    <cellStyle name="EYCallUp" xfId="779" xr:uid="{00000000-0005-0000-0000-0000F9030000}"/>
    <cellStyle name="EYCallUp 2" xfId="780" xr:uid="{00000000-0005-0000-0000-0000FA030000}"/>
    <cellStyle name="EYCallUp 3" xfId="781" xr:uid="{00000000-0005-0000-0000-0000FB030000}"/>
    <cellStyle name="EYCheck" xfId="782" xr:uid="{00000000-0005-0000-0000-0000FC030000}"/>
    <cellStyle name="EYDate" xfId="783" xr:uid="{00000000-0005-0000-0000-0000FD030000}"/>
    <cellStyle name="EYDeviant" xfId="784" xr:uid="{00000000-0005-0000-0000-0000FE030000}"/>
    <cellStyle name="EYDeviant 2" xfId="785" xr:uid="{00000000-0005-0000-0000-0000FF030000}"/>
    <cellStyle name="EYDeviant 3" xfId="786" xr:uid="{00000000-0005-0000-0000-000000040000}"/>
    <cellStyle name="EYHeader1" xfId="787" xr:uid="{00000000-0005-0000-0000-000001040000}"/>
    <cellStyle name="EYHeader1 2" xfId="788" xr:uid="{00000000-0005-0000-0000-000002040000}"/>
    <cellStyle name="EYHeader1 2 2" xfId="789" xr:uid="{00000000-0005-0000-0000-000003040000}"/>
    <cellStyle name="EYHeader1 2 2 2" xfId="790" xr:uid="{00000000-0005-0000-0000-000004040000}"/>
    <cellStyle name="EYHeader1 2 2 3" xfId="791" xr:uid="{00000000-0005-0000-0000-000005040000}"/>
    <cellStyle name="EYHeader1 2 2 4" xfId="792" xr:uid="{00000000-0005-0000-0000-000006040000}"/>
    <cellStyle name="EYHeader1 2 2_Subsidy" xfId="793" xr:uid="{00000000-0005-0000-0000-000007040000}"/>
    <cellStyle name="EYHeader1 2 3" xfId="794" xr:uid="{00000000-0005-0000-0000-000008040000}"/>
    <cellStyle name="EYHeader1 2 4" xfId="795" xr:uid="{00000000-0005-0000-0000-000009040000}"/>
    <cellStyle name="EYHeader1 2 5" xfId="796" xr:uid="{00000000-0005-0000-0000-00000A040000}"/>
    <cellStyle name="EYHeader1 2_ST" xfId="797" xr:uid="{00000000-0005-0000-0000-00000B040000}"/>
    <cellStyle name="EYHeader1 3" xfId="798" xr:uid="{00000000-0005-0000-0000-00000C040000}"/>
    <cellStyle name="EYHeader1 3 10" xfId="799" xr:uid="{00000000-0005-0000-0000-00000D040000}"/>
    <cellStyle name="EYHeader1 3 2" xfId="800" xr:uid="{00000000-0005-0000-0000-00000E040000}"/>
    <cellStyle name="EYHeader1 3 3" xfId="801" xr:uid="{00000000-0005-0000-0000-00000F040000}"/>
    <cellStyle name="EYHeader1 3 4" xfId="802" xr:uid="{00000000-0005-0000-0000-000010040000}"/>
    <cellStyle name="EYHeader1 3 4 2" xfId="803" xr:uid="{00000000-0005-0000-0000-000011040000}"/>
    <cellStyle name="EYHeader1 3 4 2 2" xfId="804" xr:uid="{00000000-0005-0000-0000-000012040000}"/>
    <cellStyle name="EYHeader1 3 4 2 3" xfId="805" xr:uid="{00000000-0005-0000-0000-000013040000}"/>
    <cellStyle name="EYHeader1 3 4 2 4" xfId="806" xr:uid="{00000000-0005-0000-0000-000014040000}"/>
    <cellStyle name="EYHeader1 3 4 2 5" xfId="807" xr:uid="{00000000-0005-0000-0000-000015040000}"/>
    <cellStyle name="EYHeader1 3 4 2 6" xfId="808" xr:uid="{00000000-0005-0000-0000-000016040000}"/>
    <cellStyle name="EYHeader1 3 4 3" xfId="809" xr:uid="{00000000-0005-0000-0000-000017040000}"/>
    <cellStyle name="EYHeader1 3 4 3 2" xfId="810" xr:uid="{00000000-0005-0000-0000-000018040000}"/>
    <cellStyle name="EYHeader1 3 4 4" xfId="811" xr:uid="{00000000-0005-0000-0000-000019040000}"/>
    <cellStyle name="EYHeader1 3 4 5" xfId="812" xr:uid="{00000000-0005-0000-0000-00001A040000}"/>
    <cellStyle name="EYHeader1 3 4 6" xfId="813" xr:uid="{00000000-0005-0000-0000-00001B040000}"/>
    <cellStyle name="EYHeader1 3 4 7" xfId="814" xr:uid="{00000000-0005-0000-0000-00001C040000}"/>
    <cellStyle name="EYHeader1 3 4 8" xfId="815" xr:uid="{00000000-0005-0000-0000-00001D040000}"/>
    <cellStyle name="EYHeader1 3 5" xfId="816" xr:uid="{00000000-0005-0000-0000-00001E040000}"/>
    <cellStyle name="EYHeader1 3 5 2" xfId="817" xr:uid="{00000000-0005-0000-0000-00001F040000}"/>
    <cellStyle name="EYHeader1 3 5 2 2" xfId="818" xr:uid="{00000000-0005-0000-0000-000020040000}"/>
    <cellStyle name="EYHeader1 3 5 2 3" xfId="819" xr:uid="{00000000-0005-0000-0000-000021040000}"/>
    <cellStyle name="EYHeader1 3 5 2 4" xfId="820" xr:uid="{00000000-0005-0000-0000-000022040000}"/>
    <cellStyle name="EYHeader1 3 5 2 5" xfId="821" xr:uid="{00000000-0005-0000-0000-000023040000}"/>
    <cellStyle name="EYHeader1 3 5 2 6" xfId="822" xr:uid="{00000000-0005-0000-0000-000024040000}"/>
    <cellStyle name="EYHeader1 3 5 3" xfId="823" xr:uid="{00000000-0005-0000-0000-000025040000}"/>
    <cellStyle name="EYHeader1 3 5 3 2" xfId="824" xr:uid="{00000000-0005-0000-0000-000026040000}"/>
    <cellStyle name="EYHeader1 3 5 4" xfId="825" xr:uid="{00000000-0005-0000-0000-000027040000}"/>
    <cellStyle name="EYHeader1 3 5 5" xfId="826" xr:uid="{00000000-0005-0000-0000-000028040000}"/>
    <cellStyle name="EYHeader1 3 5 6" xfId="827" xr:uid="{00000000-0005-0000-0000-000029040000}"/>
    <cellStyle name="EYHeader1 3 5 7" xfId="828" xr:uid="{00000000-0005-0000-0000-00002A040000}"/>
    <cellStyle name="EYHeader1 3 5 8" xfId="829" xr:uid="{00000000-0005-0000-0000-00002B040000}"/>
    <cellStyle name="EYHeader1 3 6" xfId="830" xr:uid="{00000000-0005-0000-0000-00002C040000}"/>
    <cellStyle name="EYHeader1 3 6 2" xfId="831" xr:uid="{00000000-0005-0000-0000-00002D040000}"/>
    <cellStyle name="EYHeader1 3 7" xfId="832" xr:uid="{00000000-0005-0000-0000-00002E040000}"/>
    <cellStyle name="EYHeader1 3 8" xfId="833" xr:uid="{00000000-0005-0000-0000-00002F040000}"/>
    <cellStyle name="EYHeader1 3 9" xfId="834" xr:uid="{00000000-0005-0000-0000-000030040000}"/>
    <cellStyle name="EYHeader1 3_Subsidy" xfId="835" xr:uid="{00000000-0005-0000-0000-000031040000}"/>
    <cellStyle name="EYHeader1 4" xfId="836" xr:uid="{00000000-0005-0000-0000-000032040000}"/>
    <cellStyle name="EYHeader1 5" xfId="837" xr:uid="{00000000-0005-0000-0000-000033040000}"/>
    <cellStyle name="EYHeader1 5 2" xfId="838" xr:uid="{00000000-0005-0000-0000-000034040000}"/>
    <cellStyle name="EYHeader1 6" xfId="839" xr:uid="{00000000-0005-0000-0000-000035040000}"/>
    <cellStyle name="EYHeader1 6 2" xfId="840" xr:uid="{00000000-0005-0000-0000-000036040000}"/>
    <cellStyle name="EYHeader1 6 2 2" xfId="841" xr:uid="{00000000-0005-0000-0000-000037040000}"/>
    <cellStyle name="EYHeader1 6 2 3" xfId="842" xr:uid="{00000000-0005-0000-0000-000038040000}"/>
    <cellStyle name="EYHeader1 6 2 4" xfId="843" xr:uid="{00000000-0005-0000-0000-000039040000}"/>
    <cellStyle name="EYHeader1 6 2 5" xfId="844" xr:uid="{00000000-0005-0000-0000-00003A040000}"/>
    <cellStyle name="EYHeader1 6 2 6" xfId="845" xr:uid="{00000000-0005-0000-0000-00003B040000}"/>
    <cellStyle name="EYHeader1 6 3" xfId="846" xr:uid="{00000000-0005-0000-0000-00003C040000}"/>
    <cellStyle name="EYHeader1 6 3 2" xfId="847" xr:uid="{00000000-0005-0000-0000-00003D040000}"/>
    <cellStyle name="EYHeader1 6 4" xfId="848" xr:uid="{00000000-0005-0000-0000-00003E040000}"/>
    <cellStyle name="EYHeader1 6 5" xfId="849" xr:uid="{00000000-0005-0000-0000-00003F040000}"/>
    <cellStyle name="EYHeader1 6 6" xfId="850" xr:uid="{00000000-0005-0000-0000-000040040000}"/>
    <cellStyle name="EYHeader1 6 7" xfId="851" xr:uid="{00000000-0005-0000-0000-000041040000}"/>
    <cellStyle name="EYHeader1 6 8" xfId="852" xr:uid="{00000000-0005-0000-0000-000042040000}"/>
    <cellStyle name="EYHeader1_Calculations" xfId="853" xr:uid="{00000000-0005-0000-0000-000043040000}"/>
    <cellStyle name="EYHeader2" xfId="854" xr:uid="{00000000-0005-0000-0000-000044040000}"/>
    <cellStyle name="EYHeader3" xfId="855" xr:uid="{00000000-0005-0000-0000-000045040000}"/>
    <cellStyle name="EYInputDate" xfId="856" xr:uid="{00000000-0005-0000-0000-000046040000}"/>
    <cellStyle name="EYInputPercent" xfId="857" xr:uid="{00000000-0005-0000-0000-000047040000}"/>
    <cellStyle name="EYInputValue" xfId="858" xr:uid="{00000000-0005-0000-0000-000048040000}"/>
    <cellStyle name="EYNormal" xfId="859" xr:uid="{00000000-0005-0000-0000-000049040000}"/>
    <cellStyle name="EYPercent" xfId="860" xr:uid="{00000000-0005-0000-0000-00004A040000}"/>
    <cellStyle name="EYPercentCapped" xfId="861" xr:uid="{00000000-0005-0000-0000-00004B040000}"/>
    <cellStyle name="EYSubTotal" xfId="862" xr:uid="{00000000-0005-0000-0000-00004C040000}"/>
    <cellStyle name="EYSubTotal 10" xfId="863" xr:uid="{00000000-0005-0000-0000-00004D040000}"/>
    <cellStyle name="EYSubTotal 10 2" xfId="864" xr:uid="{00000000-0005-0000-0000-00004E040000}"/>
    <cellStyle name="EYSubTotal 10 2 2" xfId="865" xr:uid="{00000000-0005-0000-0000-00004F040000}"/>
    <cellStyle name="EYSubTotal 10 2 3" xfId="866" xr:uid="{00000000-0005-0000-0000-000050040000}"/>
    <cellStyle name="EYSubTotal 10 2 4" xfId="867" xr:uid="{00000000-0005-0000-0000-000051040000}"/>
    <cellStyle name="EYSubTotal 10 2 5" xfId="868" xr:uid="{00000000-0005-0000-0000-000052040000}"/>
    <cellStyle name="EYSubTotal 10 2 6" xfId="869" xr:uid="{00000000-0005-0000-0000-000053040000}"/>
    <cellStyle name="EYSubTotal 10 3" xfId="870" xr:uid="{00000000-0005-0000-0000-000054040000}"/>
    <cellStyle name="EYSubTotal 10 3 2" xfId="871" xr:uid="{00000000-0005-0000-0000-000055040000}"/>
    <cellStyle name="EYSubTotal 10 4" xfId="872" xr:uid="{00000000-0005-0000-0000-000056040000}"/>
    <cellStyle name="EYSubTotal 10 5" xfId="873" xr:uid="{00000000-0005-0000-0000-000057040000}"/>
    <cellStyle name="EYSubTotal 10 6" xfId="874" xr:uid="{00000000-0005-0000-0000-000058040000}"/>
    <cellStyle name="EYSubTotal 10 7" xfId="875" xr:uid="{00000000-0005-0000-0000-000059040000}"/>
    <cellStyle name="EYSubTotal 11" xfId="876" xr:uid="{00000000-0005-0000-0000-00005A040000}"/>
    <cellStyle name="EYSubTotal 11 2" xfId="877" xr:uid="{00000000-0005-0000-0000-00005B040000}"/>
    <cellStyle name="EYSubTotal 11 2 2" xfId="878" xr:uid="{00000000-0005-0000-0000-00005C040000}"/>
    <cellStyle name="EYSubTotal 11 2 3" xfId="879" xr:uid="{00000000-0005-0000-0000-00005D040000}"/>
    <cellStyle name="EYSubTotal 11 2 4" xfId="880" xr:uid="{00000000-0005-0000-0000-00005E040000}"/>
    <cellStyle name="EYSubTotal 11 2 5" xfId="881" xr:uid="{00000000-0005-0000-0000-00005F040000}"/>
    <cellStyle name="EYSubTotal 11 2 6" xfId="882" xr:uid="{00000000-0005-0000-0000-000060040000}"/>
    <cellStyle name="EYSubTotal 11 3" xfId="883" xr:uid="{00000000-0005-0000-0000-000061040000}"/>
    <cellStyle name="EYSubTotal 11 3 2" xfId="884" xr:uid="{00000000-0005-0000-0000-000062040000}"/>
    <cellStyle name="EYSubTotal 11 4" xfId="885" xr:uid="{00000000-0005-0000-0000-000063040000}"/>
    <cellStyle name="EYSubTotal 11 5" xfId="886" xr:uid="{00000000-0005-0000-0000-000064040000}"/>
    <cellStyle name="EYSubTotal 11 6" xfId="887" xr:uid="{00000000-0005-0000-0000-000065040000}"/>
    <cellStyle name="EYSubTotal 11 7" xfId="888" xr:uid="{00000000-0005-0000-0000-000066040000}"/>
    <cellStyle name="EYSubTotal 12" xfId="889" xr:uid="{00000000-0005-0000-0000-000067040000}"/>
    <cellStyle name="EYSubTotal 12 2" xfId="890" xr:uid="{00000000-0005-0000-0000-000068040000}"/>
    <cellStyle name="EYSubTotal 12 2 2" xfId="891" xr:uid="{00000000-0005-0000-0000-000069040000}"/>
    <cellStyle name="EYSubTotal 12 2 3" xfId="892" xr:uid="{00000000-0005-0000-0000-00006A040000}"/>
    <cellStyle name="EYSubTotal 12 2 4" xfId="893" xr:uid="{00000000-0005-0000-0000-00006B040000}"/>
    <cellStyle name="EYSubTotal 12 2 5" xfId="894" xr:uid="{00000000-0005-0000-0000-00006C040000}"/>
    <cellStyle name="EYSubTotal 12 2 6" xfId="895" xr:uid="{00000000-0005-0000-0000-00006D040000}"/>
    <cellStyle name="EYSubTotal 12 3" xfId="896" xr:uid="{00000000-0005-0000-0000-00006E040000}"/>
    <cellStyle name="EYSubTotal 12 3 2" xfId="897" xr:uid="{00000000-0005-0000-0000-00006F040000}"/>
    <cellStyle name="EYSubTotal 12 4" xfId="898" xr:uid="{00000000-0005-0000-0000-000070040000}"/>
    <cellStyle name="EYSubTotal 12 5" xfId="899" xr:uid="{00000000-0005-0000-0000-000071040000}"/>
    <cellStyle name="EYSubTotal 12 6" xfId="900" xr:uid="{00000000-0005-0000-0000-000072040000}"/>
    <cellStyle name="EYSubTotal 12 7" xfId="901" xr:uid="{00000000-0005-0000-0000-000073040000}"/>
    <cellStyle name="EYSubTotal 13" xfId="902" xr:uid="{00000000-0005-0000-0000-000074040000}"/>
    <cellStyle name="EYSubTotal 13 2" xfId="903" xr:uid="{00000000-0005-0000-0000-000075040000}"/>
    <cellStyle name="EYSubTotal 13 3" xfId="904" xr:uid="{00000000-0005-0000-0000-000076040000}"/>
    <cellStyle name="EYSubTotal 13 4" xfId="905" xr:uid="{00000000-0005-0000-0000-000077040000}"/>
    <cellStyle name="EYSubTotal 13 5" xfId="906" xr:uid="{00000000-0005-0000-0000-000078040000}"/>
    <cellStyle name="EYSubTotal 13 6" xfId="907" xr:uid="{00000000-0005-0000-0000-000079040000}"/>
    <cellStyle name="EYSubTotal 14" xfId="908" xr:uid="{00000000-0005-0000-0000-00007A040000}"/>
    <cellStyle name="EYSubTotal 14 2" xfId="909" xr:uid="{00000000-0005-0000-0000-00007B040000}"/>
    <cellStyle name="EYSubTotal 15" xfId="910" xr:uid="{00000000-0005-0000-0000-00007C040000}"/>
    <cellStyle name="EYSubTotal 16" xfId="911" xr:uid="{00000000-0005-0000-0000-00007D040000}"/>
    <cellStyle name="EYSubTotal 17" xfId="912" xr:uid="{00000000-0005-0000-0000-00007E040000}"/>
    <cellStyle name="EYSubTotal 18" xfId="913" xr:uid="{00000000-0005-0000-0000-00007F040000}"/>
    <cellStyle name="EYSubTotal 19" xfId="914" xr:uid="{00000000-0005-0000-0000-000080040000}"/>
    <cellStyle name="EYSubTotal 2" xfId="915" xr:uid="{00000000-0005-0000-0000-000081040000}"/>
    <cellStyle name="EYSubTotal 2 10" xfId="916" xr:uid="{00000000-0005-0000-0000-000082040000}"/>
    <cellStyle name="EYSubTotal 2 10 2" xfId="917" xr:uid="{00000000-0005-0000-0000-000083040000}"/>
    <cellStyle name="EYSubTotal 2 10 2 2" xfId="918" xr:uid="{00000000-0005-0000-0000-000084040000}"/>
    <cellStyle name="EYSubTotal 2 10 2 3" xfId="919" xr:uid="{00000000-0005-0000-0000-000085040000}"/>
    <cellStyle name="EYSubTotal 2 10 2 4" xfId="920" xr:uid="{00000000-0005-0000-0000-000086040000}"/>
    <cellStyle name="EYSubTotal 2 10 2 5" xfId="921" xr:uid="{00000000-0005-0000-0000-000087040000}"/>
    <cellStyle name="EYSubTotal 2 10 2 6" xfId="922" xr:uid="{00000000-0005-0000-0000-000088040000}"/>
    <cellStyle name="EYSubTotal 2 10 3" xfId="923" xr:uid="{00000000-0005-0000-0000-000089040000}"/>
    <cellStyle name="EYSubTotal 2 10 3 2" xfId="924" xr:uid="{00000000-0005-0000-0000-00008A040000}"/>
    <cellStyle name="EYSubTotal 2 10 4" xfId="925" xr:uid="{00000000-0005-0000-0000-00008B040000}"/>
    <cellStyle name="EYSubTotal 2 10 5" xfId="926" xr:uid="{00000000-0005-0000-0000-00008C040000}"/>
    <cellStyle name="EYSubTotal 2 10 6" xfId="927" xr:uid="{00000000-0005-0000-0000-00008D040000}"/>
    <cellStyle name="EYSubTotal 2 10 7" xfId="928" xr:uid="{00000000-0005-0000-0000-00008E040000}"/>
    <cellStyle name="EYSubTotal 2 11" xfId="929" xr:uid="{00000000-0005-0000-0000-00008F040000}"/>
    <cellStyle name="EYSubTotal 2 11 2" xfId="930" xr:uid="{00000000-0005-0000-0000-000090040000}"/>
    <cellStyle name="EYSubTotal 2 11 3" xfId="931" xr:uid="{00000000-0005-0000-0000-000091040000}"/>
    <cellStyle name="EYSubTotal 2 11 4" xfId="932" xr:uid="{00000000-0005-0000-0000-000092040000}"/>
    <cellStyle name="EYSubTotal 2 11 5" xfId="933" xr:uid="{00000000-0005-0000-0000-000093040000}"/>
    <cellStyle name="EYSubTotal 2 11 6" xfId="934" xr:uid="{00000000-0005-0000-0000-000094040000}"/>
    <cellStyle name="EYSubTotal 2 12" xfId="935" xr:uid="{00000000-0005-0000-0000-000095040000}"/>
    <cellStyle name="EYSubTotal 2 12 2" xfId="936" xr:uid="{00000000-0005-0000-0000-000096040000}"/>
    <cellStyle name="EYSubTotal 2 13" xfId="937" xr:uid="{00000000-0005-0000-0000-000097040000}"/>
    <cellStyle name="EYSubTotal 2 14" xfId="938" xr:uid="{00000000-0005-0000-0000-000098040000}"/>
    <cellStyle name="EYSubTotal 2 15" xfId="939" xr:uid="{00000000-0005-0000-0000-000099040000}"/>
    <cellStyle name="EYSubTotal 2 16" xfId="940" xr:uid="{00000000-0005-0000-0000-00009A040000}"/>
    <cellStyle name="EYSubTotal 2 17" xfId="941" xr:uid="{00000000-0005-0000-0000-00009B040000}"/>
    <cellStyle name="EYSubTotal 2 2" xfId="942" xr:uid="{00000000-0005-0000-0000-00009C040000}"/>
    <cellStyle name="EYSubTotal 2 2 10" xfId="943" xr:uid="{00000000-0005-0000-0000-00009D040000}"/>
    <cellStyle name="EYSubTotal 2 2 10 2" xfId="944" xr:uid="{00000000-0005-0000-0000-00009E040000}"/>
    <cellStyle name="EYSubTotal 2 2 11" xfId="945" xr:uid="{00000000-0005-0000-0000-00009F040000}"/>
    <cellStyle name="EYSubTotal 2 2 12" xfId="946" xr:uid="{00000000-0005-0000-0000-0000A0040000}"/>
    <cellStyle name="EYSubTotal 2 2 13" xfId="947" xr:uid="{00000000-0005-0000-0000-0000A1040000}"/>
    <cellStyle name="EYSubTotal 2 2 14" xfId="948" xr:uid="{00000000-0005-0000-0000-0000A2040000}"/>
    <cellStyle name="EYSubTotal 2 2 2" xfId="949" xr:uid="{00000000-0005-0000-0000-0000A3040000}"/>
    <cellStyle name="EYSubTotal 2 2 2 2" xfId="950" xr:uid="{00000000-0005-0000-0000-0000A4040000}"/>
    <cellStyle name="EYSubTotal 2 2 2 2 2" xfId="951" xr:uid="{00000000-0005-0000-0000-0000A5040000}"/>
    <cellStyle name="EYSubTotal 2 2 2 2 2 2" xfId="952" xr:uid="{00000000-0005-0000-0000-0000A6040000}"/>
    <cellStyle name="EYSubTotal 2 2 2 2 2 3" xfId="953" xr:uid="{00000000-0005-0000-0000-0000A7040000}"/>
    <cellStyle name="EYSubTotal 2 2 2 2 2 4" xfId="954" xr:uid="{00000000-0005-0000-0000-0000A8040000}"/>
    <cellStyle name="EYSubTotal 2 2 2 2 2 5" xfId="955" xr:uid="{00000000-0005-0000-0000-0000A9040000}"/>
    <cellStyle name="EYSubTotal 2 2 2 2 2 6" xfId="956" xr:uid="{00000000-0005-0000-0000-0000AA040000}"/>
    <cellStyle name="EYSubTotal 2 2 2 2 3" xfId="957" xr:uid="{00000000-0005-0000-0000-0000AB040000}"/>
    <cellStyle name="EYSubTotal 2 2 2 2 3 2" xfId="958" xr:uid="{00000000-0005-0000-0000-0000AC040000}"/>
    <cellStyle name="EYSubTotal 2 2 2 2 4" xfId="959" xr:uid="{00000000-0005-0000-0000-0000AD040000}"/>
    <cellStyle name="EYSubTotal 2 2 2 2 5" xfId="960" xr:uid="{00000000-0005-0000-0000-0000AE040000}"/>
    <cellStyle name="EYSubTotal 2 2 2 2 6" xfId="961" xr:uid="{00000000-0005-0000-0000-0000AF040000}"/>
    <cellStyle name="EYSubTotal 2 2 2 2 7" xfId="962" xr:uid="{00000000-0005-0000-0000-0000B0040000}"/>
    <cellStyle name="EYSubTotal 2 2 2 3" xfId="963" xr:uid="{00000000-0005-0000-0000-0000B1040000}"/>
    <cellStyle name="EYSubTotal 2 2 2 3 2" xfId="964" xr:uid="{00000000-0005-0000-0000-0000B2040000}"/>
    <cellStyle name="EYSubTotal 2 2 2 3 3" xfId="965" xr:uid="{00000000-0005-0000-0000-0000B3040000}"/>
    <cellStyle name="EYSubTotal 2 2 2 3 4" xfId="966" xr:uid="{00000000-0005-0000-0000-0000B4040000}"/>
    <cellStyle name="EYSubTotal 2 2 2 3 5" xfId="967" xr:uid="{00000000-0005-0000-0000-0000B5040000}"/>
    <cellStyle name="EYSubTotal 2 2 2 3 6" xfId="968" xr:uid="{00000000-0005-0000-0000-0000B6040000}"/>
    <cellStyle name="EYSubTotal 2 2 2 4" xfId="969" xr:uid="{00000000-0005-0000-0000-0000B7040000}"/>
    <cellStyle name="EYSubTotal 2 2 2 4 2" xfId="970" xr:uid="{00000000-0005-0000-0000-0000B8040000}"/>
    <cellStyle name="EYSubTotal 2 2 2 5" xfId="971" xr:uid="{00000000-0005-0000-0000-0000B9040000}"/>
    <cellStyle name="EYSubTotal 2 2 2 6" xfId="972" xr:uid="{00000000-0005-0000-0000-0000BA040000}"/>
    <cellStyle name="EYSubTotal 2 2 2 7" xfId="973" xr:uid="{00000000-0005-0000-0000-0000BB040000}"/>
    <cellStyle name="EYSubTotal 2 2 2 8" xfId="974" xr:uid="{00000000-0005-0000-0000-0000BC040000}"/>
    <cellStyle name="EYSubTotal 2 2 2_Subsidy" xfId="975" xr:uid="{00000000-0005-0000-0000-0000BD040000}"/>
    <cellStyle name="EYSubTotal 2 2 3" xfId="976" xr:uid="{00000000-0005-0000-0000-0000BE040000}"/>
    <cellStyle name="EYSubTotal 2 2 3 2" xfId="977" xr:uid="{00000000-0005-0000-0000-0000BF040000}"/>
    <cellStyle name="EYSubTotal 2 2 3 2 2" xfId="978" xr:uid="{00000000-0005-0000-0000-0000C0040000}"/>
    <cellStyle name="EYSubTotal 2 2 3 2 3" xfId="979" xr:uid="{00000000-0005-0000-0000-0000C1040000}"/>
    <cellStyle name="EYSubTotal 2 2 3 2 4" xfId="980" xr:uid="{00000000-0005-0000-0000-0000C2040000}"/>
    <cellStyle name="EYSubTotal 2 2 3 2 5" xfId="981" xr:uid="{00000000-0005-0000-0000-0000C3040000}"/>
    <cellStyle name="EYSubTotal 2 2 3 2 6" xfId="982" xr:uid="{00000000-0005-0000-0000-0000C4040000}"/>
    <cellStyle name="EYSubTotal 2 2 3 3" xfId="983" xr:uid="{00000000-0005-0000-0000-0000C5040000}"/>
    <cellStyle name="EYSubTotal 2 2 3 3 2" xfId="984" xr:uid="{00000000-0005-0000-0000-0000C6040000}"/>
    <cellStyle name="EYSubTotal 2 2 3 4" xfId="985" xr:uid="{00000000-0005-0000-0000-0000C7040000}"/>
    <cellStyle name="EYSubTotal 2 2 3 5" xfId="986" xr:uid="{00000000-0005-0000-0000-0000C8040000}"/>
    <cellStyle name="EYSubTotal 2 2 3 6" xfId="987" xr:uid="{00000000-0005-0000-0000-0000C9040000}"/>
    <cellStyle name="EYSubTotal 2 2 3 7" xfId="988" xr:uid="{00000000-0005-0000-0000-0000CA040000}"/>
    <cellStyle name="EYSubTotal 2 2 4" xfId="989" xr:uid="{00000000-0005-0000-0000-0000CB040000}"/>
    <cellStyle name="EYSubTotal 2 2 4 2" xfId="990" xr:uid="{00000000-0005-0000-0000-0000CC040000}"/>
    <cellStyle name="EYSubTotal 2 2 4 2 2" xfId="991" xr:uid="{00000000-0005-0000-0000-0000CD040000}"/>
    <cellStyle name="EYSubTotal 2 2 4 2 3" xfId="992" xr:uid="{00000000-0005-0000-0000-0000CE040000}"/>
    <cellStyle name="EYSubTotal 2 2 4 2 4" xfId="993" xr:uid="{00000000-0005-0000-0000-0000CF040000}"/>
    <cellStyle name="EYSubTotal 2 2 4 2 5" xfId="994" xr:uid="{00000000-0005-0000-0000-0000D0040000}"/>
    <cellStyle name="EYSubTotal 2 2 4 2 6" xfId="995" xr:uid="{00000000-0005-0000-0000-0000D1040000}"/>
    <cellStyle name="EYSubTotal 2 2 4 3" xfId="996" xr:uid="{00000000-0005-0000-0000-0000D2040000}"/>
    <cellStyle name="EYSubTotal 2 2 4 3 2" xfId="997" xr:uid="{00000000-0005-0000-0000-0000D3040000}"/>
    <cellStyle name="EYSubTotal 2 2 4 4" xfId="998" xr:uid="{00000000-0005-0000-0000-0000D4040000}"/>
    <cellStyle name="EYSubTotal 2 2 4 5" xfId="999" xr:uid="{00000000-0005-0000-0000-0000D5040000}"/>
    <cellStyle name="EYSubTotal 2 2 4 6" xfId="1000" xr:uid="{00000000-0005-0000-0000-0000D6040000}"/>
    <cellStyle name="EYSubTotal 2 2 4 7" xfId="1001" xr:uid="{00000000-0005-0000-0000-0000D7040000}"/>
    <cellStyle name="EYSubTotal 2 2 5" xfId="1002" xr:uid="{00000000-0005-0000-0000-0000D8040000}"/>
    <cellStyle name="EYSubTotal 2 2 5 2" xfId="1003" xr:uid="{00000000-0005-0000-0000-0000D9040000}"/>
    <cellStyle name="EYSubTotal 2 2 5 2 2" xfId="1004" xr:uid="{00000000-0005-0000-0000-0000DA040000}"/>
    <cellStyle name="EYSubTotal 2 2 5 2 3" xfId="1005" xr:uid="{00000000-0005-0000-0000-0000DB040000}"/>
    <cellStyle name="EYSubTotal 2 2 5 2 4" xfId="1006" xr:uid="{00000000-0005-0000-0000-0000DC040000}"/>
    <cellStyle name="EYSubTotal 2 2 5 2 5" xfId="1007" xr:uid="{00000000-0005-0000-0000-0000DD040000}"/>
    <cellStyle name="EYSubTotal 2 2 5 2 6" xfId="1008" xr:uid="{00000000-0005-0000-0000-0000DE040000}"/>
    <cellStyle name="EYSubTotal 2 2 5 3" xfId="1009" xr:uid="{00000000-0005-0000-0000-0000DF040000}"/>
    <cellStyle name="EYSubTotal 2 2 5 3 2" xfId="1010" xr:uid="{00000000-0005-0000-0000-0000E0040000}"/>
    <cellStyle name="EYSubTotal 2 2 5 4" xfId="1011" xr:uid="{00000000-0005-0000-0000-0000E1040000}"/>
    <cellStyle name="EYSubTotal 2 2 5 5" xfId="1012" xr:uid="{00000000-0005-0000-0000-0000E2040000}"/>
    <cellStyle name="EYSubTotal 2 2 5 6" xfId="1013" xr:uid="{00000000-0005-0000-0000-0000E3040000}"/>
    <cellStyle name="EYSubTotal 2 2 5 7" xfId="1014" xr:uid="{00000000-0005-0000-0000-0000E4040000}"/>
    <cellStyle name="EYSubTotal 2 2 6" xfId="1015" xr:uid="{00000000-0005-0000-0000-0000E5040000}"/>
    <cellStyle name="EYSubTotal 2 2 6 2" xfId="1016" xr:uid="{00000000-0005-0000-0000-0000E6040000}"/>
    <cellStyle name="EYSubTotal 2 2 6 2 2" xfId="1017" xr:uid="{00000000-0005-0000-0000-0000E7040000}"/>
    <cellStyle name="EYSubTotal 2 2 6 2 3" xfId="1018" xr:uid="{00000000-0005-0000-0000-0000E8040000}"/>
    <cellStyle name="EYSubTotal 2 2 6 2 4" xfId="1019" xr:uid="{00000000-0005-0000-0000-0000E9040000}"/>
    <cellStyle name="EYSubTotal 2 2 6 2 5" xfId="1020" xr:uid="{00000000-0005-0000-0000-0000EA040000}"/>
    <cellStyle name="EYSubTotal 2 2 6 2 6" xfId="1021" xr:uid="{00000000-0005-0000-0000-0000EB040000}"/>
    <cellStyle name="EYSubTotal 2 2 6 3" xfId="1022" xr:uid="{00000000-0005-0000-0000-0000EC040000}"/>
    <cellStyle name="EYSubTotal 2 2 6 3 2" xfId="1023" xr:uid="{00000000-0005-0000-0000-0000ED040000}"/>
    <cellStyle name="EYSubTotal 2 2 6 4" xfId="1024" xr:uid="{00000000-0005-0000-0000-0000EE040000}"/>
    <cellStyle name="EYSubTotal 2 2 6 5" xfId="1025" xr:uid="{00000000-0005-0000-0000-0000EF040000}"/>
    <cellStyle name="EYSubTotal 2 2 6 6" xfId="1026" xr:uid="{00000000-0005-0000-0000-0000F0040000}"/>
    <cellStyle name="EYSubTotal 2 2 6 7" xfId="1027" xr:uid="{00000000-0005-0000-0000-0000F1040000}"/>
    <cellStyle name="EYSubTotal 2 2 7" xfId="1028" xr:uid="{00000000-0005-0000-0000-0000F2040000}"/>
    <cellStyle name="EYSubTotal 2 2 7 2" xfId="1029" xr:uid="{00000000-0005-0000-0000-0000F3040000}"/>
    <cellStyle name="EYSubTotal 2 2 7 2 2" xfId="1030" xr:uid="{00000000-0005-0000-0000-0000F4040000}"/>
    <cellStyle name="EYSubTotal 2 2 7 2 3" xfId="1031" xr:uid="{00000000-0005-0000-0000-0000F5040000}"/>
    <cellStyle name="EYSubTotal 2 2 7 2 4" xfId="1032" xr:uid="{00000000-0005-0000-0000-0000F6040000}"/>
    <cellStyle name="EYSubTotal 2 2 7 2 5" xfId="1033" xr:uid="{00000000-0005-0000-0000-0000F7040000}"/>
    <cellStyle name="EYSubTotal 2 2 7 2 6" xfId="1034" xr:uid="{00000000-0005-0000-0000-0000F8040000}"/>
    <cellStyle name="EYSubTotal 2 2 7 3" xfId="1035" xr:uid="{00000000-0005-0000-0000-0000F9040000}"/>
    <cellStyle name="EYSubTotal 2 2 7 3 2" xfId="1036" xr:uid="{00000000-0005-0000-0000-0000FA040000}"/>
    <cellStyle name="EYSubTotal 2 2 7 4" xfId="1037" xr:uid="{00000000-0005-0000-0000-0000FB040000}"/>
    <cellStyle name="EYSubTotal 2 2 7 5" xfId="1038" xr:uid="{00000000-0005-0000-0000-0000FC040000}"/>
    <cellStyle name="EYSubTotal 2 2 7 6" xfId="1039" xr:uid="{00000000-0005-0000-0000-0000FD040000}"/>
    <cellStyle name="EYSubTotal 2 2 7 7" xfId="1040" xr:uid="{00000000-0005-0000-0000-0000FE040000}"/>
    <cellStyle name="EYSubTotal 2 2 8" xfId="1041" xr:uid="{00000000-0005-0000-0000-0000FF040000}"/>
    <cellStyle name="EYSubTotal 2 2 8 2" xfId="1042" xr:uid="{00000000-0005-0000-0000-000000050000}"/>
    <cellStyle name="EYSubTotal 2 2 8 2 2" xfId="1043" xr:uid="{00000000-0005-0000-0000-000001050000}"/>
    <cellStyle name="EYSubTotal 2 2 8 2 3" xfId="1044" xr:uid="{00000000-0005-0000-0000-000002050000}"/>
    <cellStyle name="EYSubTotal 2 2 8 2 4" xfId="1045" xr:uid="{00000000-0005-0000-0000-000003050000}"/>
    <cellStyle name="EYSubTotal 2 2 8 2 5" xfId="1046" xr:uid="{00000000-0005-0000-0000-000004050000}"/>
    <cellStyle name="EYSubTotal 2 2 8 2 6" xfId="1047" xr:uid="{00000000-0005-0000-0000-000005050000}"/>
    <cellStyle name="EYSubTotal 2 2 8 3" xfId="1048" xr:uid="{00000000-0005-0000-0000-000006050000}"/>
    <cellStyle name="EYSubTotal 2 2 8 3 2" xfId="1049" xr:uid="{00000000-0005-0000-0000-000007050000}"/>
    <cellStyle name="EYSubTotal 2 2 8 4" xfId="1050" xr:uid="{00000000-0005-0000-0000-000008050000}"/>
    <cellStyle name="EYSubTotal 2 2 8 5" xfId="1051" xr:uid="{00000000-0005-0000-0000-000009050000}"/>
    <cellStyle name="EYSubTotal 2 2 8 6" xfId="1052" xr:uid="{00000000-0005-0000-0000-00000A050000}"/>
    <cellStyle name="EYSubTotal 2 2 8 7" xfId="1053" xr:uid="{00000000-0005-0000-0000-00000B050000}"/>
    <cellStyle name="EYSubTotal 2 2 9" xfId="1054" xr:uid="{00000000-0005-0000-0000-00000C050000}"/>
    <cellStyle name="EYSubTotal 2 2 9 2" xfId="1055" xr:uid="{00000000-0005-0000-0000-00000D050000}"/>
    <cellStyle name="EYSubTotal 2 2 9 3" xfId="1056" xr:uid="{00000000-0005-0000-0000-00000E050000}"/>
    <cellStyle name="EYSubTotal 2 2 9 4" xfId="1057" xr:uid="{00000000-0005-0000-0000-00000F050000}"/>
    <cellStyle name="EYSubTotal 2 2 9 5" xfId="1058" xr:uid="{00000000-0005-0000-0000-000010050000}"/>
    <cellStyle name="EYSubTotal 2 2 9 6" xfId="1059" xr:uid="{00000000-0005-0000-0000-000011050000}"/>
    <cellStyle name="EYSubTotal 2 2_Subsidy" xfId="1060" xr:uid="{00000000-0005-0000-0000-000012050000}"/>
    <cellStyle name="EYSubTotal 2 3" xfId="1061" xr:uid="{00000000-0005-0000-0000-000013050000}"/>
    <cellStyle name="EYSubTotal 2 3 10" xfId="1062" xr:uid="{00000000-0005-0000-0000-000014050000}"/>
    <cellStyle name="EYSubTotal 2 3 10 2" xfId="1063" xr:uid="{00000000-0005-0000-0000-000015050000}"/>
    <cellStyle name="EYSubTotal 2 3 11" xfId="1064" xr:uid="{00000000-0005-0000-0000-000016050000}"/>
    <cellStyle name="EYSubTotal 2 3 12" xfId="1065" xr:uid="{00000000-0005-0000-0000-000017050000}"/>
    <cellStyle name="EYSubTotal 2 3 13" xfId="1066" xr:uid="{00000000-0005-0000-0000-000018050000}"/>
    <cellStyle name="EYSubTotal 2 3 14" xfId="1067" xr:uid="{00000000-0005-0000-0000-000019050000}"/>
    <cellStyle name="EYSubTotal 2 3 2" xfId="1068" xr:uid="{00000000-0005-0000-0000-00001A050000}"/>
    <cellStyle name="EYSubTotal 2 3 2 2" xfId="1069" xr:uid="{00000000-0005-0000-0000-00001B050000}"/>
    <cellStyle name="EYSubTotal 2 3 2 2 2" xfId="1070" xr:uid="{00000000-0005-0000-0000-00001C050000}"/>
    <cellStyle name="EYSubTotal 2 3 2 2 2 2" xfId="1071" xr:uid="{00000000-0005-0000-0000-00001D050000}"/>
    <cellStyle name="EYSubTotal 2 3 2 2 2 3" xfId="1072" xr:uid="{00000000-0005-0000-0000-00001E050000}"/>
    <cellStyle name="EYSubTotal 2 3 2 2 2 4" xfId="1073" xr:uid="{00000000-0005-0000-0000-00001F050000}"/>
    <cellStyle name="EYSubTotal 2 3 2 2 2 5" xfId="1074" xr:uid="{00000000-0005-0000-0000-000020050000}"/>
    <cellStyle name="EYSubTotal 2 3 2 2 2 6" xfId="1075" xr:uid="{00000000-0005-0000-0000-000021050000}"/>
    <cellStyle name="EYSubTotal 2 3 2 2 3" xfId="1076" xr:uid="{00000000-0005-0000-0000-000022050000}"/>
    <cellStyle name="EYSubTotal 2 3 2 2 3 2" xfId="1077" xr:uid="{00000000-0005-0000-0000-000023050000}"/>
    <cellStyle name="EYSubTotal 2 3 2 2 4" xfId="1078" xr:uid="{00000000-0005-0000-0000-000024050000}"/>
    <cellStyle name="EYSubTotal 2 3 2 2 5" xfId="1079" xr:uid="{00000000-0005-0000-0000-000025050000}"/>
    <cellStyle name="EYSubTotal 2 3 2 2 6" xfId="1080" xr:uid="{00000000-0005-0000-0000-000026050000}"/>
    <cellStyle name="EYSubTotal 2 3 2 2 7" xfId="1081" xr:uid="{00000000-0005-0000-0000-000027050000}"/>
    <cellStyle name="EYSubTotal 2 3 2 3" xfId="1082" xr:uid="{00000000-0005-0000-0000-000028050000}"/>
    <cellStyle name="EYSubTotal 2 3 2 3 2" xfId="1083" xr:uid="{00000000-0005-0000-0000-000029050000}"/>
    <cellStyle name="EYSubTotal 2 3 2 3 3" xfId="1084" xr:uid="{00000000-0005-0000-0000-00002A050000}"/>
    <cellStyle name="EYSubTotal 2 3 2 3 4" xfId="1085" xr:uid="{00000000-0005-0000-0000-00002B050000}"/>
    <cellStyle name="EYSubTotal 2 3 2 3 5" xfId="1086" xr:uid="{00000000-0005-0000-0000-00002C050000}"/>
    <cellStyle name="EYSubTotal 2 3 2 3 6" xfId="1087" xr:uid="{00000000-0005-0000-0000-00002D050000}"/>
    <cellStyle name="EYSubTotal 2 3 2 4" xfId="1088" xr:uid="{00000000-0005-0000-0000-00002E050000}"/>
    <cellStyle name="EYSubTotal 2 3 2 4 2" xfId="1089" xr:uid="{00000000-0005-0000-0000-00002F050000}"/>
    <cellStyle name="EYSubTotal 2 3 2 5" xfId="1090" xr:uid="{00000000-0005-0000-0000-000030050000}"/>
    <cellStyle name="EYSubTotal 2 3 2 6" xfId="1091" xr:uid="{00000000-0005-0000-0000-000031050000}"/>
    <cellStyle name="EYSubTotal 2 3 2 7" xfId="1092" xr:uid="{00000000-0005-0000-0000-000032050000}"/>
    <cellStyle name="EYSubTotal 2 3 2 8" xfId="1093" xr:uid="{00000000-0005-0000-0000-000033050000}"/>
    <cellStyle name="EYSubTotal 2 3 2_Subsidy" xfId="1094" xr:uid="{00000000-0005-0000-0000-000034050000}"/>
    <cellStyle name="EYSubTotal 2 3 3" xfId="1095" xr:uid="{00000000-0005-0000-0000-000035050000}"/>
    <cellStyle name="EYSubTotal 2 3 3 2" xfId="1096" xr:uid="{00000000-0005-0000-0000-000036050000}"/>
    <cellStyle name="EYSubTotal 2 3 3 2 2" xfId="1097" xr:uid="{00000000-0005-0000-0000-000037050000}"/>
    <cellStyle name="EYSubTotal 2 3 3 2 3" xfId="1098" xr:uid="{00000000-0005-0000-0000-000038050000}"/>
    <cellStyle name="EYSubTotal 2 3 3 2 4" xfId="1099" xr:uid="{00000000-0005-0000-0000-000039050000}"/>
    <cellStyle name="EYSubTotal 2 3 3 2 5" xfId="1100" xr:uid="{00000000-0005-0000-0000-00003A050000}"/>
    <cellStyle name="EYSubTotal 2 3 3 2 6" xfId="1101" xr:uid="{00000000-0005-0000-0000-00003B050000}"/>
    <cellStyle name="EYSubTotal 2 3 3 3" xfId="1102" xr:uid="{00000000-0005-0000-0000-00003C050000}"/>
    <cellStyle name="EYSubTotal 2 3 3 3 2" xfId="1103" xr:uid="{00000000-0005-0000-0000-00003D050000}"/>
    <cellStyle name="EYSubTotal 2 3 3 4" xfId="1104" xr:uid="{00000000-0005-0000-0000-00003E050000}"/>
    <cellStyle name="EYSubTotal 2 3 3 5" xfId="1105" xr:uid="{00000000-0005-0000-0000-00003F050000}"/>
    <cellStyle name="EYSubTotal 2 3 3 6" xfId="1106" xr:uid="{00000000-0005-0000-0000-000040050000}"/>
    <cellStyle name="EYSubTotal 2 3 3 7" xfId="1107" xr:uid="{00000000-0005-0000-0000-000041050000}"/>
    <cellStyle name="EYSubTotal 2 3 4" xfId="1108" xr:uid="{00000000-0005-0000-0000-000042050000}"/>
    <cellStyle name="EYSubTotal 2 3 4 2" xfId="1109" xr:uid="{00000000-0005-0000-0000-000043050000}"/>
    <cellStyle name="EYSubTotal 2 3 4 2 2" xfId="1110" xr:uid="{00000000-0005-0000-0000-000044050000}"/>
    <cellStyle name="EYSubTotal 2 3 4 2 3" xfId="1111" xr:uid="{00000000-0005-0000-0000-000045050000}"/>
    <cellStyle name="EYSubTotal 2 3 4 2 4" xfId="1112" xr:uid="{00000000-0005-0000-0000-000046050000}"/>
    <cellStyle name="EYSubTotal 2 3 4 2 5" xfId="1113" xr:uid="{00000000-0005-0000-0000-000047050000}"/>
    <cellStyle name="EYSubTotal 2 3 4 2 6" xfId="1114" xr:uid="{00000000-0005-0000-0000-000048050000}"/>
    <cellStyle name="EYSubTotal 2 3 4 3" xfId="1115" xr:uid="{00000000-0005-0000-0000-000049050000}"/>
    <cellStyle name="EYSubTotal 2 3 4 3 2" xfId="1116" xr:uid="{00000000-0005-0000-0000-00004A050000}"/>
    <cellStyle name="EYSubTotal 2 3 4 4" xfId="1117" xr:uid="{00000000-0005-0000-0000-00004B050000}"/>
    <cellStyle name="EYSubTotal 2 3 4 5" xfId="1118" xr:uid="{00000000-0005-0000-0000-00004C050000}"/>
    <cellStyle name="EYSubTotal 2 3 4 6" xfId="1119" xr:uid="{00000000-0005-0000-0000-00004D050000}"/>
    <cellStyle name="EYSubTotal 2 3 4 7" xfId="1120" xr:uid="{00000000-0005-0000-0000-00004E050000}"/>
    <cellStyle name="EYSubTotal 2 3 5" xfId="1121" xr:uid="{00000000-0005-0000-0000-00004F050000}"/>
    <cellStyle name="EYSubTotal 2 3 5 2" xfId="1122" xr:uid="{00000000-0005-0000-0000-000050050000}"/>
    <cellStyle name="EYSubTotal 2 3 5 2 2" xfId="1123" xr:uid="{00000000-0005-0000-0000-000051050000}"/>
    <cellStyle name="EYSubTotal 2 3 5 2 3" xfId="1124" xr:uid="{00000000-0005-0000-0000-000052050000}"/>
    <cellStyle name="EYSubTotal 2 3 5 2 4" xfId="1125" xr:uid="{00000000-0005-0000-0000-000053050000}"/>
    <cellStyle name="EYSubTotal 2 3 5 2 5" xfId="1126" xr:uid="{00000000-0005-0000-0000-000054050000}"/>
    <cellStyle name="EYSubTotal 2 3 5 2 6" xfId="1127" xr:uid="{00000000-0005-0000-0000-000055050000}"/>
    <cellStyle name="EYSubTotal 2 3 5 3" xfId="1128" xr:uid="{00000000-0005-0000-0000-000056050000}"/>
    <cellStyle name="EYSubTotal 2 3 5 3 2" xfId="1129" xr:uid="{00000000-0005-0000-0000-000057050000}"/>
    <cellStyle name="EYSubTotal 2 3 5 4" xfId="1130" xr:uid="{00000000-0005-0000-0000-000058050000}"/>
    <cellStyle name="EYSubTotal 2 3 5 5" xfId="1131" xr:uid="{00000000-0005-0000-0000-000059050000}"/>
    <cellStyle name="EYSubTotal 2 3 5 6" xfId="1132" xr:uid="{00000000-0005-0000-0000-00005A050000}"/>
    <cellStyle name="EYSubTotal 2 3 5 7" xfId="1133" xr:uid="{00000000-0005-0000-0000-00005B050000}"/>
    <cellStyle name="EYSubTotal 2 3 6" xfId="1134" xr:uid="{00000000-0005-0000-0000-00005C050000}"/>
    <cellStyle name="EYSubTotal 2 3 6 2" xfId="1135" xr:uid="{00000000-0005-0000-0000-00005D050000}"/>
    <cellStyle name="EYSubTotal 2 3 6 2 2" xfId="1136" xr:uid="{00000000-0005-0000-0000-00005E050000}"/>
    <cellStyle name="EYSubTotal 2 3 6 2 3" xfId="1137" xr:uid="{00000000-0005-0000-0000-00005F050000}"/>
    <cellStyle name="EYSubTotal 2 3 6 2 4" xfId="1138" xr:uid="{00000000-0005-0000-0000-000060050000}"/>
    <cellStyle name="EYSubTotal 2 3 6 2 5" xfId="1139" xr:uid="{00000000-0005-0000-0000-000061050000}"/>
    <cellStyle name="EYSubTotal 2 3 6 2 6" xfId="1140" xr:uid="{00000000-0005-0000-0000-000062050000}"/>
    <cellStyle name="EYSubTotal 2 3 6 3" xfId="1141" xr:uid="{00000000-0005-0000-0000-000063050000}"/>
    <cellStyle name="EYSubTotal 2 3 6 3 2" xfId="1142" xr:uid="{00000000-0005-0000-0000-000064050000}"/>
    <cellStyle name="EYSubTotal 2 3 6 4" xfId="1143" xr:uid="{00000000-0005-0000-0000-000065050000}"/>
    <cellStyle name="EYSubTotal 2 3 6 5" xfId="1144" xr:uid="{00000000-0005-0000-0000-000066050000}"/>
    <cellStyle name="EYSubTotal 2 3 6 6" xfId="1145" xr:uid="{00000000-0005-0000-0000-000067050000}"/>
    <cellStyle name="EYSubTotal 2 3 6 7" xfId="1146" xr:uid="{00000000-0005-0000-0000-000068050000}"/>
    <cellStyle name="EYSubTotal 2 3 7" xfId="1147" xr:uid="{00000000-0005-0000-0000-000069050000}"/>
    <cellStyle name="EYSubTotal 2 3 7 2" xfId="1148" xr:uid="{00000000-0005-0000-0000-00006A050000}"/>
    <cellStyle name="EYSubTotal 2 3 7 2 2" xfId="1149" xr:uid="{00000000-0005-0000-0000-00006B050000}"/>
    <cellStyle name="EYSubTotal 2 3 7 2 3" xfId="1150" xr:uid="{00000000-0005-0000-0000-00006C050000}"/>
    <cellStyle name="EYSubTotal 2 3 7 2 4" xfId="1151" xr:uid="{00000000-0005-0000-0000-00006D050000}"/>
    <cellStyle name="EYSubTotal 2 3 7 2 5" xfId="1152" xr:uid="{00000000-0005-0000-0000-00006E050000}"/>
    <cellStyle name="EYSubTotal 2 3 7 2 6" xfId="1153" xr:uid="{00000000-0005-0000-0000-00006F050000}"/>
    <cellStyle name="EYSubTotal 2 3 7 3" xfId="1154" xr:uid="{00000000-0005-0000-0000-000070050000}"/>
    <cellStyle name="EYSubTotal 2 3 7 3 2" xfId="1155" xr:uid="{00000000-0005-0000-0000-000071050000}"/>
    <cellStyle name="EYSubTotal 2 3 7 4" xfId="1156" xr:uid="{00000000-0005-0000-0000-000072050000}"/>
    <cellStyle name="EYSubTotal 2 3 7 5" xfId="1157" xr:uid="{00000000-0005-0000-0000-000073050000}"/>
    <cellStyle name="EYSubTotal 2 3 7 6" xfId="1158" xr:uid="{00000000-0005-0000-0000-000074050000}"/>
    <cellStyle name="EYSubTotal 2 3 7 7" xfId="1159" xr:uid="{00000000-0005-0000-0000-000075050000}"/>
    <cellStyle name="EYSubTotal 2 3 8" xfId="1160" xr:uid="{00000000-0005-0000-0000-000076050000}"/>
    <cellStyle name="EYSubTotal 2 3 8 2" xfId="1161" xr:uid="{00000000-0005-0000-0000-000077050000}"/>
    <cellStyle name="EYSubTotal 2 3 8 2 2" xfId="1162" xr:uid="{00000000-0005-0000-0000-000078050000}"/>
    <cellStyle name="EYSubTotal 2 3 8 2 3" xfId="1163" xr:uid="{00000000-0005-0000-0000-000079050000}"/>
    <cellStyle name="EYSubTotal 2 3 8 2 4" xfId="1164" xr:uid="{00000000-0005-0000-0000-00007A050000}"/>
    <cellStyle name="EYSubTotal 2 3 8 2 5" xfId="1165" xr:uid="{00000000-0005-0000-0000-00007B050000}"/>
    <cellStyle name="EYSubTotal 2 3 8 2 6" xfId="1166" xr:uid="{00000000-0005-0000-0000-00007C050000}"/>
    <cellStyle name="EYSubTotal 2 3 8 3" xfId="1167" xr:uid="{00000000-0005-0000-0000-00007D050000}"/>
    <cellStyle name="EYSubTotal 2 3 8 3 2" xfId="1168" xr:uid="{00000000-0005-0000-0000-00007E050000}"/>
    <cellStyle name="EYSubTotal 2 3 8 4" xfId="1169" xr:uid="{00000000-0005-0000-0000-00007F050000}"/>
    <cellStyle name="EYSubTotal 2 3 8 5" xfId="1170" xr:uid="{00000000-0005-0000-0000-000080050000}"/>
    <cellStyle name="EYSubTotal 2 3 8 6" xfId="1171" xr:uid="{00000000-0005-0000-0000-000081050000}"/>
    <cellStyle name="EYSubTotal 2 3 8 7" xfId="1172" xr:uid="{00000000-0005-0000-0000-000082050000}"/>
    <cellStyle name="EYSubTotal 2 3 9" xfId="1173" xr:uid="{00000000-0005-0000-0000-000083050000}"/>
    <cellStyle name="EYSubTotal 2 3 9 2" xfId="1174" xr:uid="{00000000-0005-0000-0000-000084050000}"/>
    <cellStyle name="EYSubTotal 2 3 9 3" xfId="1175" xr:uid="{00000000-0005-0000-0000-000085050000}"/>
    <cellStyle name="EYSubTotal 2 3 9 4" xfId="1176" xr:uid="{00000000-0005-0000-0000-000086050000}"/>
    <cellStyle name="EYSubTotal 2 3 9 5" xfId="1177" xr:uid="{00000000-0005-0000-0000-000087050000}"/>
    <cellStyle name="EYSubTotal 2 3 9 6" xfId="1178" xr:uid="{00000000-0005-0000-0000-000088050000}"/>
    <cellStyle name="EYSubTotal 2 3_Subsidy" xfId="1179" xr:uid="{00000000-0005-0000-0000-000089050000}"/>
    <cellStyle name="EYSubTotal 2 4" xfId="1180" xr:uid="{00000000-0005-0000-0000-00008A050000}"/>
    <cellStyle name="EYSubTotal 2 4 2" xfId="1181" xr:uid="{00000000-0005-0000-0000-00008B050000}"/>
    <cellStyle name="EYSubTotal 2 4 2 2" xfId="1182" xr:uid="{00000000-0005-0000-0000-00008C050000}"/>
    <cellStyle name="EYSubTotal 2 4 2 2 2" xfId="1183" xr:uid="{00000000-0005-0000-0000-00008D050000}"/>
    <cellStyle name="EYSubTotal 2 4 2 2 3" xfId="1184" xr:uid="{00000000-0005-0000-0000-00008E050000}"/>
    <cellStyle name="EYSubTotal 2 4 2 2 4" xfId="1185" xr:uid="{00000000-0005-0000-0000-00008F050000}"/>
    <cellStyle name="EYSubTotal 2 4 2 2 5" xfId="1186" xr:uid="{00000000-0005-0000-0000-000090050000}"/>
    <cellStyle name="EYSubTotal 2 4 2 2 6" xfId="1187" xr:uid="{00000000-0005-0000-0000-000091050000}"/>
    <cellStyle name="EYSubTotal 2 4 2 3" xfId="1188" xr:uid="{00000000-0005-0000-0000-000092050000}"/>
    <cellStyle name="EYSubTotal 2 4 2 3 2" xfId="1189" xr:uid="{00000000-0005-0000-0000-000093050000}"/>
    <cellStyle name="EYSubTotal 2 4 2 4" xfId="1190" xr:uid="{00000000-0005-0000-0000-000094050000}"/>
    <cellStyle name="EYSubTotal 2 4 2 5" xfId="1191" xr:uid="{00000000-0005-0000-0000-000095050000}"/>
    <cellStyle name="EYSubTotal 2 4 2 6" xfId="1192" xr:uid="{00000000-0005-0000-0000-000096050000}"/>
    <cellStyle name="EYSubTotal 2 4 2 7" xfId="1193" xr:uid="{00000000-0005-0000-0000-000097050000}"/>
    <cellStyle name="EYSubTotal 2 4 3" xfId="1194" xr:uid="{00000000-0005-0000-0000-000098050000}"/>
    <cellStyle name="EYSubTotal 2 4 3 2" xfId="1195" xr:uid="{00000000-0005-0000-0000-000099050000}"/>
    <cellStyle name="EYSubTotal 2 4 3 3" xfId="1196" xr:uid="{00000000-0005-0000-0000-00009A050000}"/>
    <cellStyle name="EYSubTotal 2 4 3 4" xfId="1197" xr:uid="{00000000-0005-0000-0000-00009B050000}"/>
    <cellStyle name="EYSubTotal 2 4 3 5" xfId="1198" xr:uid="{00000000-0005-0000-0000-00009C050000}"/>
    <cellStyle name="EYSubTotal 2 4 3 6" xfId="1199" xr:uid="{00000000-0005-0000-0000-00009D050000}"/>
    <cellStyle name="EYSubTotal 2 4 4" xfId="1200" xr:uid="{00000000-0005-0000-0000-00009E050000}"/>
    <cellStyle name="EYSubTotal 2 4 4 2" xfId="1201" xr:uid="{00000000-0005-0000-0000-00009F050000}"/>
    <cellStyle name="EYSubTotal 2 4 5" xfId="1202" xr:uid="{00000000-0005-0000-0000-0000A0050000}"/>
    <cellStyle name="EYSubTotal 2 4 6" xfId="1203" xr:uid="{00000000-0005-0000-0000-0000A1050000}"/>
    <cellStyle name="EYSubTotal 2 4 7" xfId="1204" xr:uid="{00000000-0005-0000-0000-0000A2050000}"/>
    <cellStyle name="EYSubTotal 2 4 8" xfId="1205" xr:uid="{00000000-0005-0000-0000-0000A3050000}"/>
    <cellStyle name="EYSubTotal 2 4_Subsidy" xfId="1206" xr:uid="{00000000-0005-0000-0000-0000A4050000}"/>
    <cellStyle name="EYSubTotal 2 5" xfId="1207" xr:uid="{00000000-0005-0000-0000-0000A5050000}"/>
    <cellStyle name="EYSubTotal 2 5 2" xfId="1208" xr:uid="{00000000-0005-0000-0000-0000A6050000}"/>
    <cellStyle name="EYSubTotal 2 5 2 2" xfId="1209" xr:uid="{00000000-0005-0000-0000-0000A7050000}"/>
    <cellStyle name="EYSubTotal 2 5 2 3" xfId="1210" xr:uid="{00000000-0005-0000-0000-0000A8050000}"/>
    <cellStyle name="EYSubTotal 2 5 2 4" xfId="1211" xr:uid="{00000000-0005-0000-0000-0000A9050000}"/>
    <cellStyle name="EYSubTotal 2 5 2 5" xfId="1212" xr:uid="{00000000-0005-0000-0000-0000AA050000}"/>
    <cellStyle name="EYSubTotal 2 5 2 6" xfId="1213" xr:uid="{00000000-0005-0000-0000-0000AB050000}"/>
    <cellStyle name="EYSubTotal 2 5 3" xfId="1214" xr:uid="{00000000-0005-0000-0000-0000AC050000}"/>
    <cellStyle name="EYSubTotal 2 5 3 2" xfId="1215" xr:uid="{00000000-0005-0000-0000-0000AD050000}"/>
    <cellStyle name="EYSubTotal 2 5 4" xfId="1216" xr:uid="{00000000-0005-0000-0000-0000AE050000}"/>
    <cellStyle name="EYSubTotal 2 5 5" xfId="1217" xr:uid="{00000000-0005-0000-0000-0000AF050000}"/>
    <cellStyle name="EYSubTotal 2 5 6" xfId="1218" xr:uid="{00000000-0005-0000-0000-0000B0050000}"/>
    <cellStyle name="EYSubTotal 2 5 7" xfId="1219" xr:uid="{00000000-0005-0000-0000-0000B1050000}"/>
    <cellStyle name="EYSubTotal 2 6" xfId="1220" xr:uid="{00000000-0005-0000-0000-0000B2050000}"/>
    <cellStyle name="EYSubTotal 2 6 2" xfId="1221" xr:uid="{00000000-0005-0000-0000-0000B3050000}"/>
    <cellStyle name="EYSubTotal 2 6 2 2" xfId="1222" xr:uid="{00000000-0005-0000-0000-0000B4050000}"/>
    <cellStyle name="EYSubTotal 2 6 2 3" xfId="1223" xr:uid="{00000000-0005-0000-0000-0000B5050000}"/>
    <cellStyle name="EYSubTotal 2 6 2 4" xfId="1224" xr:uid="{00000000-0005-0000-0000-0000B6050000}"/>
    <cellStyle name="EYSubTotal 2 6 2 5" xfId="1225" xr:uid="{00000000-0005-0000-0000-0000B7050000}"/>
    <cellStyle name="EYSubTotal 2 6 2 6" xfId="1226" xr:uid="{00000000-0005-0000-0000-0000B8050000}"/>
    <cellStyle name="EYSubTotal 2 6 3" xfId="1227" xr:uid="{00000000-0005-0000-0000-0000B9050000}"/>
    <cellStyle name="EYSubTotal 2 6 3 2" xfId="1228" xr:uid="{00000000-0005-0000-0000-0000BA050000}"/>
    <cellStyle name="EYSubTotal 2 6 4" xfId="1229" xr:uid="{00000000-0005-0000-0000-0000BB050000}"/>
    <cellStyle name="EYSubTotal 2 6 5" xfId="1230" xr:uid="{00000000-0005-0000-0000-0000BC050000}"/>
    <cellStyle name="EYSubTotal 2 6 6" xfId="1231" xr:uid="{00000000-0005-0000-0000-0000BD050000}"/>
    <cellStyle name="EYSubTotal 2 6 7" xfId="1232" xr:uid="{00000000-0005-0000-0000-0000BE050000}"/>
    <cellStyle name="EYSubTotal 2 7" xfId="1233" xr:uid="{00000000-0005-0000-0000-0000BF050000}"/>
    <cellStyle name="EYSubTotal 2 7 2" xfId="1234" xr:uid="{00000000-0005-0000-0000-0000C0050000}"/>
    <cellStyle name="EYSubTotal 2 7 2 2" xfId="1235" xr:uid="{00000000-0005-0000-0000-0000C1050000}"/>
    <cellStyle name="EYSubTotal 2 7 2 3" xfId="1236" xr:uid="{00000000-0005-0000-0000-0000C2050000}"/>
    <cellStyle name="EYSubTotal 2 7 2 4" xfId="1237" xr:uid="{00000000-0005-0000-0000-0000C3050000}"/>
    <cellStyle name="EYSubTotal 2 7 2 5" xfId="1238" xr:uid="{00000000-0005-0000-0000-0000C4050000}"/>
    <cellStyle name="EYSubTotal 2 7 2 6" xfId="1239" xr:uid="{00000000-0005-0000-0000-0000C5050000}"/>
    <cellStyle name="EYSubTotal 2 7 3" xfId="1240" xr:uid="{00000000-0005-0000-0000-0000C6050000}"/>
    <cellStyle name="EYSubTotal 2 7 3 2" xfId="1241" xr:uid="{00000000-0005-0000-0000-0000C7050000}"/>
    <cellStyle name="EYSubTotal 2 7 4" xfId="1242" xr:uid="{00000000-0005-0000-0000-0000C8050000}"/>
    <cellStyle name="EYSubTotal 2 7 5" xfId="1243" xr:uid="{00000000-0005-0000-0000-0000C9050000}"/>
    <cellStyle name="EYSubTotal 2 7 6" xfId="1244" xr:uid="{00000000-0005-0000-0000-0000CA050000}"/>
    <cellStyle name="EYSubTotal 2 7 7" xfId="1245" xr:uid="{00000000-0005-0000-0000-0000CB050000}"/>
    <cellStyle name="EYSubTotal 2 8" xfId="1246" xr:uid="{00000000-0005-0000-0000-0000CC050000}"/>
    <cellStyle name="EYSubTotal 2 8 2" xfId="1247" xr:uid="{00000000-0005-0000-0000-0000CD050000}"/>
    <cellStyle name="EYSubTotal 2 8 2 2" xfId="1248" xr:uid="{00000000-0005-0000-0000-0000CE050000}"/>
    <cellStyle name="EYSubTotal 2 8 2 3" xfId="1249" xr:uid="{00000000-0005-0000-0000-0000CF050000}"/>
    <cellStyle name="EYSubTotal 2 8 2 4" xfId="1250" xr:uid="{00000000-0005-0000-0000-0000D0050000}"/>
    <cellStyle name="EYSubTotal 2 8 2 5" xfId="1251" xr:uid="{00000000-0005-0000-0000-0000D1050000}"/>
    <cellStyle name="EYSubTotal 2 8 2 6" xfId="1252" xr:uid="{00000000-0005-0000-0000-0000D2050000}"/>
    <cellStyle name="EYSubTotal 2 8 3" xfId="1253" xr:uid="{00000000-0005-0000-0000-0000D3050000}"/>
    <cellStyle name="EYSubTotal 2 8 3 2" xfId="1254" xr:uid="{00000000-0005-0000-0000-0000D4050000}"/>
    <cellStyle name="EYSubTotal 2 8 4" xfId="1255" xr:uid="{00000000-0005-0000-0000-0000D5050000}"/>
    <cellStyle name="EYSubTotal 2 8 5" xfId="1256" xr:uid="{00000000-0005-0000-0000-0000D6050000}"/>
    <cellStyle name="EYSubTotal 2 8 6" xfId="1257" xr:uid="{00000000-0005-0000-0000-0000D7050000}"/>
    <cellStyle name="EYSubTotal 2 8 7" xfId="1258" xr:uid="{00000000-0005-0000-0000-0000D8050000}"/>
    <cellStyle name="EYSubTotal 2 9" xfId="1259" xr:uid="{00000000-0005-0000-0000-0000D9050000}"/>
    <cellStyle name="EYSubTotal 2 9 2" xfId="1260" xr:uid="{00000000-0005-0000-0000-0000DA050000}"/>
    <cellStyle name="EYSubTotal 2 9 2 2" xfId="1261" xr:uid="{00000000-0005-0000-0000-0000DB050000}"/>
    <cellStyle name="EYSubTotal 2 9 2 3" xfId="1262" xr:uid="{00000000-0005-0000-0000-0000DC050000}"/>
    <cellStyle name="EYSubTotal 2 9 2 4" xfId="1263" xr:uid="{00000000-0005-0000-0000-0000DD050000}"/>
    <cellStyle name="EYSubTotal 2 9 2 5" xfId="1264" xr:uid="{00000000-0005-0000-0000-0000DE050000}"/>
    <cellStyle name="EYSubTotal 2 9 2 6" xfId="1265" xr:uid="{00000000-0005-0000-0000-0000DF050000}"/>
    <cellStyle name="EYSubTotal 2 9 3" xfId="1266" xr:uid="{00000000-0005-0000-0000-0000E0050000}"/>
    <cellStyle name="EYSubTotal 2 9 3 2" xfId="1267" xr:uid="{00000000-0005-0000-0000-0000E1050000}"/>
    <cellStyle name="EYSubTotal 2 9 4" xfId="1268" xr:uid="{00000000-0005-0000-0000-0000E2050000}"/>
    <cellStyle name="EYSubTotal 2 9 5" xfId="1269" xr:uid="{00000000-0005-0000-0000-0000E3050000}"/>
    <cellStyle name="EYSubTotal 2 9 6" xfId="1270" xr:uid="{00000000-0005-0000-0000-0000E4050000}"/>
    <cellStyle name="EYSubTotal 2 9 7" xfId="1271" xr:uid="{00000000-0005-0000-0000-0000E5050000}"/>
    <cellStyle name="EYSubTotal 2_ST" xfId="1272" xr:uid="{00000000-0005-0000-0000-0000E6050000}"/>
    <cellStyle name="EYSubTotal 3" xfId="1273" xr:uid="{00000000-0005-0000-0000-0000E7050000}"/>
    <cellStyle name="EYSubTotal 3 10" xfId="1274" xr:uid="{00000000-0005-0000-0000-0000E8050000}"/>
    <cellStyle name="EYSubTotal 3 10 2" xfId="1275" xr:uid="{00000000-0005-0000-0000-0000E9050000}"/>
    <cellStyle name="EYSubTotal 3 11" xfId="1276" xr:uid="{00000000-0005-0000-0000-0000EA050000}"/>
    <cellStyle name="EYSubTotal 3 12" xfId="1277" xr:uid="{00000000-0005-0000-0000-0000EB050000}"/>
    <cellStyle name="EYSubTotal 3 13" xfId="1278" xr:uid="{00000000-0005-0000-0000-0000EC050000}"/>
    <cellStyle name="EYSubTotal 3 14" xfId="1279" xr:uid="{00000000-0005-0000-0000-0000ED050000}"/>
    <cellStyle name="EYSubTotal 3 15" xfId="1280" xr:uid="{00000000-0005-0000-0000-0000EE050000}"/>
    <cellStyle name="EYSubTotal 3 2" xfId="1281" xr:uid="{00000000-0005-0000-0000-0000EF050000}"/>
    <cellStyle name="EYSubTotal 3 2 2" xfId="1282" xr:uid="{00000000-0005-0000-0000-0000F0050000}"/>
    <cellStyle name="EYSubTotal 3 2 2 2" xfId="1283" xr:uid="{00000000-0005-0000-0000-0000F1050000}"/>
    <cellStyle name="EYSubTotal 3 2 2 2 2" xfId="1284" xr:uid="{00000000-0005-0000-0000-0000F2050000}"/>
    <cellStyle name="EYSubTotal 3 2 2 2 3" xfId="1285" xr:uid="{00000000-0005-0000-0000-0000F3050000}"/>
    <cellStyle name="EYSubTotal 3 2 2 2 4" xfId="1286" xr:uid="{00000000-0005-0000-0000-0000F4050000}"/>
    <cellStyle name="EYSubTotal 3 2 2 2 5" xfId="1287" xr:uid="{00000000-0005-0000-0000-0000F5050000}"/>
    <cellStyle name="EYSubTotal 3 2 2 2 6" xfId="1288" xr:uid="{00000000-0005-0000-0000-0000F6050000}"/>
    <cellStyle name="EYSubTotal 3 2 2 3" xfId="1289" xr:uid="{00000000-0005-0000-0000-0000F7050000}"/>
    <cellStyle name="EYSubTotal 3 2 2 3 2" xfId="1290" xr:uid="{00000000-0005-0000-0000-0000F8050000}"/>
    <cellStyle name="EYSubTotal 3 2 2 4" xfId="1291" xr:uid="{00000000-0005-0000-0000-0000F9050000}"/>
    <cellStyle name="EYSubTotal 3 2 2 5" xfId="1292" xr:uid="{00000000-0005-0000-0000-0000FA050000}"/>
    <cellStyle name="EYSubTotal 3 2 2 6" xfId="1293" xr:uid="{00000000-0005-0000-0000-0000FB050000}"/>
    <cellStyle name="EYSubTotal 3 2 2 7" xfId="1294" xr:uid="{00000000-0005-0000-0000-0000FC050000}"/>
    <cellStyle name="EYSubTotal 3 2 3" xfId="1295" xr:uid="{00000000-0005-0000-0000-0000FD050000}"/>
    <cellStyle name="EYSubTotal 3 2 3 2" xfId="1296" xr:uid="{00000000-0005-0000-0000-0000FE050000}"/>
    <cellStyle name="EYSubTotal 3 2 3 3" xfId="1297" xr:uid="{00000000-0005-0000-0000-0000FF050000}"/>
    <cellStyle name="EYSubTotal 3 2 3 4" xfId="1298" xr:uid="{00000000-0005-0000-0000-000000060000}"/>
    <cellStyle name="EYSubTotal 3 2 3 5" xfId="1299" xr:uid="{00000000-0005-0000-0000-000001060000}"/>
    <cellStyle name="EYSubTotal 3 2 3 6" xfId="1300" xr:uid="{00000000-0005-0000-0000-000002060000}"/>
    <cellStyle name="EYSubTotal 3 2 4" xfId="1301" xr:uid="{00000000-0005-0000-0000-000003060000}"/>
    <cellStyle name="EYSubTotal 3 2 4 2" xfId="1302" xr:uid="{00000000-0005-0000-0000-000004060000}"/>
    <cellStyle name="EYSubTotal 3 2 5" xfId="1303" xr:uid="{00000000-0005-0000-0000-000005060000}"/>
    <cellStyle name="EYSubTotal 3 2 6" xfId="1304" xr:uid="{00000000-0005-0000-0000-000006060000}"/>
    <cellStyle name="EYSubTotal 3 2 7" xfId="1305" xr:uid="{00000000-0005-0000-0000-000007060000}"/>
    <cellStyle name="EYSubTotal 3 2 8" xfId="1306" xr:uid="{00000000-0005-0000-0000-000008060000}"/>
    <cellStyle name="EYSubTotal 3 2_Subsidy" xfId="1307" xr:uid="{00000000-0005-0000-0000-000009060000}"/>
    <cellStyle name="EYSubTotal 3 3" xfId="1308" xr:uid="{00000000-0005-0000-0000-00000A060000}"/>
    <cellStyle name="EYSubTotal 3 3 2" xfId="1309" xr:uid="{00000000-0005-0000-0000-00000B060000}"/>
    <cellStyle name="EYSubTotal 3 3 2 2" xfId="1310" xr:uid="{00000000-0005-0000-0000-00000C060000}"/>
    <cellStyle name="EYSubTotal 3 3 2 3" xfId="1311" xr:uid="{00000000-0005-0000-0000-00000D060000}"/>
    <cellStyle name="EYSubTotal 3 3 2 4" xfId="1312" xr:uid="{00000000-0005-0000-0000-00000E060000}"/>
    <cellStyle name="EYSubTotal 3 3 2 5" xfId="1313" xr:uid="{00000000-0005-0000-0000-00000F060000}"/>
    <cellStyle name="EYSubTotal 3 3 2 6" xfId="1314" xr:uid="{00000000-0005-0000-0000-000010060000}"/>
    <cellStyle name="EYSubTotal 3 3 3" xfId="1315" xr:uid="{00000000-0005-0000-0000-000011060000}"/>
    <cellStyle name="EYSubTotal 3 3 3 2" xfId="1316" xr:uid="{00000000-0005-0000-0000-000012060000}"/>
    <cellStyle name="EYSubTotal 3 3 4" xfId="1317" xr:uid="{00000000-0005-0000-0000-000013060000}"/>
    <cellStyle name="EYSubTotal 3 3 5" xfId="1318" xr:uid="{00000000-0005-0000-0000-000014060000}"/>
    <cellStyle name="EYSubTotal 3 3 6" xfId="1319" xr:uid="{00000000-0005-0000-0000-000015060000}"/>
    <cellStyle name="EYSubTotal 3 3 7" xfId="1320" xr:uid="{00000000-0005-0000-0000-000016060000}"/>
    <cellStyle name="EYSubTotal 3 4" xfId="1321" xr:uid="{00000000-0005-0000-0000-000017060000}"/>
    <cellStyle name="EYSubTotal 3 4 2" xfId="1322" xr:uid="{00000000-0005-0000-0000-000018060000}"/>
    <cellStyle name="EYSubTotal 3 4 2 2" xfId="1323" xr:uid="{00000000-0005-0000-0000-000019060000}"/>
    <cellStyle name="EYSubTotal 3 4 2 3" xfId="1324" xr:uid="{00000000-0005-0000-0000-00001A060000}"/>
    <cellStyle name="EYSubTotal 3 4 2 4" xfId="1325" xr:uid="{00000000-0005-0000-0000-00001B060000}"/>
    <cellStyle name="EYSubTotal 3 4 2 5" xfId="1326" xr:uid="{00000000-0005-0000-0000-00001C060000}"/>
    <cellStyle name="EYSubTotal 3 4 2 6" xfId="1327" xr:uid="{00000000-0005-0000-0000-00001D060000}"/>
    <cellStyle name="EYSubTotal 3 4 3" xfId="1328" xr:uid="{00000000-0005-0000-0000-00001E060000}"/>
    <cellStyle name="EYSubTotal 3 4 3 2" xfId="1329" xr:uid="{00000000-0005-0000-0000-00001F060000}"/>
    <cellStyle name="EYSubTotal 3 4 4" xfId="1330" xr:uid="{00000000-0005-0000-0000-000020060000}"/>
    <cellStyle name="EYSubTotal 3 4 5" xfId="1331" xr:uid="{00000000-0005-0000-0000-000021060000}"/>
    <cellStyle name="EYSubTotal 3 4 6" xfId="1332" xr:uid="{00000000-0005-0000-0000-000022060000}"/>
    <cellStyle name="EYSubTotal 3 4 7" xfId="1333" xr:uid="{00000000-0005-0000-0000-000023060000}"/>
    <cellStyle name="EYSubTotal 3 5" xfId="1334" xr:uid="{00000000-0005-0000-0000-000024060000}"/>
    <cellStyle name="EYSubTotal 3 5 2" xfId="1335" xr:uid="{00000000-0005-0000-0000-000025060000}"/>
    <cellStyle name="EYSubTotal 3 5 2 2" xfId="1336" xr:uid="{00000000-0005-0000-0000-000026060000}"/>
    <cellStyle name="EYSubTotal 3 5 2 3" xfId="1337" xr:uid="{00000000-0005-0000-0000-000027060000}"/>
    <cellStyle name="EYSubTotal 3 5 2 4" xfId="1338" xr:uid="{00000000-0005-0000-0000-000028060000}"/>
    <cellStyle name="EYSubTotal 3 5 2 5" xfId="1339" xr:uid="{00000000-0005-0000-0000-000029060000}"/>
    <cellStyle name="EYSubTotal 3 5 2 6" xfId="1340" xr:uid="{00000000-0005-0000-0000-00002A060000}"/>
    <cellStyle name="EYSubTotal 3 5 3" xfId="1341" xr:uid="{00000000-0005-0000-0000-00002B060000}"/>
    <cellStyle name="EYSubTotal 3 5 3 2" xfId="1342" xr:uid="{00000000-0005-0000-0000-00002C060000}"/>
    <cellStyle name="EYSubTotal 3 5 4" xfId="1343" xr:uid="{00000000-0005-0000-0000-00002D060000}"/>
    <cellStyle name="EYSubTotal 3 5 5" xfId="1344" xr:uid="{00000000-0005-0000-0000-00002E060000}"/>
    <cellStyle name="EYSubTotal 3 5 6" xfId="1345" xr:uid="{00000000-0005-0000-0000-00002F060000}"/>
    <cellStyle name="EYSubTotal 3 5 7" xfId="1346" xr:uid="{00000000-0005-0000-0000-000030060000}"/>
    <cellStyle name="EYSubTotal 3 6" xfId="1347" xr:uid="{00000000-0005-0000-0000-000031060000}"/>
    <cellStyle name="EYSubTotal 3 6 2" xfId="1348" xr:uid="{00000000-0005-0000-0000-000032060000}"/>
    <cellStyle name="EYSubTotal 3 6 2 2" xfId="1349" xr:uid="{00000000-0005-0000-0000-000033060000}"/>
    <cellStyle name="EYSubTotal 3 6 2 3" xfId="1350" xr:uid="{00000000-0005-0000-0000-000034060000}"/>
    <cellStyle name="EYSubTotal 3 6 2 4" xfId="1351" xr:uid="{00000000-0005-0000-0000-000035060000}"/>
    <cellStyle name="EYSubTotal 3 6 2 5" xfId="1352" xr:uid="{00000000-0005-0000-0000-000036060000}"/>
    <cellStyle name="EYSubTotal 3 6 2 6" xfId="1353" xr:uid="{00000000-0005-0000-0000-000037060000}"/>
    <cellStyle name="EYSubTotal 3 6 3" xfId="1354" xr:uid="{00000000-0005-0000-0000-000038060000}"/>
    <cellStyle name="EYSubTotal 3 6 3 2" xfId="1355" xr:uid="{00000000-0005-0000-0000-000039060000}"/>
    <cellStyle name="EYSubTotal 3 6 4" xfId="1356" xr:uid="{00000000-0005-0000-0000-00003A060000}"/>
    <cellStyle name="EYSubTotal 3 6 5" xfId="1357" xr:uid="{00000000-0005-0000-0000-00003B060000}"/>
    <cellStyle name="EYSubTotal 3 6 6" xfId="1358" xr:uid="{00000000-0005-0000-0000-00003C060000}"/>
    <cellStyle name="EYSubTotal 3 6 7" xfId="1359" xr:uid="{00000000-0005-0000-0000-00003D060000}"/>
    <cellStyle name="EYSubTotal 3 7" xfId="1360" xr:uid="{00000000-0005-0000-0000-00003E060000}"/>
    <cellStyle name="EYSubTotal 3 7 2" xfId="1361" xr:uid="{00000000-0005-0000-0000-00003F060000}"/>
    <cellStyle name="EYSubTotal 3 7 2 2" xfId="1362" xr:uid="{00000000-0005-0000-0000-000040060000}"/>
    <cellStyle name="EYSubTotal 3 7 2 3" xfId="1363" xr:uid="{00000000-0005-0000-0000-000041060000}"/>
    <cellStyle name="EYSubTotal 3 7 2 4" xfId="1364" xr:uid="{00000000-0005-0000-0000-000042060000}"/>
    <cellStyle name="EYSubTotal 3 7 2 5" xfId="1365" xr:uid="{00000000-0005-0000-0000-000043060000}"/>
    <cellStyle name="EYSubTotal 3 7 2 6" xfId="1366" xr:uid="{00000000-0005-0000-0000-000044060000}"/>
    <cellStyle name="EYSubTotal 3 7 3" xfId="1367" xr:uid="{00000000-0005-0000-0000-000045060000}"/>
    <cellStyle name="EYSubTotal 3 7 3 2" xfId="1368" xr:uid="{00000000-0005-0000-0000-000046060000}"/>
    <cellStyle name="EYSubTotal 3 7 4" xfId="1369" xr:uid="{00000000-0005-0000-0000-000047060000}"/>
    <cellStyle name="EYSubTotal 3 7 5" xfId="1370" xr:uid="{00000000-0005-0000-0000-000048060000}"/>
    <cellStyle name="EYSubTotal 3 7 6" xfId="1371" xr:uid="{00000000-0005-0000-0000-000049060000}"/>
    <cellStyle name="EYSubTotal 3 7 7" xfId="1372" xr:uid="{00000000-0005-0000-0000-00004A060000}"/>
    <cellStyle name="EYSubTotal 3 8" xfId="1373" xr:uid="{00000000-0005-0000-0000-00004B060000}"/>
    <cellStyle name="EYSubTotal 3 8 2" xfId="1374" xr:uid="{00000000-0005-0000-0000-00004C060000}"/>
    <cellStyle name="EYSubTotal 3 8 2 2" xfId="1375" xr:uid="{00000000-0005-0000-0000-00004D060000}"/>
    <cellStyle name="EYSubTotal 3 8 2 3" xfId="1376" xr:uid="{00000000-0005-0000-0000-00004E060000}"/>
    <cellStyle name="EYSubTotal 3 8 2 4" xfId="1377" xr:uid="{00000000-0005-0000-0000-00004F060000}"/>
    <cellStyle name="EYSubTotal 3 8 2 5" xfId="1378" xr:uid="{00000000-0005-0000-0000-000050060000}"/>
    <cellStyle name="EYSubTotal 3 8 2 6" xfId="1379" xr:uid="{00000000-0005-0000-0000-000051060000}"/>
    <cellStyle name="EYSubTotal 3 8 3" xfId="1380" xr:uid="{00000000-0005-0000-0000-000052060000}"/>
    <cellStyle name="EYSubTotal 3 8 3 2" xfId="1381" xr:uid="{00000000-0005-0000-0000-000053060000}"/>
    <cellStyle name="EYSubTotal 3 8 4" xfId="1382" xr:uid="{00000000-0005-0000-0000-000054060000}"/>
    <cellStyle name="EYSubTotal 3 8 5" xfId="1383" xr:uid="{00000000-0005-0000-0000-000055060000}"/>
    <cellStyle name="EYSubTotal 3 8 6" xfId="1384" xr:uid="{00000000-0005-0000-0000-000056060000}"/>
    <cellStyle name="EYSubTotal 3 8 7" xfId="1385" xr:uid="{00000000-0005-0000-0000-000057060000}"/>
    <cellStyle name="EYSubTotal 3 9" xfId="1386" xr:uid="{00000000-0005-0000-0000-000058060000}"/>
    <cellStyle name="EYSubTotal 3 9 2" xfId="1387" xr:uid="{00000000-0005-0000-0000-000059060000}"/>
    <cellStyle name="EYSubTotal 3 9 3" xfId="1388" xr:uid="{00000000-0005-0000-0000-00005A060000}"/>
    <cellStyle name="EYSubTotal 3 9 4" xfId="1389" xr:uid="{00000000-0005-0000-0000-00005B060000}"/>
    <cellStyle name="EYSubTotal 3 9 5" xfId="1390" xr:uid="{00000000-0005-0000-0000-00005C060000}"/>
    <cellStyle name="EYSubTotal 3 9 6" xfId="1391" xr:uid="{00000000-0005-0000-0000-00005D060000}"/>
    <cellStyle name="EYSubTotal 3_Subsidy" xfId="1392" xr:uid="{00000000-0005-0000-0000-00005E060000}"/>
    <cellStyle name="EYSubTotal 4" xfId="1393" xr:uid="{00000000-0005-0000-0000-00005F060000}"/>
    <cellStyle name="EYSubTotal 4 10" xfId="1394" xr:uid="{00000000-0005-0000-0000-000060060000}"/>
    <cellStyle name="EYSubTotal 4 10 2" xfId="1395" xr:uid="{00000000-0005-0000-0000-000061060000}"/>
    <cellStyle name="EYSubTotal 4 11" xfId="1396" xr:uid="{00000000-0005-0000-0000-000062060000}"/>
    <cellStyle name="EYSubTotal 4 12" xfId="1397" xr:uid="{00000000-0005-0000-0000-000063060000}"/>
    <cellStyle name="EYSubTotal 4 13" xfId="1398" xr:uid="{00000000-0005-0000-0000-000064060000}"/>
    <cellStyle name="EYSubTotal 4 14" xfId="1399" xr:uid="{00000000-0005-0000-0000-000065060000}"/>
    <cellStyle name="EYSubTotal 4 2" xfId="1400" xr:uid="{00000000-0005-0000-0000-000066060000}"/>
    <cellStyle name="EYSubTotal 4 2 2" xfId="1401" xr:uid="{00000000-0005-0000-0000-000067060000}"/>
    <cellStyle name="EYSubTotal 4 2 2 2" xfId="1402" xr:uid="{00000000-0005-0000-0000-000068060000}"/>
    <cellStyle name="EYSubTotal 4 2 2 2 2" xfId="1403" xr:uid="{00000000-0005-0000-0000-000069060000}"/>
    <cellStyle name="EYSubTotal 4 2 2 2 3" xfId="1404" xr:uid="{00000000-0005-0000-0000-00006A060000}"/>
    <cellStyle name="EYSubTotal 4 2 2 2 4" xfId="1405" xr:uid="{00000000-0005-0000-0000-00006B060000}"/>
    <cellStyle name="EYSubTotal 4 2 2 2 5" xfId="1406" xr:uid="{00000000-0005-0000-0000-00006C060000}"/>
    <cellStyle name="EYSubTotal 4 2 2 2 6" xfId="1407" xr:uid="{00000000-0005-0000-0000-00006D060000}"/>
    <cellStyle name="EYSubTotal 4 2 2 3" xfId="1408" xr:uid="{00000000-0005-0000-0000-00006E060000}"/>
    <cellStyle name="EYSubTotal 4 2 2 3 2" xfId="1409" xr:uid="{00000000-0005-0000-0000-00006F060000}"/>
    <cellStyle name="EYSubTotal 4 2 2 4" xfId="1410" xr:uid="{00000000-0005-0000-0000-000070060000}"/>
    <cellStyle name="EYSubTotal 4 2 2 5" xfId="1411" xr:uid="{00000000-0005-0000-0000-000071060000}"/>
    <cellStyle name="EYSubTotal 4 2 2 6" xfId="1412" xr:uid="{00000000-0005-0000-0000-000072060000}"/>
    <cellStyle name="EYSubTotal 4 2 2 7" xfId="1413" xr:uid="{00000000-0005-0000-0000-000073060000}"/>
    <cellStyle name="EYSubTotal 4 2 3" xfId="1414" xr:uid="{00000000-0005-0000-0000-000074060000}"/>
    <cellStyle name="EYSubTotal 4 2 3 2" xfId="1415" xr:uid="{00000000-0005-0000-0000-000075060000}"/>
    <cellStyle name="EYSubTotal 4 2 3 3" xfId="1416" xr:uid="{00000000-0005-0000-0000-000076060000}"/>
    <cellStyle name="EYSubTotal 4 2 3 4" xfId="1417" xr:uid="{00000000-0005-0000-0000-000077060000}"/>
    <cellStyle name="EYSubTotal 4 2 3 5" xfId="1418" xr:uid="{00000000-0005-0000-0000-000078060000}"/>
    <cellStyle name="EYSubTotal 4 2 3 6" xfId="1419" xr:uid="{00000000-0005-0000-0000-000079060000}"/>
    <cellStyle name="EYSubTotal 4 2 4" xfId="1420" xr:uid="{00000000-0005-0000-0000-00007A060000}"/>
    <cellStyle name="EYSubTotal 4 2 4 2" xfId="1421" xr:uid="{00000000-0005-0000-0000-00007B060000}"/>
    <cellStyle name="EYSubTotal 4 2 5" xfId="1422" xr:uid="{00000000-0005-0000-0000-00007C060000}"/>
    <cellStyle name="EYSubTotal 4 2 6" xfId="1423" xr:uid="{00000000-0005-0000-0000-00007D060000}"/>
    <cellStyle name="EYSubTotal 4 2 7" xfId="1424" xr:uid="{00000000-0005-0000-0000-00007E060000}"/>
    <cellStyle name="EYSubTotal 4 2 8" xfId="1425" xr:uid="{00000000-0005-0000-0000-00007F060000}"/>
    <cellStyle name="EYSubTotal 4 2_Subsidy" xfId="1426" xr:uid="{00000000-0005-0000-0000-000080060000}"/>
    <cellStyle name="EYSubTotal 4 3" xfId="1427" xr:uid="{00000000-0005-0000-0000-000081060000}"/>
    <cellStyle name="EYSubTotal 4 3 2" xfId="1428" xr:uid="{00000000-0005-0000-0000-000082060000}"/>
    <cellStyle name="EYSubTotal 4 3 2 2" xfId="1429" xr:uid="{00000000-0005-0000-0000-000083060000}"/>
    <cellStyle name="EYSubTotal 4 3 2 3" xfId="1430" xr:uid="{00000000-0005-0000-0000-000084060000}"/>
    <cellStyle name="EYSubTotal 4 3 2 4" xfId="1431" xr:uid="{00000000-0005-0000-0000-000085060000}"/>
    <cellStyle name="EYSubTotal 4 3 2 5" xfId="1432" xr:uid="{00000000-0005-0000-0000-000086060000}"/>
    <cellStyle name="EYSubTotal 4 3 2 6" xfId="1433" xr:uid="{00000000-0005-0000-0000-000087060000}"/>
    <cellStyle name="EYSubTotal 4 3 3" xfId="1434" xr:uid="{00000000-0005-0000-0000-000088060000}"/>
    <cellStyle name="EYSubTotal 4 3 3 2" xfId="1435" xr:uid="{00000000-0005-0000-0000-000089060000}"/>
    <cellStyle name="EYSubTotal 4 3 4" xfId="1436" xr:uid="{00000000-0005-0000-0000-00008A060000}"/>
    <cellStyle name="EYSubTotal 4 3 5" xfId="1437" xr:uid="{00000000-0005-0000-0000-00008B060000}"/>
    <cellStyle name="EYSubTotal 4 3 6" xfId="1438" xr:uid="{00000000-0005-0000-0000-00008C060000}"/>
    <cellStyle name="EYSubTotal 4 3 7" xfId="1439" xr:uid="{00000000-0005-0000-0000-00008D060000}"/>
    <cellStyle name="EYSubTotal 4 4" xfId="1440" xr:uid="{00000000-0005-0000-0000-00008E060000}"/>
    <cellStyle name="EYSubTotal 4 4 2" xfId="1441" xr:uid="{00000000-0005-0000-0000-00008F060000}"/>
    <cellStyle name="EYSubTotal 4 4 2 2" xfId="1442" xr:uid="{00000000-0005-0000-0000-000090060000}"/>
    <cellStyle name="EYSubTotal 4 4 2 3" xfId="1443" xr:uid="{00000000-0005-0000-0000-000091060000}"/>
    <cellStyle name="EYSubTotal 4 4 2 4" xfId="1444" xr:uid="{00000000-0005-0000-0000-000092060000}"/>
    <cellStyle name="EYSubTotal 4 4 2 5" xfId="1445" xr:uid="{00000000-0005-0000-0000-000093060000}"/>
    <cellStyle name="EYSubTotal 4 4 2 6" xfId="1446" xr:uid="{00000000-0005-0000-0000-000094060000}"/>
    <cellStyle name="EYSubTotal 4 4 3" xfId="1447" xr:uid="{00000000-0005-0000-0000-000095060000}"/>
    <cellStyle name="EYSubTotal 4 4 3 2" xfId="1448" xr:uid="{00000000-0005-0000-0000-000096060000}"/>
    <cellStyle name="EYSubTotal 4 4 4" xfId="1449" xr:uid="{00000000-0005-0000-0000-000097060000}"/>
    <cellStyle name="EYSubTotal 4 4 5" xfId="1450" xr:uid="{00000000-0005-0000-0000-000098060000}"/>
    <cellStyle name="EYSubTotal 4 4 6" xfId="1451" xr:uid="{00000000-0005-0000-0000-000099060000}"/>
    <cellStyle name="EYSubTotal 4 4 7" xfId="1452" xr:uid="{00000000-0005-0000-0000-00009A060000}"/>
    <cellStyle name="EYSubTotal 4 5" xfId="1453" xr:uid="{00000000-0005-0000-0000-00009B060000}"/>
    <cellStyle name="EYSubTotal 4 5 2" xfId="1454" xr:uid="{00000000-0005-0000-0000-00009C060000}"/>
    <cellStyle name="EYSubTotal 4 5 2 2" xfId="1455" xr:uid="{00000000-0005-0000-0000-00009D060000}"/>
    <cellStyle name="EYSubTotal 4 5 2 3" xfId="1456" xr:uid="{00000000-0005-0000-0000-00009E060000}"/>
    <cellStyle name="EYSubTotal 4 5 2 4" xfId="1457" xr:uid="{00000000-0005-0000-0000-00009F060000}"/>
    <cellStyle name="EYSubTotal 4 5 2 5" xfId="1458" xr:uid="{00000000-0005-0000-0000-0000A0060000}"/>
    <cellStyle name="EYSubTotal 4 5 2 6" xfId="1459" xr:uid="{00000000-0005-0000-0000-0000A1060000}"/>
    <cellStyle name="EYSubTotal 4 5 3" xfId="1460" xr:uid="{00000000-0005-0000-0000-0000A2060000}"/>
    <cellStyle name="EYSubTotal 4 5 3 2" xfId="1461" xr:uid="{00000000-0005-0000-0000-0000A3060000}"/>
    <cellStyle name="EYSubTotal 4 5 4" xfId="1462" xr:uid="{00000000-0005-0000-0000-0000A4060000}"/>
    <cellStyle name="EYSubTotal 4 5 5" xfId="1463" xr:uid="{00000000-0005-0000-0000-0000A5060000}"/>
    <cellStyle name="EYSubTotal 4 5 6" xfId="1464" xr:uid="{00000000-0005-0000-0000-0000A6060000}"/>
    <cellStyle name="EYSubTotal 4 5 7" xfId="1465" xr:uid="{00000000-0005-0000-0000-0000A7060000}"/>
    <cellStyle name="EYSubTotal 4 6" xfId="1466" xr:uid="{00000000-0005-0000-0000-0000A8060000}"/>
    <cellStyle name="EYSubTotal 4 6 2" xfId="1467" xr:uid="{00000000-0005-0000-0000-0000A9060000}"/>
    <cellStyle name="EYSubTotal 4 6 2 2" xfId="1468" xr:uid="{00000000-0005-0000-0000-0000AA060000}"/>
    <cellStyle name="EYSubTotal 4 6 2 3" xfId="1469" xr:uid="{00000000-0005-0000-0000-0000AB060000}"/>
    <cellStyle name="EYSubTotal 4 6 2 4" xfId="1470" xr:uid="{00000000-0005-0000-0000-0000AC060000}"/>
    <cellStyle name="EYSubTotal 4 6 2 5" xfId="1471" xr:uid="{00000000-0005-0000-0000-0000AD060000}"/>
    <cellStyle name="EYSubTotal 4 6 2 6" xfId="1472" xr:uid="{00000000-0005-0000-0000-0000AE060000}"/>
    <cellStyle name="EYSubTotal 4 6 3" xfId="1473" xr:uid="{00000000-0005-0000-0000-0000AF060000}"/>
    <cellStyle name="EYSubTotal 4 6 3 2" xfId="1474" xr:uid="{00000000-0005-0000-0000-0000B0060000}"/>
    <cellStyle name="EYSubTotal 4 6 4" xfId="1475" xr:uid="{00000000-0005-0000-0000-0000B1060000}"/>
    <cellStyle name="EYSubTotal 4 6 5" xfId="1476" xr:uid="{00000000-0005-0000-0000-0000B2060000}"/>
    <cellStyle name="EYSubTotal 4 6 6" xfId="1477" xr:uid="{00000000-0005-0000-0000-0000B3060000}"/>
    <cellStyle name="EYSubTotal 4 6 7" xfId="1478" xr:uid="{00000000-0005-0000-0000-0000B4060000}"/>
    <cellStyle name="EYSubTotal 4 7" xfId="1479" xr:uid="{00000000-0005-0000-0000-0000B5060000}"/>
    <cellStyle name="EYSubTotal 4 7 2" xfId="1480" xr:uid="{00000000-0005-0000-0000-0000B6060000}"/>
    <cellStyle name="EYSubTotal 4 7 2 2" xfId="1481" xr:uid="{00000000-0005-0000-0000-0000B7060000}"/>
    <cellStyle name="EYSubTotal 4 7 2 3" xfId="1482" xr:uid="{00000000-0005-0000-0000-0000B8060000}"/>
    <cellStyle name="EYSubTotal 4 7 2 4" xfId="1483" xr:uid="{00000000-0005-0000-0000-0000B9060000}"/>
    <cellStyle name="EYSubTotal 4 7 2 5" xfId="1484" xr:uid="{00000000-0005-0000-0000-0000BA060000}"/>
    <cellStyle name="EYSubTotal 4 7 2 6" xfId="1485" xr:uid="{00000000-0005-0000-0000-0000BB060000}"/>
    <cellStyle name="EYSubTotal 4 7 3" xfId="1486" xr:uid="{00000000-0005-0000-0000-0000BC060000}"/>
    <cellStyle name="EYSubTotal 4 7 3 2" xfId="1487" xr:uid="{00000000-0005-0000-0000-0000BD060000}"/>
    <cellStyle name="EYSubTotal 4 7 4" xfId="1488" xr:uid="{00000000-0005-0000-0000-0000BE060000}"/>
    <cellStyle name="EYSubTotal 4 7 5" xfId="1489" xr:uid="{00000000-0005-0000-0000-0000BF060000}"/>
    <cellStyle name="EYSubTotal 4 7 6" xfId="1490" xr:uid="{00000000-0005-0000-0000-0000C0060000}"/>
    <cellStyle name="EYSubTotal 4 7 7" xfId="1491" xr:uid="{00000000-0005-0000-0000-0000C1060000}"/>
    <cellStyle name="EYSubTotal 4 8" xfId="1492" xr:uid="{00000000-0005-0000-0000-0000C2060000}"/>
    <cellStyle name="EYSubTotal 4 8 2" xfId="1493" xr:uid="{00000000-0005-0000-0000-0000C3060000}"/>
    <cellStyle name="EYSubTotal 4 8 2 2" xfId="1494" xr:uid="{00000000-0005-0000-0000-0000C4060000}"/>
    <cellStyle name="EYSubTotal 4 8 2 3" xfId="1495" xr:uid="{00000000-0005-0000-0000-0000C5060000}"/>
    <cellStyle name="EYSubTotal 4 8 2 4" xfId="1496" xr:uid="{00000000-0005-0000-0000-0000C6060000}"/>
    <cellStyle name="EYSubTotal 4 8 2 5" xfId="1497" xr:uid="{00000000-0005-0000-0000-0000C7060000}"/>
    <cellStyle name="EYSubTotal 4 8 2 6" xfId="1498" xr:uid="{00000000-0005-0000-0000-0000C8060000}"/>
    <cellStyle name="EYSubTotal 4 8 3" xfId="1499" xr:uid="{00000000-0005-0000-0000-0000C9060000}"/>
    <cellStyle name="EYSubTotal 4 8 3 2" xfId="1500" xr:uid="{00000000-0005-0000-0000-0000CA060000}"/>
    <cellStyle name="EYSubTotal 4 8 4" xfId="1501" xr:uid="{00000000-0005-0000-0000-0000CB060000}"/>
    <cellStyle name="EYSubTotal 4 8 5" xfId="1502" xr:uid="{00000000-0005-0000-0000-0000CC060000}"/>
    <cellStyle name="EYSubTotal 4 8 6" xfId="1503" xr:uid="{00000000-0005-0000-0000-0000CD060000}"/>
    <cellStyle name="EYSubTotal 4 8 7" xfId="1504" xr:uid="{00000000-0005-0000-0000-0000CE060000}"/>
    <cellStyle name="EYSubTotal 4 9" xfId="1505" xr:uid="{00000000-0005-0000-0000-0000CF060000}"/>
    <cellStyle name="EYSubTotal 4 9 2" xfId="1506" xr:uid="{00000000-0005-0000-0000-0000D0060000}"/>
    <cellStyle name="EYSubTotal 4 9 3" xfId="1507" xr:uid="{00000000-0005-0000-0000-0000D1060000}"/>
    <cellStyle name="EYSubTotal 4 9 4" xfId="1508" xr:uid="{00000000-0005-0000-0000-0000D2060000}"/>
    <cellStyle name="EYSubTotal 4 9 5" xfId="1509" xr:uid="{00000000-0005-0000-0000-0000D3060000}"/>
    <cellStyle name="EYSubTotal 4 9 6" xfId="1510" xr:uid="{00000000-0005-0000-0000-0000D4060000}"/>
    <cellStyle name="EYSubTotal 4_Subsidy" xfId="1511" xr:uid="{00000000-0005-0000-0000-0000D5060000}"/>
    <cellStyle name="EYSubTotal 5" xfId="1512" xr:uid="{00000000-0005-0000-0000-0000D6060000}"/>
    <cellStyle name="EYSubTotal 5 10" xfId="1513" xr:uid="{00000000-0005-0000-0000-0000D7060000}"/>
    <cellStyle name="EYSubTotal 5 10 2" xfId="1514" xr:uid="{00000000-0005-0000-0000-0000D8060000}"/>
    <cellStyle name="EYSubTotal 5 11" xfId="1515" xr:uid="{00000000-0005-0000-0000-0000D9060000}"/>
    <cellStyle name="EYSubTotal 5 12" xfId="1516" xr:uid="{00000000-0005-0000-0000-0000DA060000}"/>
    <cellStyle name="EYSubTotal 5 13" xfId="1517" xr:uid="{00000000-0005-0000-0000-0000DB060000}"/>
    <cellStyle name="EYSubTotal 5 14" xfId="1518" xr:uid="{00000000-0005-0000-0000-0000DC060000}"/>
    <cellStyle name="EYSubTotal 5 2" xfId="1519" xr:uid="{00000000-0005-0000-0000-0000DD060000}"/>
    <cellStyle name="EYSubTotal 5 2 2" xfId="1520" xr:uid="{00000000-0005-0000-0000-0000DE060000}"/>
    <cellStyle name="EYSubTotal 5 2 2 2" xfId="1521" xr:uid="{00000000-0005-0000-0000-0000DF060000}"/>
    <cellStyle name="EYSubTotal 5 2 2 2 2" xfId="1522" xr:uid="{00000000-0005-0000-0000-0000E0060000}"/>
    <cellStyle name="EYSubTotal 5 2 2 2 3" xfId="1523" xr:uid="{00000000-0005-0000-0000-0000E1060000}"/>
    <cellStyle name="EYSubTotal 5 2 2 2 4" xfId="1524" xr:uid="{00000000-0005-0000-0000-0000E2060000}"/>
    <cellStyle name="EYSubTotal 5 2 2 2 5" xfId="1525" xr:uid="{00000000-0005-0000-0000-0000E3060000}"/>
    <cellStyle name="EYSubTotal 5 2 2 2 6" xfId="1526" xr:uid="{00000000-0005-0000-0000-0000E4060000}"/>
    <cellStyle name="EYSubTotal 5 2 2 3" xfId="1527" xr:uid="{00000000-0005-0000-0000-0000E5060000}"/>
    <cellStyle name="EYSubTotal 5 2 2 3 2" xfId="1528" xr:uid="{00000000-0005-0000-0000-0000E6060000}"/>
    <cellStyle name="EYSubTotal 5 2 2 4" xfId="1529" xr:uid="{00000000-0005-0000-0000-0000E7060000}"/>
    <cellStyle name="EYSubTotal 5 2 2 5" xfId="1530" xr:uid="{00000000-0005-0000-0000-0000E8060000}"/>
    <cellStyle name="EYSubTotal 5 2 2 6" xfId="1531" xr:uid="{00000000-0005-0000-0000-0000E9060000}"/>
    <cellStyle name="EYSubTotal 5 2 2 7" xfId="1532" xr:uid="{00000000-0005-0000-0000-0000EA060000}"/>
    <cellStyle name="EYSubTotal 5 2 3" xfId="1533" xr:uid="{00000000-0005-0000-0000-0000EB060000}"/>
    <cellStyle name="EYSubTotal 5 2 3 2" xfId="1534" xr:uid="{00000000-0005-0000-0000-0000EC060000}"/>
    <cellStyle name="EYSubTotal 5 2 3 3" xfId="1535" xr:uid="{00000000-0005-0000-0000-0000ED060000}"/>
    <cellStyle name="EYSubTotal 5 2 3 4" xfId="1536" xr:uid="{00000000-0005-0000-0000-0000EE060000}"/>
    <cellStyle name="EYSubTotal 5 2 3 5" xfId="1537" xr:uid="{00000000-0005-0000-0000-0000EF060000}"/>
    <cellStyle name="EYSubTotal 5 2 3 6" xfId="1538" xr:uid="{00000000-0005-0000-0000-0000F0060000}"/>
    <cellStyle name="EYSubTotal 5 2 4" xfId="1539" xr:uid="{00000000-0005-0000-0000-0000F1060000}"/>
    <cellStyle name="EYSubTotal 5 2 4 2" xfId="1540" xr:uid="{00000000-0005-0000-0000-0000F2060000}"/>
    <cellStyle name="EYSubTotal 5 2 5" xfId="1541" xr:uid="{00000000-0005-0000-0000-0000F3060000}"/>
    <cellStyle name="EYSubTotal 5 2 6" xfId="1542" xr:uid="{00000000-0005-0000-0000-0000F4060000}"/>
    <cellStyle name="EYSubTotal 5 2 7" xfId="1543" xr:uid="{00000000-0005-0000-0000-0000F5060000}"/>
    <cellStyle name="EYSubTotal 5 2 8" xfId="1544" xr:uid="{00000000-0005-0000-0000-0000F6060000}"/>
    <cellStyle name="EYSubTotal 5 2_Subsidy" xfId="1545" xr:uid="{00000000-0005-0000-0000-0000F7060000}"/>
    <cellStyle name="EYSubTotal 5 3" xfId="1546" xr:uid="{00000000-0005-0000-0000-0000F8060000}"/>
    <cellStyle name="EYSubTotal 5 3 2" xfId="1547" xr:uid="{00000000-0005-0000-0000-0000F9060000}"/>
    <cellStyle name="EYSubTotal 5 3 2 2" xfId="1548" xr:uid="{00000000-0005-0000-0000-0000FA060000}"/>
    <cellStyle name="EYSubTotal 5 3 2 3" xfId="1549" xr:uid="{00000000-0005-0000-0000-0000FB060000}"/>
    <cellStyle name="EYSubTotal 5 3 2 4" xfId="1550" xr:uid="{00000000-0005-0000-0000-0000FC060000}"/>
    <cellStyle name="EYSubTotal 5 3 2 5" xfId="1551" xr:uid="{00000000-0005-0000-0000-0000FD060000}"/>
    <cellStyle name="EYSubTotal 5 3 2 6" xfId="1552" xr:uid="{00000000-0005-0000-0000-0000FE060000}"/>
    <cellStyle name="EYSubTotal 5 3 3" xfId="1553" xr:uid="{00000000-0005-0000-0000-0000FF060000}"/>
    <cellStyle name="EYSubTotal 5 3 3 2" xfId="1554" xr:uid="{00000000-0005-0000-0000-000000070000}"/>
    <cellStyle name="EYSubTotal 5 3 4" xfId="1555" xr:uid="{00000000-0005-0000-0000-000001070000}"/>
    <cellStyle name="EYSubTotal 5 3 5" xfId="1556" xr:uid="{00000000-0005-0000-0000-000002070000}"/>
    <cellStyle name="EYSubTotal 5 3 6" xfId="1557" xr:uid="{00000000-0005-0000-0000-000003070000}"/>
    <cellStyle name="EYSubTotal 5 3 7" xfId="1558" xr:uid="{00000000-0005-0000-0000-000004070000}"/>
    <cellStyle name="EYSubTotal 5 4" xfId="1559" xr:uid="{00000000-0005-0000-0000-000005070000}"/>
    <cellStyle name="EYSubTotal 5 4 2" xfId="1560" xr:uid="{00000000-0005-0000-0000-000006070000}"/>
    <cellStyle name="EYSubTotal 5 4 2 2" xfId="1561" xr:uid="{00000000-0005-0000-0000-000007070000}"/>
    <cellStyle name="EYSubTotal 5 4 2 3" xfId="1562" xr:uid="{00000000-0005-0000-0000-000008070000}"/>
    <cellStyle name="EYSubTotal 5 4 2 4" xfId="1563" xr:uid="{00000000-0005-0000-0000-000009070000}"/>
    <cellStyle name="EYSubTotal 5 4 2 5" xfId="1564" xr:uid="{00000000-0005-0000-0000-00000A070000}"/>
    <cellStyle name="EYSubTotal 5 4 2 6" xfId="1565" xr:uid="{00000000-0005-0000-0000-00000B070000}"/>
    <cellStyle name="EYSubTotal 5 4 3" xfId="1566" xr:uid="{00000000-0005-0000-0000-00000C070000}"/>
    <cellStyle name="EYSubTotal 5 4 3 2" xfId="1567" xr:uid="{00000000-0005-0000-0000-00000D070000}"/>
    <cellStyle name="EYSubTotal 5 4 4" xfId="1568" xr:uid="{00000000-0005-0000-0000-00000E070000}"/>
    <cellStyle name="EYSubTotal 5 4 5" xfId="1569" xr:uid="{00000000-0005-0000-0000-00000F070000}"/>
    <cellStyle name="EYSubTotal 5 4 6" xfId="1570" xr:uid="{00000000-0005-0000-0000-000010070000}"/>
    <cellStyle name="EYSubTotal 5 4 7" xfId="1571" xr:uid="{00000000-0005-0000-0000-000011070000}"/>
    <cellStyle name="EYSubTotal 5 5" xfId="1572" xr:uid="{00000000-0005-0000-0000-000012070000}"/>
    <cellStyle name="EYSubTotal 5 5 2" xfId="1573" xr:uid="{00000000-0005-0000-0000-000013070000}"/>
    <cellStyle name="EYSubTotal 5 5 2 2" xfId="1574" xr:uid="{00000000-0005-0000-0000-000014070000}"/>
    <cellStyle name="EYSubTotal 5 5 2 3" xfId="1575" xr:uid="{00000000-0005-0000-0000-000015070000}"/>
    <cellStyle name="EYSubTotal 5 5 2 4" xfId="1576" xr:uid="{00000000-0005-0000-0000-000016070000}"/>
    <cellStyle name="EYSubTotal 5 5 2 5" xfId="1577" xr:uid="{00000000-0005-0000-0000-000017070000}"/>
    <cellStyle name="EYSubTotal 5 5 2 6" xfId="1578" xr:uid="{00000000-0005-0000-0000-000018070000}"/>
    <cellStyle name="EYSubTotal 5 5 3" xfId="1579" xr:uid="{00000000-0005-0000-0000-000019070000}"/>
    <cellStyle name="EYSubTotal 5 5 3 2" xfId="1580" xr:uid="{00000000-0005-0000-0000-00001A070000}"/>
    <cellStyle name="EYSubTotal 5 5 4" xfId="1581" xr:uid="{00000000-0005-0000-0000-00001B070000}"/>
    <cellStyle name="EYSubTotal 5 5 5" xfId="1582" xr:uid="{00000000-0005-0000-0000-00001C070000}"/>
    <cellStyle name="EYSubTotal 5 5 6" xfId="1583" xr:uid="{00000000-0005-0000-0000-00001D070000}"/>
    <cellStyle name="EYSubTotal 5 5 7" xfId="1584" xr:uid="{00000000-0005-0000-0000-00001E070000}"/>
    <cellStyle name="EYSubTotal 5 6" xfId="1585" xr:uid="{00000000-0005-0000-0000-00001F070000}"/>
    <cellStyle name="EYSubTotal 5 6 2" xfId="1586" xr:uid="{00000000-0005-0000-0000-000020070000}"/>
    <cellStyle name="EYSubTotal 5 6 2 2" xfId="1587" xr:uid="{00000000-0005-0000-0000-000021070000}"/>
    <cellStyle name="EYSubTotal 5 6 2 3" xfId="1588" xr:uid="{00000000-0005-0000-0000-000022070000}"/>
    <cellStyle name="EYSubTotal 5 6 2 4" xfId="1589" xr:uid="{00000000-0005-0000-0000-000023070000}"/>
    <cellStyle name="EYSubTotal 5 6 2 5" xfId="1590" xr:uid="{00000000-0005-0000-0000-000024070000}"/>
    <cellStyle name="EYSubTotal 5 6 2 6" xfId="1591" xr:uid="{00000000-0005-0000-0000-000025070000}"/>
    <cellStyle name="EYSubTotal 5 6 3" xfId="1592" xr:uid="{00000000-0005-0000-0000-000026070000}"/>
    <cellStyle name="EYSubTotal 5 6 3 2" xfId="1593" xr:uid="{00000000-0005-0000-0000-000027070000}"/>
    <cellStyle name="EYSubTotal 5 6 4" xfId="1594" xr:uid="{00000000-0005-0000-0000-000028070000}"/>
    <cellStyle name="EYSubTotal 5 6 5" xfId="1595" xr:uid="{00000000-0005-0000-0000-000029070000}"/>
    <cellStyle name="EYSubTotal 5 6 6" xfId="1596" xr:uid="{00000000-0005-0000-0000-00002A070000}"/>
    <cellStyle name="EYSubTotal 5 6 7" xfId="1597" xr:uid="{00000000-0005-0000-0000-00002B070000}"/>
    <cellStyle name="EYSubTotal 5 7" xfId="1598" xr:uid="{00000000-0005-0000-0000-00002C070000}"/>
    <cellStyle name="EYSubTotal 5 7 2" xfId="1599" xr:uid="{00000000-0005-0000-0000-00002D070000}"/>
    <cellStyle name="EYSubTotal 5 7 2 2" xfId="1600" xr:uid="{00000000-0005-0000-0000-00002E070000}"/>
    <cellStyle name="EYSubTotal 5 7 2 3" xfId="1601" xr:uid="{00000000-0005-0000-0000-00002F070000}"/>
    <cellStyle name="EYSubTotal 5 7 2 4" xfId="1602" xr:uid="{00000000-0005-0000-0000-000030070000}"/>
    <cellStyle name="EYSubTotal 5 7 2 5" xfId="1603" xr:uid="{00000000-0005-0000-0000-000031070000}"/>
    <cellStyle name="EYSubTotal 5 7 2 6" xfId="1604" xr:uid="{00000000-0005-0000-0000-000032070000}"/>
    <cellStyle name="EYSubTotal 5 7 3" xfId="1605" xr:uid="{00000000-0005-0000-0000-000033070000}"/>
    <cellStyle name="EYSubTotal 5 7 3 2" xfId="1606" xr:uid="{00000000-0005-0000-0000-000034070000}"/>
    <cellStyle name="EYSubTotal 5 7 4" xfId="1607" xr:uid="{00000000-0005-0000-0000-000035070000}"/>
    <cellStyle name="EYSubTotal 5 7 5" xfId="1608" xr:uid="{00000000-0005-0000-0000-000036070000}"/>
    <cellStyle name="EYSubTotal 5 7 6" xfId="1609" xr:uid="{00000000-0005-0000-0000-000037070000}"/>
    <cellStyle name="EYSubTotal 5 7 7" xfId="1610" xr:uid="{00000000-0005-0000-0000-000038070000}"/>
    <cellStyle name="EYSubTotal 5 8" xfId="1611" xr:uid="{00000000-0005-0000-0000-000039070000}"/>
    <cellStyle name="EYSubTotal 5 8 2" xfId="1612" xr:uid="{00000000-0005-0000-0000-00003A070000}"/>
    <cellStyle name="EYSubTotal 5 8 2 2" xfId="1613" xr:uid="{00000000-0005-0000-0000-00003B070000}"/>
    <cellStyle name="EYSubTotal 5 8 2 3" xfId="1614" xr:uid="{00000000-0005-0000-0000-00003C070000}"/>
    <cellStyle name="EYSubTotal 5 8 2 4" xfId="1615" xr:uid="{00000000-0005-0000-0000-00003D070000}"/>
    <cellStyle name="EYSubTotal 5 8 2 5" xfId="1616" xr:uid="{00000000-0005-0000-0000-00003E070000}"/>
    <cellStyle name="EYSubTotal 5 8 2 6" xfId="1617" xr:uid="{00000000-0005-0000-0000-00003F070000}"/>
    <cellStyle name="EYSubTotal 5 8 3" xfId="1618" xr:uid="{00000000-0005-0000-0000-000040070000}"/>
    <cellStyle name="EYSubTotal 5 8 3 2" xfId="1619" xr:uid="{00000000-0005-0000-0000-000041070000}"/>
    <cellStyle name="EYSubTotal 5 8 4" xfId="1620" xr:uid="{00000000-0005-0000-0000-000042070000}"/>
    <cellStyle name="EYSubTotal 5 8 5" xfId="1621" xr:uid="{00000000-0005-0000-0000-000043070000}"/>
    <cellStyle name="EYSubTotal 5 8 6" xfId="1622" xr:uid="{00000000-0005-0000-0000-000044070000}"/>
    <cellStyle name="EYSubTotal 5 8 7" xfId="1623" xr:uid="{00000000-0005-0000-0000-000045070000}"/>
    <cellStyle name="EYSubTotal 5 9" xfId="1624" xr:uid="{00000000-0005-0000-0000-000046070000}"/>
    <cellStyle name="EYSubTotal 5 9 2" xfId="1625" xr:uid="{00000000-0005-0000-0000-000047070000}"/>
    <cellStyle name="EYSubTotal 5 9 3" xfId="1626" xr:uid="{00000000-0005-0000-0000-000048070000}"/>
    <cellStyle name="EYSubTotal 5 9 4" xfId="1627" xr:uid="{00000000-0005-0000-0000-000049070000}"/>
    <cellStyle name="EYSubTotal 5 9 5" xfId="1628" xr:uid="{00000000-0005-0000-0000-00004A070000}"/>
    <cellStyle name="EYSubTotal 5 9 6" xfId="1629" xr:uid="{00000000-0005-0000-0000-00004B070000}"/>
    <cellStyle name="EYSubTotal 5_Subsidy" xfId="1630" xr:uid="{00000000-0005-0000-0000-00004C070000}"/>
    <cellStyle name="EYSubTotal 6" xfId="1631" xr:uid="{00000000-0005-0000-0000-00004D070000}"/>
    <cellStyle name="EYSubTotal 6 10" xfId="1632" xr:uid="{00000000-0005-0000-0000-00004E070000}"/>
    <cellStyle name="EYSubTotal 6 10 2" xfId="1633" xr:uid="{00000000-0005-0000-0000-00004F070000}"/>
    <cellStyle name="EYSubTotal 6 11" xfId="1634" xr:uid="{00000000-0005-0000-0000-000050070000}"/>
    <cellStyle name="EYSubTotal 6 12" xfId="1635" xr:uid="{00000000-0005-0000-0000-000051070000}"/>
    <cellStyle name="EYSubTotal 6 13" xfId="1636" xr:uid="{00000000-0005-0000-0000-000052070000}"/>
    <cellStyle name="EYSubTotal 6 14" xfId="1637" xr:uid="{00000000-0005-0000-0000-000053070000}"/>
    <cellStyle name="EYSubTotal 6 2" xfId="1638" xr:uid="{00000000-0005-0000-0000-000054070000}"/>
    <cellStyle name="EYSubTotal 6 2 2" xfId="1639" xr:uid="{00000000-0005-0000-0000-000055070000}"/>
    <cellStyle name="EYSubTotal 6 2 2 2" xfId="1640" xr:uid="{00000000-0005-0000-0000-000056070000}"/>
    <cellStyle name="EYSubTotal 6 2 2 2 2" xfId="1641" xr:uid="{00000000-0005-0000-0000-000057070000}"/>
    <cellStyle name="EYSubTotal 6 2 2 2 3" xfId="1642" xr:uid="{00000000-0005-0000-0000-000058070000}"/>
    <cellStyle name="EYSubTotal 6 2 2 2 4" xfId="1643" xr:uid="{00000000-0005-0000-0000-000059070000}"/>
    <cellStyle name="EYSubTotal 6 2 2 2 5" xfId="1644" xr:uid="{00000000-0005-0000-0000-00005A070000}"/>
    <cellStyle name="EYSubTotal 6 2 2 2 6" xfId="1645" xr:uid="{00000000-0005-0000-0000-00005B070000}"/>
    <cellStyle name="EYSubTotal 6 2 2 3" xfId="1646" xr:uid="{00000000-0005-0000-0000-00005C070000}"/>
    <cellStyle name="EYSubTotal 6 2 2 3 2" xfId="1647" xr:uid="{00000000-0005-0000-0000-00005D070000}"/>
    <cellStyle name="EYSubTotal 6 2 2 4" xfId="1648" xr:uid="{00000000-0005-0000-0000-00005E070000}"/>
    <cellStyle name="EYSubTotal 6 2 2 5" xfId="1649" xr:uid="{00000000-0005-0000-0000-00005F070000}"/>
    <cellStyle name="EYSubTotal 6 2 2 6" xfId="1650" xr:uid="{00000000-0005-0000-0000-000060070000}"/>
    <cellStyle name="EYSubTotal 6 2 2 7" xfId="1651" xr:uid="{00000000-0005-0000-0000-000061070000}"/>
    <cellStyle name="EYSubTotal 6 2 3" xfId="1652" xr:uid="{00000000-0005-0000-0000-000062070000}"/>
    <cellStyle name="EYSubTotal 6 2 3 2" xfId="1653" xr:uid="{00000000-0005-0000-0000-000063070000}"/>
    <cellStyle name="EYSubTotal 6 2 3 3" xfId="1654" xr:uid="{00000000-0005-0000-0000-000064070000}"/>
    <cellStyle name="EYSubTotal 6 2 3 4" xfId="1655" xr:uid="{00000000-0005-0000-0000-000065070000}"/>
    <cellStyle name="EYSubTotal 6 2 3 5" xfId="1656" xr:uid="{00000000-0005-0000-0000-000066070000}"/>
    <cellStyle name="EYSubTotal 6 2 3 6" xfId="1657" xr:uid="{00000000-0005-0000-0000-000067070000}"/>
    <cellStyle name="EYSubTotal 6 2 4" xfId="1658" xr:uid="{00000000-0005-0000-0000-000068070000}"/>
    <cellStyle name="EYSubTotal 6 2 4 2" xfId="1659" xr:uid="{00000000-0005-0000-0000-000069070000}"/>
    <cellStyle name="EYSubTotal 6 2 5" xfId="1660" xr:uid="{00000000-0005-0000-0000-00006A070000}"/>
    <cellStyle name="EYSubTotal 6 2 6" xfId="1661" xr:uid="{00000000-0005-0000-0000-00006B070000}"/>
    <cellStyle name="EYSubTotal 6 2 7" xfId="1662" xr:uid="{00000000-0005-0000-0000-00006C070000}"/>
    <cellStyle name="EYSubTotal 6 2 8" xfId="1663" xr:uid="{00000000-0005-0000-0000-00006D070000}"/>
    <cellStyle name="EYSubTotal 6 2_Subsidy" xfId="1664" xr:uid="{00000000-0005-0000-0000-00006E070000}"/>
    <cellStyle name="EYSubTotal 6 3" xfId="1665" xr:uid="{00000000-0005-0000-0000-00006F070000}"/>
    <cellStyle name="EYSubTotal 6 3 2" xfId="1666" xr:uid="{00000000-0005-0000-0000-000070070000}"/>
    <cellStyle name="EYSubTotal 6 3 2 2" xfId="1667" xr:uid="{00000000-0005-0000-0000-000071070000}"/>
    <cellStyle name="EYSubTotal 6 3 2 3" xfId="1668" xr:uid="{00000000-0005-0000-0000-000072070000}"/>
    <cellStyle name="EYSubTotal 6 3 2 4" xfId="1669" xr:uid="{00000000-0005-0000-0000-000073070000}"/>
    <cellStyle name="EYSubTotal 6 3 2 5" xfId="1670" xr:uid="{00000000-0005-0000-0000-000074070000}"/>
    <cellStyle name="EYSubTotal 6 3 2 6" xfId="1671" xr:uid="{00000000-0005-0000-0000-000075070000}"/>
    <cellStyle name="EYSubTotal 6 3 3" xfId="1672" xr:uid="{00000000-0005-0000-0000-000076070000}"/>
    <cellStyle name="EYSubTotal 6 3 3 2" xfId="1673" xr:uid="{00000000-0005-0000-0000-000077070000}"/>
    <cellStyle name="EYSubTotal 6 3 4" xfId="1674" xr:uid="{00000000-0005-0000-0000-000078070000}"/>
    <cellStyle name="EYSubTotal 6 3 5" xfId="1675" xr:uid="{00000000-0005-0000-0000-000079070000}"/>
    <cellStyle name="EYSubTotal 6 3 6" xfId="1676" xr:uid="{00000000-0005-0000-0000-00007A070000}"/>
    <cellStyle name="EYSubTotal 6 3 7" xfId="1677" xr:uid="{00000000-0005-0000-0000-00007B070000}"/>
    <cellStyle name="EYSubTotal 6 4" xfId="1678" xr:uid="{00000000-0005-0000-0000-00007C070000}"/>
    <cellStyle name="EYSubTotal 6 4 2" xfId="1679" xr:uid="{00000000-0005-0000-0000-00007D070000}"/>
    <cellStyle name="EYSubTotal 6 4 2 2" xfId="1680" xr:uid="{00000000-0005-0000-0000-00007E070000}"/>
    <cellStyle name="EYSubTotal 6 4 2 3" xfId="1681" xr:uid="{00000000-0005-0000-0000-00007F070000}"/>
    <cellStyle name="EYSubTotal 6 4 2 4" xfId="1682" xr:uid="{00000000-0005-0000-0000-000080070000}"/>
    <cellStyle name="EYSubTotal 6 4 2 5" xfId="1683" xr:uid="{00000000-0005-0000-0000-000081070000}"/>
    <cellStyle name="EYSubTotal 6 4 2 6" xfId="1684" xr:uid="{00000000-0005-0000-0000-000082070000}"/>
    <cellStyle name="EYSubTotal 6 4 3" xfId="1685" xr:uid="{00000000-0005-0000-0000-000083070000}"/>
    <cellStyle name="EYSubTotal 6 4 3 2" xfId="1686" xr:uid="{00000000-0005-0000-0000-000084070000}"/>
    <cellStyle name="EYSubTotal 6 4 4" xfId="1687" xr:uid="{00000000-0005-0000-0000-000085070000}"/>
    <cellStyle name="EYSubTotal 6 4 5" xfId="1688" xr:uid="{00000000-0005-0000-0000-000086070000}"/>
    <cellStyle name="EYSubTotal 6 4 6" xfId="1689" xr:uid="{00000000-0005-0000-0000-000087070000}"/>
    <cellStyle name="EYSubTotal 6 4 7" xfId="1690" xr:uid="{00000000-0005-0000-0000-000088070000}"/>
    <cellStyle name="EYSubTotal 6 5" xfId="1691" xr:uid="{00000000-0005-0000-0000-000089070000}"/>
    <cellStyle name="EYSubTotal 6 5 2" xfId="1692" xr:uid="{00000000-0005-0000-0000-00008A070000}"/>
    <cellStyle name="EYSubTotal 6 5 2 2" xfId="1693" xr:uid="{00000000-0005-0000-0000-00008B070000}"/>
    <cellStyle name="EYSubTotal 6 5 2 3" xfId="1694" xr:uid="{00000000-0005-0000-0000-00008C070000}"/>
    <cellStyle name="EYSubTotal 6 5 2 4" xfId="1695" xr:uid="{00000000-0005-0000-0000-00008D070000}"/>
    <cellStyle name="EYSubTotal 6 5 2 5" xfId="1696" xr:uid="{00000000-0005-0000-0000-00008E070000}"/>
    <cellStyle name="EYSubTotal 6 5 2 6" xfId="1697" xr:uid="{00000000-0005-0000-0000-00008F070000}"/>
    <cellStyle name="EYSubTotal 6 5 3" xfId="1698" xr:uid="{00000000-0005-0000-0000-000090070000}"/>
    <cellStyle name="EYSubTotal 6 5 3 2" xfId="1699" xr:uid="{00000000-0005-0000-0000-000091070000}"/>
    <cellStyle name="EYSubTotal 6 5 4" xfId="1700" xr:uid="{00000000-0005-0000-0000-000092070000}"/>
    <cellStyle name="EYSubTotal 6 5 5" xfId="1701" xr:uid="{00000000-0005-0000-0000-000093070000}"/>
    <cellStyle name="EYSubTotal 6 5 6" xfId="1702" xr:uid="{00000000-0005-0000-0000-000094070000}"/>
    <cellStyle name="EYSubTotal 6 5 7" xfId="1703" xr:uid="{00000000-0005-0000-0000-000095070000}"/>
    <cellStyle name="EYSubTotal 6 6" xfId="1704" xr:uid="{00000000-0005-0000-0000-000096070000}"/>
    <cellStyle name="EYSubTotal 6 6 2" xfId="1705" xr:uid="{00000000-0005-0000-0000-000097070000}"/>
    <cellStyle name="EYSubTotal 6 6 2 2" xfId="1706" xr:uid="{00000000-0005-0000-0000-000098070000}"/>
    <cellStyle name="EYSubTotal 6 6 2 3" xfId="1707" xr:uid="{00000000-0005-0000-0000-000099070000}"/>
    <cellStyle name="EYSubTotal 6 6 2 4" xfId="1708" xr:uid="{00000000-0005-0000-0000-00009A070000}"/>
    <cellStyle name="EYSubTotal 6 6 2 5" xfId="1709" xr:uid="{00000000-0005-0000-0000-00009B070000}"/>
    <cellStyle name="EYSubTotal 6 6 2 6" xfId="1710" xr:uid="{00000000-0005-0000-0000-00009C070000}"/>
    <cellStyle name="EYSubTotal 6 6 3" xfId="1711" xr:uid="{00000000-0005-0000-0000-00009D070000}"/>
    <cellStyle name="EYSubTotal 6 6 3 2" xfId="1712" xr:uid="{00000000-0005-0000-0000-00009E070000}"/>
    <cellStyle name="EYSubTotal 6 6 4" xfId="1713" xr:uid="{00000000-0005-0000-0000-00009F070000}"/>
    <cellStyle name="EYSubTotal 6 6 5" xfId="1714" xr:uid="{00000000-0005-0000-0000-0000A0070000}"/>
    <cellStyle name="EYSubTotal 6 6 6" xfId="1715" xr:uid="{00000000-0005-0000-0000-0000A1070000}"/>
    <cellStyle name="EYSubTotal 6 6 7" xfId="1716" xr:uid="{00000000-0005-0000-0000-0000A2070000}"/>
    <cellStyle name="EYSubTotal 6 7" xfId="1717" xr:uid="{00000000-0005-0000-0000-0000A3070000}"/>
    <cellStyle name="EYSubTotal 6 7 2" xfId="1718" xr:uid="{00000000-0005-0000-0000-0000A4070000}"/>
    <cellStyle name="EYSubTotal 6 7 2 2" xfId="1719" xr:uid="{00000000-0005-0000-0000-0000A5070000}"/>
    <cellStyle name="EYSubTotal 6 7 2 3" xfId="1720" xr:uid="{00000000-0005-0000-0000-0000A6070000}"/>
    <cellStyle name="EYSubTotal 6 7 2 4" xfId="1721" xr:uid="{00000000-0005-0000-0000-0000A7070000}"/>
    <cellStyle name="EYSubTotal 6 7 2 5" xfId="1722" xr:uid="{00000000-0005-0000-0000-0000A8070000}"/>
    <cellStyle name="EYSubTotal 6 7 2 6" xfId="1723" xr:uid="{00000000-0005-0000-0000-0000A9070000}"/>
    <cellStyle name="EYSubTotal 6 7 3" xfId="1724" xr:uid="{00000000-0005-0000-0000-0000AA070000}"/>
    <cellStyle name="EYSubTotal 6 7 3 2" xfId="1725" xr:uid="{00000000-0005-0000-0000-0000AB070000}"/>
    <cellStyle name="EYSubTotal 6 7 4" xfId="1726" xr:uid="{00000000-0005-0000-0000-0000AC070000}"/>
    <cellStyle name="EYSubTotal 6 7 5" xfId="1727" xr:uid="{00000000-0005-0000-0000-0000AD070000}"/>
    <cellStyle name="EYSubTotal 6 7 6" xfId="1728" xr:uid="{00000000-0005-0000-0000-0000AE070000}"/>
    <cellStyle name="EYSubTotal 6 7 7" xfId="1729" xr:uid="{00000000-0005-0000-0000-0000AF070000}"/>
    <cellStyle name="EYSubTotal 6 8" xfId="1730" xr:uid="{00000000-0005-0000-0000-0000B0070000}"/>
    <cellStyle name="EYSubTotal 6 8 2" xfId="1731" xr:uid="{00000000-0005-0000-0000-0000B1070000}"/>
    <cellStyle name="EYSubTotal 6 8 2 2" xfId="1732" xr:uid="{00000000-0005-0000-0000-0000B2070000}"/>
    <cellStyle name="EYSubTotal 6 8 2 3" xfId="1733" xr:uid="{00000000-0005-0000-0000-0000B3070000}"/>
    <cellStyle name="EYSubTotal 6 8 2 4" xfId="1734" xr:uid="{00000000-0005-0000-0000-0000B4070000}"/>
    <cellStyle name="EYSubTotal 6 8 2 5" xfId="1735" xr:uid="{00000000-0005-0000-0000-0000B5070000}"/>
    <cellStyle name="EYSubTotal 6 8 2 6" xfId="1736" xr:uid="{00000000-0005-0000-0000-0000B6070000}"/>
    <cellStyle name="EYSubTotal 6 8 3" xfId="1737" xr:uid="{00000000-0005-0000-0000-0000B7070000}"/>
    <cellStyle name="EYSubTotal 6 8 3 2" xfId="1738" xr:uid="{00000000-0005-0000-0000-0000B8070000}"/>
    <cellStyle name="EYSubTotal 6 8 4" xfId="1739" xr:uid="{00000000-0005-0000-0000-0000B9070000}"/>
    <cellStyle name="EYSubTotal 6 8 5" xfId="1740" xr:uid="{00000000-0005-0000-0000-0000BA070000}"/>
    <cellStyle name="EYSubTotal 6 8 6" xfId="1741" xr:uid="{00000000-0005-0000-0000-0000BB070000}"/>
    <cellStyle name="EYSubTotal 6 8 7" xfId="1742" xr:uid="{00000000-0005-0000-0000-0000BC070000}"/>
    <cellStyle name="EYSubTotal 6 9" xfId="1743" xr:uid="{00000000-0005-0000-0000-0000BD070000}"/>
    <cellStyle name="EYSubTotal 6 9 2" xfId="1744" xr:uid="{00000000-0005-0000-0000-0000BE070000}"/>
    <cellStyle name="EYSubTotal 6 9 3" xfId="1745" xr:uid="{00000000-0005-0000-0000-0000BF070000}"/>
    <cellStyle name="EYSubTotal 6 9 4" xfId="1746" xr:uid="{00000000-0005-0000-0000-0000C0070000}"/>
    <cellStyle name="EYSubTotal 6 9 5" xfId="1747" xr:uid="{00000000-0005-0000-0000-0000C1070000}"/>
    <cellStyle name="EYSubTotal 6 9 6" xfId="1748" xr:uid="{00000000-0005-0000-0000-0000C2070000}"/>
    <cellStyle name="EYSubTotal 6_Subsidy" xfId="1749" xr:uid="{00000000-0005-0000-0000-0000C3070000}"/>
    <cellStyle name="EYSubTotal 7" xfId="1750" xr:uid="{00000000-0005-0000-0000-0000C4070000}"/>
    <cellStyle name="EYSubTotal 7 2" xfId="1751" xr:uid="{00000000-0005-0000-0000-0000C5070000}"/>
    <cellStyle name="EYSubTotal 7 2 2" xfId="1752" xr:uid="{00000000-0005-0000-0000-0000C6070000}"/>
    <cellStyle name="EYSubTotal 7 2 2 2" xfId="1753" xr:uid="{00000000-0005-0000-0000-0000C7070000}"/>
    <cellStyle name="EYSubTotal 7 2 2 3" xfId="1754" xr:uid="{00000000-0005-0000-0000-0000C8070000}"/>
    <cellStyle name="EYSubTotal 7 2 2 4" xfId="1755" xr:uid="{00000000-0005-0000-0000-0000C9070000}"/>
    <cellStyle name="EYSubTotal 7 2 2 5" xfId="1756" xr:uid="{00000000-0005-0000-0000-0000CA070000}"/>
    <cellStyle name="EYSubTotal 7 2 2 6" xfId="1757" xr:uid="{00000000-0005-0000-0000-0000CB070000}"/>
    <cellStyle name="EYSubTotal 7 2 3" xfId="1758" xr:uid="{00000000-0005-0000-0000-0000CC070000}"/>
    <cellStyle name="EYSubTotal 7 2 3 2" xfId="1759" xr:uid="{00000000-0005-0000-0000-0000CD070000}"/>
    <cellStyle name="EYSubTotal 7 2 4" xfId="1760" xr:uid="{00000000-0005-0000-0000-0000CE070000}"/>
    <cellStyle name="EYSubTotal 7 2 5" xfId="1761" xr:uid="{00000000-0005-0000-0000-0000CF070000}"/>
    <cellStyle name="EYSubTotal 7 2 6" xfId="1762" xr:uid="{00000000-0005-0000-0000-0000D0070000}"/>
    <cellStyle name="EYSubTotal 7 2 7" xfId="1763" xr:uid="{00000000-0005-0000-0000-0000D1070000}"/>
    <cellStyle name="EYSubTotal 7 3" xfId="1764" xr:uid="{00000000-0005-0000-0000-0000D2070000}"/>
    <cellStyle name="EYSubTotal 7 3 2" xfId="1765" xr:uid="{00000000-0005-0000-0000-0000D3070000}"/>
    <cellStyle name="EYSubTotal 7 3 3" xfId="1766" xr:uid="{00000000-0005-0000-0000-0000D4070000}"/>
    <cellStyle name="EYSubTotal 7 3 4" xfId="1767" xr:uid="{00000000-0005-0000-0000-0000D5070000}"/>
    <cellStyle name="EYSubTotal 7 3 5" xfId="1768" xr:uid="{00000000-0005-0000-0000-0000D6070000}"/>
    <cellStyle name="EYSubTotal 7 3 6" xfId="1769" xr:uid="{00000000-0005-0000-0000-0000D7070000}"/>
    <cellStyle name="EYSubTotal 7 4" xfId="1770" xr:uid="{00000000-0005-0000-0000-0000D8070000}"/>
    <cellStyle name="EYSubTotal 7 4 2" xfId="1771" xr:uid="{00000000-0005-0000-0000-0000D9070000}"/>
    <cellStyle name="EYSubTotal 7 5" xfId="1772" xr:uid="{00000000-0005-0000-0000-0000DA070000}"/>
    <cellStyle name="EYSubTotal 7 6" xfId="1773" xr:uid="{00000000-0005-0000-0000-0000DB070000}"/>
    <cellStyle name="EYSubTotal 7 7" xfId="1774" xr:uid="{00000000-0005-0000-0000-0000DC070000}"/>
    <cellStyle name="EYSubTotal 7 8" xfId="1775" xr:uid="{00000000-0005-0000-0000-0000DD070000}"/>
    <cellStyle name="EYSubTotal 7_Subsidy" xfId="1776" xr:uid="{00000000-0005-0000-0000-0000DE070000}"/>
    <cellStyle name="EYSubTotal 8" xfId="1777" xr:uid="{00000000-0005-0000-0000-0000DF070000}"/>
    <cellStyle name="EYSubTotal 8 2" xfId="1778" xr:uid="{00000000-0005-0000-0000-0000E0070000}"/>
    <cellStyle name="EYSubTotal 8 2 2" xfId="1779" xr:uid="{00000000-0005-0000-0000-0000E1070000}"/>
    <cellStyle name="EYSubTotal 8 2 3" xfId="1780" xr:uid="{00000000-0005-0000-0000-0000E2070000}"/>
    <cellStyle name="EYSubTotal 8 2 4" xfId="1781" xr:uid="{00000000-0005-0000-0000-0000E3070000}"/>
    <cellStyle name="EYSubTotal 8 2 5" xfId="1782" xr:uid="{00000000-0005-0000-0000-0000E4070000}"/>
    <cellStyle name="EYSubTotal 8 2 6" xfId="1783" xr:uid="{00000000-0005-0000-0000-0000E5070000}"/>
    <cellStyle name="EYSubTotal 8 3" xfId="1784" xr:uid="{00000000-0005-0000-0000-0000E6070000}"/>
    <cellStyle name="EYSubTotal 8 3 2" xfId="1785" xr:uid="{00000000-0005-0000-0000-0000E7070000}"/>
    <cellStyle name="EYSubTotal 8 4" xfId="1786" xr:uid="{00000000-0005-0000-0000-0000E8070000}"/>
    <cellStyle name="EYSubTotal 8 5" xfId="1787" xr:uid="{00000000-0005-0000-0000-0000E9070000}"/>
    <cellStyle name="EYSubTotal 8 6" xfId="1788" xr:uid="{00000000-0005-0000-0000-0000EA070000}"/>
    <cellStyle name="EYSubTotal 8 7" xfId="1789" xr:uid="{00000000-0005-0000-0000-0000EB070000}"/>
    <cellStyle name="EYSubTotal 9" xfId="1790" xr:uid="{00000000-0005-0000-0000-0000EC070000}"/>
    <cellStyle name="EYSubTotal 9 2" xfId="1791" xr:uid="{00000000-0005-0000-0000-0000ED070000}"/>
    <cellStyle name="EYSubTotal 9 2 2" xfId="1792" xr:uid="{00000000-0005-0000-0000-0000EE070000}"/>
    <cellStyle name="EYSubTotal 9 2 3" xfId="1793" xr:uid="{00000000-0005-0000-0000-0000EF070000}"/>
    <cellStyle name="EYSubTotal 9 2 4" xfId="1794" xr:uid="{00000000-0005-0000-0000-0000F0070000}"/>
    <cellStyle name="EYSubTotal 9 2 5" xfId="1795" xr:uid="{00000000-0005-0000-0000-0000F1070000}"/>
    <cellStyle name="EYSubTotal 9 2 6" xfId="1796" xr:uid="{00000000-0005-0000-0000-0000F2070000}"/>
    <cellStyle name="EYSubTotal 9 3" xfId="1797" xr:uid="{00000000-0005-0000-0000-0000F3070000}"/>
    <cellStyle name="EYSubTotal 9 3 2" xfId="1798" xr:uid="{00000000-0005-0000-0000-0000F4070000}"/>
    <cellStyle name="EYSubTotal 9 4" xfId="1799" xr:uid="{00000000-0005-0000-0000-0000F5070000}"/>
    <cellStyle name="EYSubTotal 9 5" xfId="1800" xr:uid="{00000000-0005-0000-0000-0000F6070000}"/>
    <cellStyle name="EYSubTotal 9 6" xfId="1801" xr:uid="{00000000-0005-0000-0000-0000F7070000}"/>
    <cellStyle name="EYSubTotal 9 7" xfId="1802" xr:uid="{00000000-0005-0000-0000-0000F8070000}"/>
    <cellStyle name="EYSubTotal_Calculations" xfId="1803" xr:uid="{00000000-0005-0000-0000-0000F9070000}"/>
    <cellStyle name="EYTotal" xfId="1804" xr:uid="{00000000-0005-0000-0000-0000FA070000}"/>
    <cellStyle name="EYTotal 10" xfId="1805" xr:uid="{00000000-0005-0000-0000-0000FB070000}"/>
    <cellStyle name="EYTotal 10 2" xfId="1806" xr:uid="{00000000-0005-0000-0000-0000FC070000}"/>
    <cellStyle name="EYTotal 10 2 2" xfId="1807" xr:uid="{00000000-0005-0000-0000-0000FD070000}"/>
    <cellStyle name="EYTotal 10 2 3" xfId="1808" xr:uid="{00000000-0005-0000-0000-0000FE070000}"/>
    <cellStyle name="EYTotal 10 2 4" xfId="1809" xr:uid="{00000000-0005-0000-0000-0000FF070000}"/>
    <cellStyle name="EYTotal 10 2 5" xfId="1810" xr:uid="{00000000-0005-0000-0000-000000080000}"/>
    <cellStyle name="EYTotal 10 3" xfId="1811" xr:uid="{00000000-0005-0000-0000-000001080000}"/>
    <cellStyle name="EYTotal 10 3 2" xfId="1812" xr:uid="{00000000-0005-0000-0000-000002080000}"/>
    <cellStyle name="EYTotal 10 4" xfId="1813" xr:uid="{00000000-0005-0000-0000-000003080000}"/>
    <cellStyle name="EYTotal 10 5" xfId="1814" xr:uid="{00000000-0005-0000-0000-000004080000}"/>
    <cellStyle name="EYTotal 10 6" xfId="1815" xr:uid="{00000000-0005-0000-0000-000005080000}"/>
    <cellStyle name="EYTotal 11" xfId="1816" xr:uid="{00000000-0005-0000-0000-000006080000}"/>
    <cellStyle name="EYTotal 11 2" xfId="1817" xr:uid="{00000000-0005-0000-0000-000007080000}"/>
    <cellStyle name="EYTotal 11 2 2" xfId="1818" xr:uid="{00000000-0005-0000-0000-000008080000}"/>
    <cellStyle name="EYTotal 11 2 3" xfId="1819" xr:uid="{00000000-0005-0000-0000-000009080000}"/>
    <cellStyle name="EYTotal 11 2 4" xfId="1820" xr:uid="{00000000-0005-0000-0000-00000A080000}"/>
    <cellStyle name="EYTotal 11 2 5" xfId="1821" xr:uid="{00000000-0005-0000-0000-00000B080000}"/>
    <cellStyle name="EYTotal 11 3" xfId="1822" xr:uid="{00000000-0005-0000-0000-00000C080000}"/>
    <cellStyle name="EYTotal 11 3 2" xfId="1823" xr:uid="{00000000-0005-0000-0000-00000D080000}"/>
    <cellStyle name="EYTotal 11 4" xfId="1824" xr:uid="{00000000-0005-0000-0000-00000E080000}"/>
    <cellStyle name="EYTotal 11 5" xfId="1825" xr:uid="{00000000-0005-0000-0000-00000F080000}"/>
    <cellStyle name="EYTotal 11 6" xfId="1826" xr:uid="{00000000-0005-0000-0000-000010080000}"/>
    <cellStyle name="EYTotal 12" xfId="1827" xr:uid="{00000000-0005-0000-0000-000011080000}"/>
    <cellStyle name="EYTotal 12 2" xfId="1828" xr:uid="{00000000-0005-0000-0000-000012080000}"/>
    <cellStyle name="EYTotal 12 2 2" xfId="1829" xr:uid="{00000000-0005-0000-0000-000013080000}"/>
    <cellStyle name="EYTotal 12 2 3" xfId="1830" xr:uid="{00000000-0005-0000-0000-000014080000}"/>
    <cellStyle name="EYTotal 12 2 4" xfId="1831" xr:uid="{00000000-0005-0000-0000-000015080000}"/>
    <cellStyle name="EYTotal 12 2 5" xfId="1832" xr:uid="{00000000-0005-0000-0000-000016080000}"/>
    <cellStyle name="EYTotal 12 3" xfId="1833" xr:uid="{00000000-0005-0000-0000-000017080000}"/>
    <cellStyle name="EYTotal 12 3 2" xfId="1834" xr:uid="{00000000-0005-0000-0000-000018080000}"/>
    <cellStyle name="EYTotal 12 4" xfId="1835" xr:uid="{00000000-0005-0000-0000-000019080000}"/>
    <cellStyle name="EYTotal 12 5" xfId="1836" xr:uid="{00000000-0005-0000-0000-00001A080000}"/>
    <cellStyle name="EYTotal 12 6" xfId="1837" xr:uid="{00000000-0005-0000-0000-00001B080000}"/>
    <cellStyle name="EYTotal 13" xfId="1838" xr:uid="{00000000-0005-0000-0000-00001C080000}"/>
    <cellStyle name="EYTotal 13 2" xfId="1839" xr:uid="{00000000-0005-0000-0000-00001D080000}"/>
    <cellStyle name="EYTotal 13 2 2" xfId="1840" xr:uid="{00000000-0005-0000-0000-00001E080000}"/>
    <cellStyle name="EYTotal 13 2 3" xfId="1841" xr:uid="{00000000-0005-0000-0000-00001F080000}"/>
    <cellStyle name="EYTotal 13 2 4" xfId="1842" xr:uid="{00000000-0005-0000-0000-000020080000}"/>
    <cellStyle name="EYTotal 13 2 5" xfId="1843" xr:uid="{00000000-0005-0000-0000-000021080000}"/>
    <cellStyle name="EYTotal 13 3" xfId="1844" xr:uid="{00000000-0005-0000-0000-000022080000}"/>
    <cellStyle name="EYTotal 13 3 2" xfId="1845" xr:uid="{00000000-0005-0000-0000-000023080000}"/>
    <cellStyle name="EYTotal 13 4" xfId="1846" xr:uid="{00000000-0005-0000-0000-000024080000}"/>
    <cellStyle name="EYTotal 13 5" xfId="1847" xr:uid="{00000000-0005-0000-0000-000025080000}"/>
    <cellStyle name="EYTotal 13 6" xfId="1848" xr:uid="{00000000-0005-0000-0000-000026080000}"/>
    <cellStyle name="EYTotal 14" xfId="1849" xr:uid="{00000000-0005-0000-0000-000027080000}"/>
    <cellStyle name="EYTotal 14 2" xfId="1850" xr:uid="{00000000-0005-0000-0000-000028080000}"/>
    <cellStyle name="EYTotal 14 3" xfId="1851" xr:uid="{00000000-0005-0000-0000-000029080000}"/>
    <cellStyle name="EYTotal 14 4" xfId="1852" xr:uid="{00000000-0005-0000-0000-00002A080000}"/>
    <cellStyle name="EYTotal 14 5" xfId="1853" xr:uid="{00000000-0005-0000-0000-00002B080000}"/>
    <cellStyle name="EYTotal 15" xfId="1854" xr:uid="{00000000-0005-0000-0000-00002C080000}"/>
    <cellStyle name="EYTotal 15 2" xfId="1855" xr:uid="{00000000-0005-0000-0000-00002D080000}"/>
    <cellStyle name="EYTotal 16" xfId="1856" xr:uid="{00000000-0005-0000-0000-00002E080000}"/>
    <cellStyle name="EYTotal 17" xfId="1857" xr:uid="{00000000-0005-0000-0000-00002F080000}"/>
    <cellStyle name="EYTotal 18" xfId="1858" xr:uid="{00000000-0005-0000-0000-000030080000}"/>
    <cellStyle name="EYTotal 19" xfId="1859" xr:uid="{00000000-0005-0000-0000-000031080000}"/>
    <cellStyle name="EYTotal 2" xfId="1860" xr:uid="{00000000-0005-0000-0000-000032080000}"/>
    <cellStyle name="EYTotal 2 10" xfId="1861" xr:uid="{00000000-0005-0000-0000-000033080000}"/>
    <cellStyle name="EYTotal 2 10 2" xfId="1862" xr:uid="{00000000-0005-0000-0000-000034080000}"/>
    <cellStyle name="EYTotal 2 10 2 2" xfId="1863" xr:uid="{00000000-0005-0000-0000-000035080000}"/>
    <cellStyle name="EYTotal 2 10 2 3" xfId="1864" xr:uid="{00000000-0005-0000-0000-000036080000}"/>
    <cellStyle name="EYTotal 2 10 2 4" xfId="1865" xr:uid="{00000000-0005-0000-0000-000037080000}"/>
    <cellStyle name="EYTotal 2 10 2 5" xfId="1866" xr:uid="{00000000-0005-0000-0000-000038080000}"/>
    <cellStyle name="EYTotal 2 10 3" xfId="1867" xr:uid="{00000000-0005-0000-0000-000039080000}"/>
    <cellStyle name="EYTotal 2 10 3 2" xfId="1868" xr:uid="{00000000-0005-0000-0000-00003A080000}"/>
    <cellStyle name="EYTotal 2 10 4" xfId="1869" xr:uid="{00000000-0005-0000-0000-00003B080000}"/>
    <cellStyle name="EYTotal 2 10 5" xfId="1870" xr:uid="{00000000-0005-0000-0000-00003C080000}"/>
    <cellStyle name="EYTotal 2 10 6" xfId="1871" xr:uid="{00000000-0005-0000-0000-00003D080000}"/>
    <cellStyle name="EYTotal 2 11" xfId="1872" xr:uid="{00000000-0005-0000-0000-00003E080000}"/>
    <cellStyle name="EYTotal 2 11 2" xfId="1873" xr:uid="{00000000-0005-0000-0000-00003F080000}"/>
    <cellStyle name="EYTotal 2 11 2 2" xfId="1874" xr:uid="{00000000-0005-0000-0000-000040080000}"/>
    <cellStyle name="EYTotal 2 11 2 3" xfId="1875" xr:uid="{00000000-0005-0000-0000-000041080000}"/>
    <cellStyle name="EYTotal 2 11 2 4" xfId="1876" xr:uid="{00000000-0005-0000-0000-000042080000}"/>
    <cellStyle name="EYTotal 2 11 2 5" xfId="1877" xr:uid="{00000000-0005-0000-0000-000043080000}"/>
    <cellStyle name="EYTotal 2 11 3" xfId="1878" xr:uid="{00000000-0005-0000-0000-000044080000}"/>
    <cellStyle name="EYTotal 2 11 3 2" xfId="1879" xr:uid="{00000000-0005-0000-0000-000045080000}"/>
    <cellStyle name="EYTotal 2 11 4" xfId="1880" xr:uid="{00000000-0005-0000-0000-000046080000}"/>
    <cellStyle name="EYTotal 2 11 5" xfId="1881" xr:uid="{00000000-0005-0000-0000-000047080000}"/>
    <cellStyle name="EYTotal 2 11 6" xfId="1882" xr:uid="{00000000-0005-0000-0000-000048080000}"/>
    <cellStyle name="EYTotal 2 12" xfId="1883" xr:uid="{00000000-0005-0000-0000-000049080000}"/>
    <cellStyle name="EYTotal 2 12 2" xfId="1884" xr:uid="{00000000-0005-0000-0000-00004A080000}"/>
    <cellStyle name="EYTotal 2 12 2 2" xfId="1885" xr:uid="{00000000-0005-0000-0000-00004B080000}"/>
    <cellStyle name="EYTotal 2 12 2 3" xfId="1886" xr:uid="{00000000-0005-0000-0000-00004C080000}"/>
    <cellStyle name="EYTotal 2 12 2 4" xfId="1887" xr:uid="{00000000-0005-0000-0000-00004D080000}"/>
    <cellStyle name="EYTotal 2 12 2 5" xfId="1888" xr:uid="{00000000-0005-0000-0000-00004E080000}"/>
    <cellStyle name="EYTotal 2 12 3" xfId="1889" xr:uid="{00000000-0005-0000-0000-00004F080000}"/>
    <cellStyle name="EYTotal 2 12 3 2" xfId="1890" xr:uid="{00000000-0005-0000-0000-000050080000}"/>
    <cellStyle name="EYTotal 2 12 4" xfId="1891" xr:uid="{00000000-0005-0000-0000-000051080000}"/>
    <cellStyle name="EYTotal 2 12 5" xfId="1892" xr:uid="{00000000-0005-0000-0000-000052080000}"/>
    <cellStyle name="EYTotal 2 12 6" xfId="1893" xr:uid="{00000000-0005-0000-0000-000053080000}"/>
    <cellStyle name="EYTotal 2 13" xfId="1894" xr:uid="{00000000-0005-0000-0000-000054080000}"/>
    <cellStyle name="EYTotal 2 13 2" xfId="1895" xr:uid="{00000000-0005-0000-0000-000055080000}"/>
    <cellStyle name="EYTotal 2 13 3" xfId="1896" xr:uid="{00000000-0005-0000-0000-000056080000}"/>
    <cellStyle name="EYTotal 2 13 4" xfId="1897" xr:uid="{00000000-0005-0000-0000-000057080000}"/>
    <cellStyle name="EYTotal 2 13 5" xfId="1898" xr:uid="{00000000-0005-0000-0000-000058080000}"/>
    <cellStyle name="EYTotal 2 14" xfId="1899" xr:uid="{00000000-0005-0000-0000-000059080000}"/>
    <cellStyle name="EYTotal 2 14 2" xfId="1900" xr:uid="{00000000-0005-0000-0000-00005A080000}"/>
    <cellStyle name="EYTotal 2 15" xfId="1901" xr:uid="{00000000-0005-0000-0000-00005B080000}"/>
    <cellStyle name="EYTotal 2 16" xfId="1902" xr:uid="{00000000-0005-0000-0000-00005C080000}"/>
    <cellStyle name="EYTotal 2 17" xfId="1903" xr:uid="{00000000-0005-0000-0000-00005D080000}"/>
    <cellStyle name="EYTotal 2 18" xfId="1904" xr:uid="{00000000-0005-0000-0000-00005E080000}"/>
    <cellStyle name="EYTotal 2 2" xfId="1905" xr:uid="{00000000-0005-0000-0000-00005F080000}"/>
    <cellStyle name="EYTotal 2 2 10" xfId="1906" xr:uid="{00000000-0005-0000-0000-000060080000}"/>
    <cellStyle name="EYTotal 2 2 10 2" xfId="1907" xr:uid="{00000000-0005-0000-0000-000061080000}"/>
    <cellStyle name="EYTotal 2 2 11" xfId="1908" xr:uid="{00000000-0005-0000-0000-000062080000}"/>
    <cellStyle name="EYTotal 2 2 12" xfId="1909" xr:uid="{00000000-0005-0000-0000-000063080000}"/>
    <cellStyle name="EYTotal 2 2 13" xfId="1910" xr:uid="{00000000-0005-0000-0000-000064080000}"/>
    <cellStyle name="EYTotal 2 2 2" xfId="1911" xr:uid="{00000000-0005-0000-0000-000065080000}"/>
    <cellStyle name="EYTotal 2 2 2 2" xfId="1912" xr:uid="{00000000-0005-0000-0000-000066080000}"/>
    <cellStyle name="EYTotal 2 2 2 2 2" xfId="1913" xr:uid="{00000000-0005-0000-0000-000067080000}"/>
    <cellStyle name="EYTotal 2 2 2 2 2 2" xfId="1914" xr:uid="{00000000-0005-0000-0000-000068080000}"/>
    <cellStyle name="EYTotal 2 2 2 2 2 3" xfId="1915" xr:uid="{00000000-0005-0000-0000-000069080000}"/>
    <cellStyle name="EYTotal 2 2 2 2 2 4" xfId="1916" xr:uid="{00000000-0005-0000-0000-00006A080000}"/>
    <cellStyle name="EYTotal 2 2 2 2 2 5" xfId="1917" xr:uid="{00000000-0005-0000-0000-00006B080000}"/>
    <cellStyle name="EYTotal 2 2 2 2 3" xfId="1918" xr:uid="{00000000-0005-0000-0000-00006C080000}"/>
    <cellStyle name="EYTotal 2 2 2 2 3 2" xfId="1919" xr:uid="{00000000-0005-0000-0000-00006D080000}"/>
    <cellStyle name="EYTotal 2 2 2 2 4" xfId="1920" xr:uid="{00000000-0005-0000-0000-00006E080000}"/>
    <cellStyle name="EYTotal 2 2 2 2 5" xfId="1921" xr:uid="{00000000-0005-0000-0000-00006F080000}"/>
    <cellStyle name="EYTotal 2 2 2 2 6" xfId="1922" xr:uid="{00000000-0005-0000-0000-000070080000}"/>
    <cellStyle name="EYTotal 2 2 2 3" xfId="1923" xr:uid="{00000000-0005-0000-0000-000071080000}"/>
    <cellStyle name="EYTotal 2 2 2 3 2" xfId="1924" xr:uid="{00000000-0005-0000-0000-000072080000}"/>
    <cellStyle name="EYTotal 2 2 2 3 3" xfId="1925" xr:uid="{00000000-0005-0000-0000-000073080000}"/>
    <cellStyle name="EYTotal 2 2 2 3 4" xfId="1926" xr:uid="{00000000-0005-0000-0000-000074080000}"/>
    <cellStyle name="EYTotal 2 2 2 3 5" xfId="1927" xr:uid="{00000000-0005-0000-0000-000075080000}"/>
    <cellStyle name="EYTotal 2 2 2 4" xfId="1928" xr:uid="{00000000-0005-0000-0000-000076080000}"/>
    <cellStyle name="EYTotal 2 2 2 4 2" xfId="1929" xr:uid="{00000000-0005-0000-0000-000077080000}"/>
    <cellStyle name="EYTotal 2 2 2 5" xfId="1930" xr:uid="{00000000-0005-0000-0000-000078080000}"/>
    <cellStyle name="EYTotal 2 2 2 6" xfId="1931" xr:uid="{00000000-0005-0000-0000-000079080000}"/>
    <cellStyle name="EYTotal 2 2 2 7" xfId="1932" xr:uid="{00000000-0005-0000-0000-00007A080000}"/>
    <cellStyle name="EYTotal 2 2 2_Subsidy" xfId="1933" xr:uid="{00000000-0005-0000-0000-00007B080000}"/>
    <cellStyle name="EYTotal 2 2 3" xfId="1934" xr:uid="{00000000-0005-0000-0000-00007C080000}"/>
    <cellStyle name="EYTotal 2 2 3 2" xfId="1935" xr:uid="{00000000-0005-0000-0000-00007D080000}"/>
    <cellStyle name="EYTotal 2 2 3 2 2" xfId="1936" xr:uid="{00000000-0005-0000-0000-00007E080000}"/>
    <cellStyle name="EYTotal 2 2 3 2 3" xfId="1937" xr:uid="{00000000-0005-0000-0000-00007F080000}"/>
    <cellStyle name="EYTotal 2 2 3 2 4" xfId="1938" xr:uid="{00000000-0005-0000-0000-000080080000}"/>
    <cellStyle name="EYTotal 2 2 3 2 5" xfId="1939" xr:uid="{00000000-0005-0000-0000-000081080000}"/>
    <cellStyle name="EYTotal 2 2 3 3" xfId="1940" xr:uid="{00000000-0005-0000-0000-000082080000}"/>
    <cellStyle name="EYTotal 2 2 3 3 2" xfId="1941" xr:uid="{00000000-0005-0000-0000-000083080000}"/>
    <cellStyle name="EYTotal 2 2 3 4" xfId="1942" xr:uid="{00000000-0005-0000-0000-000084080000}"/>
    <cellStyle name="EYTotal 2 2 3 5" xfId="1943" xr:uid="{00000000-0005-0000-0000-000085080000}"/>
    <cellStyle name="EYTotal 2 2 3 6" xfId="1944" xr:uid="{00000000-0005-0000-0000-000086080000}"/>
    <cellStyle name="EYTotal 2 2 4" xfId="1945" xr:uid="{00000000-0005-0000-0000-000087080000}"/>
    <cellStyle name="EYTotal 2 2 4 2" xfId="1946" xr:uid="{00000000-0005-0000-0000-000088080000}"/>
    <cellStyle name="EYTotal 2 2 4 2 2" xfId="1947" xr:uid="{00000000-0005-0000-0000-000089080000}"/>
    <cellStyle name="EYTotal 2 2 4 2 3" xfId="1948" xr:uid="{00000000-0005-0000-0000-00008A080000}"/>
    <cellStyle name="EYTotal 2 2 4 2 4" xfId="1949" xr:uid="{00000000-0005-0000-0000-00008B080000}"/>
    <cellStyle name="EYTotal 2 2 4 2 5" xfId="1950" xr:uid="{00000000-0005-0000-0000-00008C080000}"/>
    <cellStyle name="EYTotal 2 2 4 3" xfId="1951" xr:uid="{00000000-0005-0000-0000-00008D080000}"/>
    <cellStyle name="EYTotal 2 2 4 3 2" xfId="1952" xr:uid="{00000000-0005-0000-0000-00008E080000}"/>
    <cellStyle name="EYTotal 2 2 4 4" xfId="1953" xr:uid="{00000000-0005-0000-0000-00008F080000}"/>
    <cellStyle name="EYTotal 2 2 4 5" xfId="1954" xr:uid="{00000000-0005-0000-0000-000090080000}"/>
    <cellStyle name="EYTotal 2 2 4 6" xfId="1955" xr:uid="{00000000-0005-0000-0000-000091080000}"/>
    <cellStyle name="EYTotal 2 2 5" xfId="1956" xr:uid="{00000000-0005-0000-0000-000092080000}"/>
    <cellStyle name="EYTotal 2 2 5 2" xfId="1957" xr:uid="{00000000-0005-0000-0000-000093080000}"/>
    <cellStyle name="EYTotal 2 2 5 2 2" xfId="1958" xr:uid="{00000000-0005-0000-0000-000094080000}"/>
    <cellStyle name="EYTotal 2 2 5 2 3" xfId="1959" xr:uid="{00000000-0005-0000-0000-000095080000}"/>
    <cellStyle name="EYTotal 2 2 5 2 4" xfId="1960" xr:uid="{00000000-0005-0000-0000-000096080000}"/>
    <cellStyle name="EYTotal 2 2 5 2 5" xfId="1961" xr:uid="{00000000-0005-0000-0000-000097080000}"/>
    <cellStyle name="EYTotal 2 2 5 3" xfId="1962" xr:uid="{00000000-0005-0000-0000-000098080000}"/>
    <cellStyle name="EYTotal 2 2 5 3 2" xfId="1963" xr:uid="{00000000-0005-0000-0000-000099080000}"/>
    <cellStyle name="EYTotal 2 2 5 4" xfId="1964" xr:uid="{00000000-0005-0000-0000-00009A080000}"/>
    <cellStyle name="EYTotal 2 2 5 5" xfId="1965" xr:uid="{00000000-0005-0000-0000-00009B080000}"/>
    <cellStyle name="EYTotal 2 2 5 6" xfId="1966" xr:uid="{00000000-0005-0000-0000-00009C080000}"/>
    <cellStyle name="EYTotal 2 2 6" xfId="1967" xr:uid="{00000000-0005-0000-0000-00009D080000}"/>
    <cellStyle name="EYTotal 2 2 6 2" xfId="1968" xr:uid="{00000000-0005-0000-0000-00009E080000}"/>
    <cellStyle name="EYTotal 2 2 6 2 2" xfId="1969" xr:uid="{00000000-0005-0000-0000-00009F080000}"/>
    <cellStyle name="EYTotal 2 2 6 2 3" xfId="1970" xr:uid="{00000000-0005-0000-0000-0000A0080000}"/>
    <cellStyle name="EYTotal 2 2 6 2 4" xfId="1971" xr:uid="{00000000-0005-0000-0000-0000A1080000}"/>
    <cellStyle name="EYTotal 2 2 6 2 5" xfId="1972" xr:uid="{00000000-0005-0000-0000-0000A2080000}"/>
    <cellStyle name="EYTotal 2 2 6 3" xfId="1973" xr:uid="{00000000-0005-0000-0000-0000A3080000}"/>
    <cellStyle name="EYTotal 2 2 6 3 2" xfId="1974" xr:uid="{00000000-0005-0000-0000-0000A4080000}"/>
    <cellStyle name="EYTotal 2 2 6 4" xfId="1975" xr:uid="{00000000-0005-0000-0000-0000A5080000}"/>
    <cellStyle name="EYTotal 2 2 6 5" xfId="1976" xr:uid="{00000000-0005-0000-0000-0000A6080000}"/>
    <cellStyle name="EYTotal 2 2 6 6" xfId="1977" xr:uid="{00000000-0005-0000-0000-0000A7080000}"/>
    <cellStyle name="EYTotal 2 2 7" xfId="1978" xr:uid="{00000000-0005-0000-0000-0000A8080000}"/>
    <cellStyle name="EYTotal 2 2 7 2" xfId="1979" xr:uid="{00000000-0005-0000-0000-0000A9080000}"/>
    <cellStyle name="EYTotal 2 2 7 2 2" xfId="1980" xr:uid="{00000000-0005-0000-0000-0000AA080000}"/>
    <cellStyle name="EYTotal 2 2 7 2 3" xfId="1981" xr:uid="{00000000-0005-0000-0000-0000AB080000}"/>
    <cellStyle name="EYTotal 2 2 7 2 4" xfId="1982" xr:uid="{00000000-0005-0000-0000-0000AC080000}"/>
    <cellStyle name="EYTotal 2 2 7 2 5" xfId="1983" xr:uid="{00000000-0005-0000-0000-0000AD080000}"/>
    <cellStyle name="EYTotal 2 2 7 3" xfId="1984" xr:uid="{00000000-0005-0000-0000-0000AE080000}"/>
    <cellStyle name="EYTotal 2 2 7 3 2" xfId="1985" xr:uid="{00000000-0005-0000-0000-0000AF080000}"/>
    <cellStyle name="EYTotal 2 2 7 4" xfId="1986" xr:uid="{00000000-0005-0000-0000-0000B0080000}"/>
    <cellStyle name="EYTotal 2 2 7 5" xfId="1987" xr:uid="{00000000-0005-0000-0000-0000B1080000}"/>
    <cellStyle name="EYTotal 2 2 7 6" xfId="1988" xr:uid="{00000000-0005-0000-0000-0000B2080000}"/>
    <cellStyle name="EYTotal 2 2 8" xfId="1989" xr:uid="{00000000-0005-0000-0000-0000B3080000}"/>
    <cellStyle name="EYTotal 2 2 8 2" xfId="1990" xr:uid="{00000000-0005-0000-0000-0000B4080000}"/>
    <cellStyle name="EYTotal 2 2 8 2 2" xfId="1991" xr:uid="{00000000-0005-0000-0000-0000B5080000}"/>
    <cellStyle name="EYTotal 2 2 8 2 3" xfId="1992" xr:uid="{00000000-0005-0000-0000-0000B6080000}"/>
    <cellStyle name="EYTotal 2 2 8 2 4" xfId="1993" xr:uid="{00000000-0005-0000-0000-0000B7080000}"/>
    <cellStyle name="EYTotal 2 2 8 2 5" xfId="1994" xr:uid="{00000000-0005-0000-0000-0000B8080000}"/>
    <cellStyle name="EYTotal 2 2 8 3" xfId="1995" xr:uid="{00000000-0005-0000-0000-0000B9080000}"/>
    <cellStyle name="EYTotal 2 2 8 3 2" xfId="1996" xr:uid="{00000000-0005-0000-0000-0000BA080000}"/>
    <cellStyle name="EYTotal 2 2 8 4" xfId="1997" xr:uid="{00000000-0005-0000-0000-0000BB080000}"/>
    <cellStyle name="EYTotal 2 2 8 5" xfId="1998" xr:uid="{00000000-0005-0000-0000-0000BC080000}"/>
    <cellStyle name="EYTotal 2 2 8 6" xfId="1999" xr:uid="{00000000-0005-0000-0000-0000BD080000}"/>
    <cellStyle name="EYTotal 2 2 9" xfId="2000" xr:uid="{00000000-0005-0000-0000-0000BE080000}"/>
    <cellStyle name="EYTotal 2 2 9 2" xfId="2001" xr:uid="{00000000-0005-0000-0000-0000BF080000}"/>
    <cellStyle name="EYTotal 2 2 9 3" xfId="2002" xr:uid="{00000000-0005-0000-0000-0000C0080000}"/>
    <cellStyle name="EYTotal 2 2 9 4" xfId="2003" xr:uid="{00000000-0005-0000-0000-0000C1080000}"/>
    <cellStyle name="EYTotal 2 2 9 5" xfId="2004" xr:uid="{00000000-0005-0000-0000-0000C2080000}"/>
    <cellStyle name="EYTotal 2 2_Subsidy" xfId="2005" xr:uid="{00000000-0005-0000-0000-0000C3080000}"/>
    <cellStyle name="EYTotal 2 3" xfId="2006" xr:uid="{00000000-0005-0000-0000-0000C4080000}"/>
    <cellStyle name="EYTotal 2 3 10" xfId="2007" xr:uid="{00000000-0005-0000-0000-0000C5080000}"/>
    <cellStyle name="EYTotal 2 3 10 2" xfId="2008" xr:uid="{00000000-0005-0000-0000-0000C6080000}"/>
    <cellStyle name="EYTotal 2 3 11" xfId="2009" xr:uid="{00000000-0005-0000-0000-0000C7080000}"/>
    <cellStyle name="EYTotal 2 3 12" xfId="2010" xr:uid="{00000000-0005-0000-0000-0000C8080000}"/>
    <cellStyle name="EYTotal 2 3 13" xfId="2011" xr:uid="{00000000-0005-0000-0000-0000C9080000}"/>
    <cellStyle name="EYTotal 2 3 2" xfId="2012" xr:uid="{00000000-0005-0000-0000-0000CA080000}"/>
    <cellStyle name="EYTotal 2 3 2 2" xfId="2013" xr:uid="{00000000-0005-0000-0000-0000CB080000}"/>
    <cellStyle name="EYTotal 2 3 2 2 2" xfId="2014" xr:uid="{00000000-0005-0000-0000-0000CC080000}"/>
    <cellStyle name="EYTotal 2 3 2 2 2 2" xfId="2015" xr:uid="{00000000-0005-0000-0000-0000CD080000}"/>
    <cellStyle name="EYTotal 2 3 2 2 2 3" xfId="2016" xr:uid="{00000000-0005-0000-0000-0000CE080000}"/>
    <cellStyle name="EYTotal 2 3 2 2 2 4" xfId="2017" xr:uid="{00000000-0005-0000-0000-0000CF080000}"/>
    <cellStyle name="EYTotal 2 3 2 2 2 5" xfId="2018" xr:uid="{00000000-0005-0000-0000-0000D0080000}"/>
    <cellStyle name="EYTotal 2 3 2 2 3" xfId="2019" xr:uid="{00000000-0005-0000-0000-0000D1080000}"/>
    <cellStyle name="EYTotal 2 3 2 2 3 2" xfId="2020" xr:uid="{00000000-0005-0000-0000-0000D2080000}"/>
    <cellStyle name="EYTotal 2 3 2 2 4" xfId="2021" xr:uid="{00000000-0005-0000-0000-0000D3080000}"/>
    <cellStyle name="EYTotal 2 3 2 2 5" xfId="2022" xr:uid="{00000000-0005-0000-0000-0000D4080000}"/>
    <cellStyle name="EYTotal 2 3 2 2 6" xfId="2023" xr:uid="{00000000-0005-0000-0000-0000D5080000}"/>
    <cellStyle name="EYTotal 2 3 2 3" xfId="2024" xr:uid="{00000000-0005-0000-0000-0000D6080000}"/>
    <cellStyle name="EYTotal 2 3 2 3 2" xfId="2025" xr:uid="{00000000-0005-0000-0000-0000D7080000}"/>
    <cellStyle name="EYTotal 2 3 2 3 3" xfId="2026" xr:uid="{00000000-0005-0000-0000-0000D8080000}"/>
    <cellStyle name="EYTotal 2 3 2 3 4" xfId="2027" xr:uid="{00000000-0005-0000-0000-0000D9080000}"/>
    <cellStyle name="EYTotal 2 3 2 3 5" xfId="2028" xr:uid="{00000000-0005-0000-0000-0000DA080000}"/>
    <cellStyle name="EYTotal 2 3 2 4" xfId="2029" xr:uid="{00000000-0005-0000-0000-0000DB080000}"/>
    <cellStyle name="EYTotal 2 3 2 4 2" xfId="2030" xr:uid="{00000000-0005-0000-0000-0000DC080000}"/>
    <cellStyle name="EYTotal 2 3 2 5" xfId="2031" xr:uid="{00000000-0005-0000-0000-0000DD080000}"/>
    <cellStyle name="EYTotal 2 3 2 6" xfId="2032" xr:uid="{00000000-0005-0000-0000-0000DE080000}"/>
    <cellStyle name="EYTotal 2 3 2 7" xfId="2033" xr:uid="{00000000-0005-0000-0000-0000DF080000}"/>
    <cellStyle name="EYTotal 2 3 2_Subsidy" xfId="2034" xr:uid="{00000000-0005-0000-0000-0000E0080000}"/>
    <cellStyle name="EYTotal 2 3 3" xfId="2035" xr:uid="{00000000-0005-0000-0000-0000E1080000}"/>
    <cellStyle name="EYTotal 2 3 3 2" xfId="2036" xr:uid="{00000000-0005-0000-0000-0000E2080000}"/>
    <cellStyle name="EYTotal 2 3 3 2 2" xfId="2037" xr:uid="{00000000-0005-0000-0000-0000E3080000}"/>
    <cellStyle name="EYTotal 2 3 3 2 3" xfId="2038" xr:uid="{00000000-0005-0000-0000-0000E4080000}"/>
    <cellStyle name="EYTotal 2 3 3 2 4" xfId="2039" xr:uid="{00000000-0005-0000-0000-0000E5080000}"/>
    <cellStyle name="EYTotal 2 3 3 2 5" xfId="2040" xr:uid="{00000000-0005-0000-0000-0000E6080000}"/>
    <cellStyle name="EYTotal 2 3 3 3" xfId="2041" xr:uid="{00000000-0005-0000-0000-0000E7080000}"/>
    <cellStyle name="EYTotal 2 3 3 3 2" xfId="2042" xr:uid="{00000000-0005-0000-0000-0000E8080000}"/>
    <cellStyle name="EYTotal 2 3 3 4" xfId="2043" xr:uid="{00000000-0005-0000-0000-0000E9080000}"/>
    <cellStyle name="EYTotal 2 3 3 5" xfId="2044" xr:uid="{00000000-0005-0000-0000-0000EA080000}"/>
    <cellStyle name="EYTotal 2 3 3 6" xfId="2045" xr:uid="{00000000-0005-0000-0000-0000EB080000}"/>
    <cellStyle name="EYTotal 2 3 4" xfId="2046" xr:uid="{00000000-0005-0000-0000-0000EC080000}"/>
    <cellStyle name="EYTotal 2 3 4 2" xfId="2047" xr:uid="{00000000-0005-0000-0000-0000ED080000}"/>
    <cellStyle name="EYTotal 2 3 4 2 2" xfId="2048" xr:uid="{00000000-0005-0000-0000-0000EE080000}"/>
    <cellStyle name="EYTotal 2 3 4 2 3" xfId="2049" xr:uid="{00000000-0005-0000-0000-0000EF080000}"/>
    <cellStyle name="EYTotal 2 3 4 2 4" xfId="2050" xr:uid="{00000000-0005-0000-0000-0000F0080000}"/>
    <cellStyle name="EYTotal 2 3 4 2 5" xfId="2051" xr:uid="{00000000-0005-0000-0000-0000F1080000}"/>
    <cellStyle name="EYTotal 2 3 4 3" xfId="2052" xr:uid="{00000000-0005-0000-0000-0000F2080000}"/>
    <cellStyle name="EYTotal 2 3 4 3 2" xfId="2053" xr:uid="{00000000-0005-0000-0000-0000F3080000}"/>
    <cellStyle name="EYTotal 2 3 4 4" xfId="2054" xr:uid="{00000000-0005-0000-0000-0000F4080000}"/>
    <cellStyle name="EYTotal 2 3 4 5" xfId="2055" xr:uid="{00000000-0005-0000-0000-0000F5080000}"/>
    <cellStyle name="EYTotal 2 3 4 6" xfId="2056" xr:uid="{00000000-0005-0000-0000-0000F6080000}"/>
    <cellStyle name="EYTotal 2 3 5" xfId="2057" xr:uid="{00000000-0005-0000-0000-0000F7080000}"/>
    <cellStyle name="EYTotal 2 3 5 2" xfId="2058" xr:uid="{00000000-0005-0000-0000-0000F8080000}"/>
    <cellStyle name="EYTotal 2 3 5 2 2" xfId="2059" xr:uid="{00000000-0005-0000-0000-0000F9080000}"/>
    <cellStyle name="EYTotal 2 3 5 2 3" xfId="2060" xr:uid="{00000000-0005-0000-0000-0000FA080000}"/>
    <cellStyle name="EYTotal 2 3 5 2 4" xfId="2061" xr:uid="{00000000-0005-0000-0000-0000FB080000}"/>
    <cellStyle name="EYTotal 2 3 5 2 5" xfId="2062" xr:uid="{00000000-0005-0000-0000-0000FC080000}"/>
    <cellStyle name="EYTotal 2 3 5 3" xfId="2063" xr:uid="{00000000-0005-0000-0000-0000FD080000}"/>
    <cellStyle name="EYTotal 2 3 5 3 2" xfId="2064" xr:uid="{00000000-0005-0000-0000-0000FE080000}"/>
    <cellStyle name="EYTotal 2 3 5 4" xfId="2065" xr:uid="{00000000-0005-0000-0000-0000FF080000}"/>
    <cellStyle name="EYTotal 2 3 5 5" xfId="2066" xr:uid="{00000000-0005-0000-0000-000000090000}"/>
    <cellStyle name="EYTotal 2 3 5 6" xfId="2067" xr:uid="{00000000-0005-0000-0000-000001090000}"/>
    <cellStyle name="EYTotal 2 3 6" xfId="2068" xr:uid="{00000000-0005-0000-0000-000002090000}"/>
    <cellStyle name="EYTotal 2 3 6 2" xfId="2069" xr:uid="{00000000-0005-0000-0000-000003090000}"/>
    <cellStyle name="EYTotal 2 3 6 2 2" xfId="2070" xr:uid="{00000000-0005-0000-0000-000004090000}"/>
    <cellStyle name="EYTotal 2 3 6 2 3" xfId="2071" xr:uid="{00000000-0005-0000-0000-000005090000}"/>
    <cellStyle name="EYTotal 2 3 6 2 4" xfId="2072" xr:uid="{00000000-0005-0000-0000-000006090000}"/>
    <cellStyle name="EYTotal 2 3 6 2 5" xfId="2073" xr:uid="{00000000-0005-0000-0000-000007090000}"/>
    <cellStyle name="EYTotal 2 3 6 3" xfId="2074" xr:uid="{00000000-0005-0000-0000-000008090000}"/>
    <cellStyle name="EYTotal 2 3 6 3 2" xfId="2075" xr:uid="{00000000-0005-0000-0000-000009090000}"/>
    <cellStyle name="EYTotal 2 3 6 4" xfId="2076" xr:uid="{00000000-0005-0000-0000-00000A090000}"/>
    <cellStyle name="EYTotal 2 3 6 5" xfId="2077" xr:uid="{00000000-0005-0000-0000-00000B090000}"/>
    <cellStyle name="EYTotal 2 3 6 6" xfId="2078" xr:uid="{00000000-0005-0000-0000-00000C090000}"/>
    <cellStyle name="EYTotal 2 3 7" xfId="2079" xr:uid="{00000000-0005-0000-0000-00000D090000}"/>
    <cellStyle name="EYTotal 2 3 7 2" xfId="2080" xr:uid="{00000000-0005-0000-0000-00000E090000}"/>
    <cellStyle name="EYTotal 2 3 7 2 2" xfId="2081" xr:uid="{00000000-0005-0000-0000-00000F090000}"/>
    <cellStyle name="EYTotal 2 3 7 2 3" xfId="2082" xr:uid="{00000000-0005-0000-0000-000010090000}"/>
    <cellStyle name="EYTotal 2 3 7 2 4" xfId="2083" xr:uid="{00000000-0005-0000-0000-000011090000}"/>
    <cellStyle name="EYTotal 2 3 7 2 5" xfId="2084" xr:uid="{00000000-0005-0000-0000-000012090000}"/>
    <cellStyle name="EYTotal 2 3 7 3" xfId="2085" xr:uid="{00000000-0005-0000-0000-000013090000}"/>
    <cellStyle name="EYTotal 2 3 7 3 2" xfId="2086" xr:uid="{00000000-0005-0000-0000-000014090000}"/>
    <cellStyle name="EYTotal 2 3 7 4" xfId="2087" xr:uid="{00000000-0005-0000-0000-000015090000}"/>
    <cellStyle name="EYTotal 2 3 7 5" xfId="2088" xr:uid="{00000000-0005-0000-0000-000016090000}"/>
    <cellStyle name="EYTotal 2 3 7 6" xfId="2089" xr:uid="{00000000-0005-0000-0000-000017090000}"/>
    <cellStyle name="EYTotal 2 3 8" xfId="2090" xr:uid="{00000000-0005-0000-0000-000018090000}"/>
    <cellStyle name="EYTotal 2 3 8 2" xfId="2091" xr:uid="{00000000-0005-0000-0000-000019090000}"/>
    <cellStyle name="EYTotal 2 3 8 2 2" xfId="2092" xr:uid="{00000000-0005-0000-0000-00001A090000}"/>
    <cellStyle name="EYTotal 2 3 8 2 3" xfId="2093" xr:uid="{00000000-0005-0000-0000-00001B090000}"/>
    <cellStyle name="EYTotal 2 3 8 2 4" xfId="2094" xr:uid="{00000000-0005-0000-0000-00001C090000}"/>
    <cellStyle name="EYTotal 2 3 8 2 5" xfId="2095" xr:uid="{00000000-0005-0000-0000-00001D090000}"/>
    <cellStyle name="EYTotal 2 3 8 3" xfId="2096" xr:uid="{00000000-0005-0000-0000-00001E090000}"/>
    <cellStyle name="EYTotal 2 3 8 3 2" xfId="2097" xr:uid="{00000000-0005-0000-0000-00001F090000}"/>
    <cellStyle name="EYTotal 2 3 8 4" xfId="2098" xr:uid="{00000000-0005-0000-0000-000020090000}"/>
    <cellStyle name="EYTotal 2 3 8 5" xfId="2099" xr:uid="{00000000-0005-0000-0000-000021090000}"/>
    <cellStyle name="EYTotal 2 3 8 6" xfId="2100" xr:uid="{00000000-0005-0000-0000-000022090000}"/>
    <cellStyle name="EYTotal 2 3 9" xfId="2101" xr:uid="{00000000-0005-0000-0000-000023090000}"/>
    <cellStyle name="EYTotal 2 3 9 2" xfId="2102" xr:uid="{00000000-0005-0000-0000-000024090000}"/>
    <cellStyle name="EYTotal 2 3 9 3" xfId="2103" xr:uid="{00000000-0005-0000-0000-000025090000}"/>
    <cellStyle name="EYTotal 2 3 9 4" xfId="2104" xr:uid="{00000000-0005-0000-0000-000026090000}"/>
    <cellStyle name="EYTotal 2 3 9 5" xfId="2105" xr:uid="{00000000-0005-0000-0000-000027090000}"/>
    <cellStyle name="EYTotal 2 3_Subsidy" xfId="2106" xr:uid="{00000000-0005-0000-0000-000028090000}"/>
    <cellStyle name="EYTotal 2 4" xfId="2107" xr:uid="{00000000-0005-0000-0000-000029090000}"/>
    <cellStyle name="EYTotal 2 4 10" xfId="2108" xr:uid="{00000000-0005-0000-0000-00002A090000}"/>
    <cellStyle name="EYTotal 2 4 10 2" xfId="2109" xr:uid="{00000000-0005-0000-0000-00002B090000}"/>
    <cellStyle name="EYTotal 2 4 11" xfId="2110" xr:uid="{00000000-0005-0000-0000-00002C090000}"/>
    <cellStyle name="EYTotal 2 4 12" xfId="2111" xr:uid="{00000000-0005-0000-0000-00002D090000}"/>
    <cellStyle name="EYTotal 2 4 13" xfId="2112" xr:uid="{00000000-0005-0000-0000-00002E090000}"/>
    <cellStyle name="EYTotal 2 4 2" xfId="2113" xr:uid="{00000000-0005-0000-0000-00002F090000}"/>
    <cellStyle name="EYTotal 2 4 2 2" xfId="2114" xr:uid="{00000000-0005-0000-0000-000030090000}"/>
    <cellStyle name="EYTotal 2 4 2 2 2" xfId="2115" xr:uid="{00000000-0005-0000-0000-000031090000}"/>
    <cellStyle name="EYTotal 2 4 2 2 2 2" xfId="2116" xr:uid="{00000000-0005-0000-0000-000032090000}"/>
    <cellStyle name="EYTotal 2 4 2 2 2 3" xfId="2117" xr:uid="{00000000-0005-0000-0000-000033090000}"/>
    <cellStyle name="EYTotal 2 4 2 2 2 4" xfId="2118" xr:uid="{00000000-0005-0000-0000-000034090000}"/>
    <cellStyle name="EYTotal 2 4 2 2 2 5" xfId="2119" xr:uid="{00000000-0005-0000-0000-000035090000}"/>
    <cellStyle name="EYTotal 2 4 2 2 3" xfId="2120" xr:uid="{00000000-0005-0000-0000-000036090000}"/>
    <cellStyle name="EYTotal 2 4 2 2 3 2" xfId="2121" xr:uid="{00000000-0005-0000-0000-000037090000}"/>
    <cellStyle name="EYTotal 2 4 2 2 4" xfId="2122" xr:uid="{00000000-0005-0000-0000-000038090000}"/>
    <cellStyle name="EYTotal 2 4 2 2 5" xfId="2123" xr:uid="{00000000-0005-0000-0000-000039090000}"/>
    <cellStyle name="EYTotal 2 4 2 2 6" xfId="2124" xr:uid="{00000000-0005-0000-0000-00003A090000}"/>
    <cellStyle name="EYTotal 2 4 2 3" xfId="2125" xr:uid="{00000000-0005-0000-0000-00003B090000}"/>
    <cellStyle name="EYTotal 2 4 2 3 2" xfId="2126" xr:uid="{00000000-0005-0000-0000-00003C090000}"/>
    <cellStyle name="EYTotal 2 4 2 3 3" xfId="2127" xr:uid="{00000000-0005-0000-0000-00003D090000}"/>
    <cellStyle name="EYTotal 2 4 2 3 4" xfId="2128" xr:uid="{00000000-0005-0000-0000-00003E090000}"/>
    <cellStyle name="EYTotal 2 4 2 3 5" xfId="2129" xr:uid="{00000000-0005-0000-0000-00003F090000}"/>
    <cellStyle name="EYTotal 2 4 2 4" xfId="2130" xr:uid="{00000000-0005-0000-0000-000040090000}"/>
    <cellStyle name="EYTotal 2 4 2 4 2" xfId="2131" xr:uid="{00000000-0005-0000-0000-000041090000}"/>
    <cellStyle name="EYTotal 2 4 2 5" xfId="2132" xr:uid="{00000000-0005-0000-0000-000042090000}"/>
    <cellStyle name="EYTotal 2 4 2 6" xfId="2133" xr:uid="{00000000-0005-0000-0000-000043090000}"/>
    <cellStyle name="EYTotal 2 4 2 7" xfId="2134" xr:uid="{00000000-0005-0000-0000-000044090000}"/>
    <cellStyle name="EYTotal 2 4 2_Subsidy" xfId="2135" xr:uid="{00000000-0005-0000-0000-000045090000}"/>
    <cellStyle name="EYTotal 2 4 3" xfId="2136" xr:uid="{00000000-0005-0000-0000-000046090000}"/>
    <cellStyle name="EYTotal 2 4 3 2" xfId="2137" xr:uid="{00000000-0005-0000-0000-000047090000}"/>
    <cellStyle name="EYTotal 2 4 3 2 2" xfId="2138" xr:uid="{00000000-0005-0000-0000-000048090000}"/>
    <cellStyle name="EYTotal 2 4 3 2 3" xfId="2139" xr:uid="{00000000-0005-0000-0000-000049090000}"/>
    <cellStyle name="EYTotal 2 4 3 2 4" xfId="2140" xr:uid="{00000000-0005-0000-0000-00004A090000}"/>
    <cellStyle name="EYTotal 2 4 3 2 5" xfId="2141" xr:uid="{00000000-0005-0000-0000-00004B090000}"/>
    <cellStyle name="EYTotal 2 4 3 3" xfId="2142" xr:uid="{00000000-0005-0000-0000-00004C090000}"/>
    <cellStyle name="EYTotal 2 4 3 3 2" xfId="2143" xr:uid="{00000000-0005-0000-0000-00004D090000}"/>
    <cellStyle name="EYTotal 2 4 3 4" xfId="2144" xr:uid="{00000000-0005-0000-0000-00004E090000}"/>
    <cellStyle name="EYTotal 2 4 3 5" xfId="2145" xr:uid="{00000000-0005-0000-0000-00004F090000}"/>
    <cellStyle name="EYTotal 2 4 3 6" xfId="2146" xr:uid="{00000000-0005-0000-0000-000050090000}"/>
    <cellStyle name="EYTotal 2 4 4" xfId="2147" xr:uid="{00000000-0005-0000-0000-000051090000}"/>
    <cellStyle name="EYTotal 2 4 4 2" xfId="2148" xr:uid="{00000000-0005-0000-0000-000052090000}"/>
    <cellStyle name="EYTotal 2 4 4 2 2" xfId="2149" xr:uid="{00000000-0005-0000-0000-000053090000}"/>
    <cellStyle name="EYTotal 2 4 4 2 3" xfId="2150" xr:uid="{00000000-0005-0000-0000-000054090000}"/>
    <cellStyle name="EYTotal 2 4 4 2 4" xfId="2151" xr:uid="{00000000-0005-0000-0000-000055090000}"/>
    <cellStyle name="EYTotal 2 4 4 2 5" xfId="2152" xr:uid="{00000000-0005-0000-0000-000056090000}"/>
    <cellStyle name="EYTotal 2 4 4 3" xfId="2153" xr:uid="{00000000-0005-0000-0000-000057090000}"/>
    <cellStyle name="EYTotal 2 4 4 3 2" xfId="2154" xr:uid="{00000000-0005-0000-0000-000058090000}"/>
    <cellStyle name="EYTotal 2 4 4 4" xfId="2155" xr:uid="{00000000-0005-0000-0000-000059090000}"/>
    <cellStyle name="EYTotal 2 4 4 5" xfId="2156" xr:uid="{00000000-0005-0000-0000-00005A090000}"/>
    <cellStyle name="EYTotal 2 4 4 6" xfId="2157" xr:uid="{00000000-0005-0000-0000-00005B090000}"/>
    <cellStyle name="EYTotal 2 4 5" xfId="2158" xr:uid="{00000000-0005-0000-0000-00005C090000}"/>
    <cellStyle name="EYTotal 2 4 5 2" xfId="2159" xr:uid="{00000000-0005-0000-0000-00005D090000}"/>
    <cellStyle name="EYTotal 2 4 5 2 2" xfId="2160" xr:uid="{00000000-0005-0000-0000-00005E090000}"/>
    <cellStyle name="EYTotal 2 4 5 2 3" xfId="2161" xr:uid="{00000000-0005-0000-0000-00005F090000}"/>
    <cellStyle name="EYTotal 2 4 5 2 4" xfId="2162" xr:uid="{00000000-0005-0000-0000-000060090000}"/>
    <cellStyle name="EYTotal 2 4 5 2 5" xfId="2163" xr:uid="{00000000-0005-0000-0000-000061090000}"/>
    <cellStyle name="EYTotal 2 4 5 3" xfId="2164" xr:uid="{00000000-0005-0000-0000-000062090000}"/>
    <cellStyle name="EYTotal 2 4 5 3 2" xfId="2165" xr:uid="{00000000-0005-0000-0000-000063090000}"/>
    <cellStyle name="EYTotal 2 4 5 4" xfId="2166" xr:uid="{00000000-0005-0000-0000-000064090000}"/>
    <cellStyle name="EYTotal 2 4 5 5" xfId="2167" xr:uid="{00000000-0005-0000-0000-000065090000}"/>
    <cellStyle name="EYTotal 2 4 5 6" xfId="2168" xr:uid="{00000000-0005-0000-0000-000066090000}"/>
    <cellStyle name="EYTotal 2 4 6" xfId="2169" xr:uid="{00000000-0005-0000-0000-000067090000}"/>
    <cellStyle name="EYTotal 2 4 6 2" xfId="2170" xr:uid="{00000000-0005-0000-0000-000068090000}"/>
    <cellStyle name="EYTotal 2 4 6 2 2" xfId="2171" xr:uid="{00000000-0005-0000-0000-000069090000}"/>
    <cellStyle name="EYTotal 2 4 6 2 3" xfId="2172" xr:uid="{00000000-0005-0000-0000-00006A090000}"/>
    <cellStyle name="EYTotal 2 4 6 2 4" xfId="2173" xr:uid="{00000000-0005-0000-0000-00006B090000}"/>
    <cellStyle name="EYTotal 2 4 6 2 5" xfId="2174" xr:uid="{00000000-0005-0000-0000-00006C090000}"/>
    <cellStyle name="EYTotal 2 4 6 3" xfId="2175" xr:uid="{00000000-0005-0000-0000-00006D090000}"/>
    <cellStyle name="EYTotal 2 4 6 3 2" xfId="2176" xr:uid="{00000000-0005-0000-0000-00006E090000}"/>
    <cellStyle name="EYTotal 2 4 6 4" xfId="2177" xr:uid="{00000000-0005-0000-0000-00006F090000}"/>
    <cellStyle name="EYTotal 2 4 6 5" xfId="2178" xr:uid="{00000000-0005-0000-0000-000070090000}"/>
    <cellStyle name="EYTotal 2 4 6 6" xfId="2179" xr:uid="{00000000-0005-0000-0000-000071090000}"/>
    <cellStyle name="EYTotal 2 4 7" xfId="2180" xr:uid="{00000000-0005-0000-0000-000072090000}"/>
    <cellStyle name="EYTotal 2 4 7 2" xfId="2181" xr:uid="{00000000-0005-0000-0000-000073090000}"/>
    <cellStyle name="EYTotal 2 4 7 2 2" xfId="2182" xr:uid="{00000000-0005-0000-0000-000074090000}"/>
    <cellStyle name="EYTotal 2 4 7 2 3" xfId="2183" xr:uid="{00000000-0005-0000-0000-000075090000}"/>
    <cellStyle name="EYTotal 2 4 7 2 4" xfId="2184" xr:uid="{00000000-0005-0000-0000-000076090000}"/>
    <cellStyle name="EYTotal 2 4 7 2 5" xfId="2185" xr:uid="{00000000-0005-0000-0000-000077090000}"/>
    <cellStyle name="EYTotal 2 4 7 3" xfId="2186" xr:uid="{00000000-0005-0000-0000-000078090000}"/>
    <cellStyle name="EYTotal 2 4 7 3 2" xfId="2187" xr:uid="{00000000-0005-0000-0000-000079090000}"/>
    <cellStyle name="EYTotal 2 4 7 4" xfId="2188" xr:uid="{00000000-0005-0000-0000-00007A090000}"/>
    <cellStyle name="EYTotal 2 4 7 5" xfId="2189" xr:uid="{00000000-0005-0000-0000-00007B090000}"/>
    <cellStyle name="EYTotal 2 4 7 6" xfId="2190" xr:uid="{00000000-0005-0000-0000-00007C090000}"/>
    <cellStyle name="EYTotal 2 4 8" xfId="2191" xr:uid="{00000000-0005-0000-0000-00007D090000}"/>
    <cellStyle name="EYTotal 2 4 8 2" xfId="2192" xr:uid="{00000000-0005-0000-0000-00007E090000}"/>
    <cellStyle name="EYTotal 2 4 8 2 2" xfId="2193" xr:uid="{00000000-0005-0000-0000-00007F090000}"/>
    <cellStyle name="EYTotal 2 4 8 2 3" xfId="2194" xr:uid="{00000000-0005-0000-0000-000080090000}"/>
    <cellStyle name="EYTotal 2 4 8 2 4" xfId="2195" xr:uid="{00000000-0005-0000-0000-000081090000}"/>
    <cellStyle name="EYTotal 2 4 8 2 5" xfId="2196" xr:uid="{00000000-0005-0000-0000-000082090000}"/>
    <cellStyle name="EYTotal 2 4 8 3" xfId="2197" xr:uid="{00000000-0005-0000-0000-000083090000}"/>
    <cellStyle name="EYTotal 2 4 8 3 2" xfId="2198" xr:uid="{00000000-0005-0000-0000-000084090000}"/>
    <cellStyle name="EYTotal 2 4 8 4" xfId="2199" xr:uid="{00000000-0005-0000-0000-000085090000}"/>
    <cellStyle name="EYTotal 2 4 8 5" xfId="2200" xr:uid="{00000000-0005-0000-0000-000086090000}"/>
    <cellStyle name="EYTotal 2 4 8 6" xfId="2201" xr:uid="{00000000-0005-0000-0000-000087090000}"/>
    <cellStyle name="EYTotal 2 4 9" xfId="2202" xr:uid="{00000000-0005-0000-0000-000088090000}"/>
    <cellStyle name="EYTotal 2 4 9 2" xfId="2203" xr:uid="{00000000-0005-0000-0000-000089090000}"/>
    <cellStyle name="EYTotal 2 4 9 3" xfId="2204" xr:uid="{00000000-0005-0000-0000-00008A090000}"/>
    <cellStyle name="EYTotal 2 4 9 4" xfId="2205" xr:uid="{00000000-0005-0000-0000-00008B090000}"/>
    <cellStyle name="EYTotal 2 4 9 5" xfId="2206" xr:uid="{00000000-0005-0000-0000-00008C090000}"/>
    <cellStyle name="EYTotal 2 4_Subsidy" xfId="2207" xr:uid="{00000000-0005-0000-0000-00008D090000}"/>
    <cellStyle name="EYTotal 2 5" xfId="2208" xr:uid="{00000000-0005-0000-0000-00008E090000}"/>
    <cellStyle name="EYTotal 2 5 10" xfId="2209" xr:uid="{00000000-0005-0000-0000-00008F090000}"/>
    <cellStyle name="EYTotal 2 5 10 2" xfId="2210" xr:uid="{00000000-0005-0000-0000-000090090000}"/>
    <cellStyle name="EYTotal 2 5 11" xfId="2211" xr:uid="{00000000-0005-0000-0000-000091090000}"/>
    <cellStyle name="EYTotal 2 5 12" xfId="2212" xr:uid="{00000000-0005-0000-0000-000092090000}"/>
    <cellStyle name="EYTotal 2 5 13" xfId="2213" xr:uid="{00000000-0005-0000-0000-000093090000}"/>
    <cellStyle name="EYTotal 2 5 2" xfId="2214" xr:uid="{00000000-0005-0000-0000-000094090000}"/>
    <cellStyle name="EYTotal 2 5 2 2" xfId="2215" xr:uid="{00000000-0005-0000-0000-000095090000}"/>
    <cellStyle name="EYTotal 2 5 2 2 2" xfId="2216" xr:uid="{00000000-0005-0000-0000-000096090000}"/>
    <cellStyle name="EYTotal 2 5 2 2 2 2" xfId="2217" xr:uid="{00000000-0005-0000-0000-000097090000}"/>
    <cellStyle name="EYTotal 2 5 2 2 2 3" xfId="2218" xr:uid="{00000000-0005-0000-0000-000098090000}"/>
    <cellStyle name="EYTotal 2 5 2 2 2 4" xfId="2219" xr:uid="{00000000-0005-0000-0000-000099090000}"/>
    <cellStyle name="EYTotal 2 5 2 2 2 5" xfId="2220" xr:uid="{00000000-0005-0000-0000-00009A090000}"/>
    <cellStyle name="EYTotal 2 5 2 2 3" xfId="2221" xr:uid="{00000000-0005-0000-0000-00009B090000}"/>
    <cellStyle name="EYTotal 2 5 2 2 3 2" xfId="2222" xr:uid="{00000000-0005-0000-0000-00009C090000}"/>
    <cellStyle name="EYTotal 2 5 2 2 4" xfId="2223" xr:uid="{00000000-0005-0000-0000-00009D090000}"/>
    <cellStyle name="EYTotal 2 5 2 2 5" xfId="2224" xr:uid="{00000000-0005-0000-0000-00009E090000}"/>
    <cellStyle name="EYTotal 2 5 2 2 6" xfId="2225" xr:uid="{00000000-0005-0000-0000-00009F090000}"/>
    <cellStyle name="EYTotal 2 5 2 3" xfId="2226" xr:uid="{00000000-0005-0000-0000-0000A0090000}"/>
    <cellStyle name="EYTotal 2 5 2 3 2" xfId="2227" xr:uid="{00000000-0005-0000-0000-0000A1090000}"/>
    <cellStyle name="EYTotal 2 5 2 3 3" xfId="2228" xr:uid="{00000000-0005-0000-0000-0000A2090000}"/>
    <cellStyle name="EYTotal 2 5 2 3 4" xfId="2229" xr:uid="{00000000-0005-0000-0000-0000A3090000}"/>
    <cellStyle name="EYTotal 2 5 2 3 5" xfId="2230" xr:uid="{00000000-0005-0000-0000-0000A4090000}"/>
    <cellStyle name="EYTotal 2 5 2 4" xfId="2231" xr:uid="{00000000-0005-0000-0000-0000A5090000}"/>
    <cellStyle name="EYTotal 2 5 2 4 2" xfId="2232" xr:uid="{00000000-0005-0000-0000-0000A6090000}"/>
    <cellStyle name="EYTotal 2 5 2 5" xfId="2233" xr:uid="{00000000-0005-0000-0000-0000A7090000}"/>
    <cellStyle name="EYTotal 2 5 2 6" xfId="2234" xr:uid="{00000000-0005-0000-0000-0000A8090000}"/>
    <cellStyle name="EYTotal 2 5 2 7" xfId="2235" xr:uid="{00000000-0005-0000-0000-0000A9090000}"/>
    <cellStyle name="EYTotal 2 5 2_Subsidy" xfId="2236" xr:uid="{00000000-0005-0000-0000-0000AA090000}"/>
    <cellStyle name="EYTotal 2 5 3" xfId="2237" xr:uid="{00000000-0005-0000-0000-0000AB090000}"/>
    <cellStyle name="EYTotal 2 5 3 2" xfId="2238" xr:uid="{00000000-0005-0000-0000-0000AC090000}"/>
    <cellStyle name="EYTotal 2 5 3 2 2" xfId="2239" xr:uid="{00000000-0005-0000-0000-0000AD090000}"/>
    <cellStyle name="EYTotal 2 5 3 2 3" xfId="2240" xr:uid="{00000000-0005-0000-0000-0000AE090000}"/>
    <cellStyle name="EYTotal 2 5 3 2 4" xfId="2241" xr:uid="{00000000-0005-0000-0000-0000AF090000}"/>
    <cellStyle name="EYTotal 2 5 3 2 5" xfId="2242" xr:uid="{00000000-0005-0000-0000-0000B0090000}"/>
    <cellStyle name="EYTotal 2 5 3 3" xfId="2243" xr:uid="{00000000-0005-0000-0000-0000B1090000}"/>
    <cellStyle name="EYTotal 2 5 3 3 2" xfId="2244" xr:uid="{00000000-0005-0000-0000-0000B2090000}"/>
    <cellStyle name="EYTotal 2 5 3 4" xfId="2245" xr:uid="{00000000-0005-0000-0000-0000B3090000}"/>
    <cellStyle name="EYTotal 2 5 3 5" xfId="2246" xr:uid="{00000000-0005-0000-0000-0000B4090000}"/>
    <cellStyle name="EYTotal 2 5 3 6" xfId="2247" xr:uid="{00000000-0005-0000-0000-0000B5090000}"/>
    <cellStyle name="EYTotal 2 5 4" xfId="2248" xr:uid="{00000000-0005-0000-0000-0000B6090000}"/>
    <cellStyle name="EYTotal 2 5 4 2" xfId="2249" xr:uid="{00000000-0005-0000-0000-0000B7090000}"/>
    <cellStyle name="EYTotal 2 5 4 2 2" xfId="2250" xr:uid="{00000000-0005-0000-0000-0000B8090000}"/>
    <cellStyle name="EYTotal 2 5 4 2 3" xfId="2251" xr:uid="{00000000-0005-0000-0000-0000B9090000}"/>
    <cellStyle name="EYTotal 2 5 4 2 4" xfId="2252" xr:uid="{00000000-0005-0000-0000-0000BA090000}"/>
    <cellStyle name="EYTotal 2 5 4 2 5" xfId="2253" xr:uid="{00000000-0005-0000-0000-0000BB090000}"/>
    <cellStyle name="EYTotal 2 5 4 3" xfId="2254" xr:uid="{00000000-0005-0000-0000-0000BC090000}"/>
    <cellStyle name="EYTotal 2 5 4 3 2" xfId="2255" xr:uid="{00000000-0005-0000-0000-0000BD090000}"/>
    <cellStyle name="EYTotal 2 5 4 4" xfId="2256" xr:uid="{00000000-0005-0000-0000-0000BE090000}"/>
    <cellStyle name="EYTotal 2 5 4 5" xfId="2257" xr:uid="{00000000-0005-0000-0000-0000BF090000}"/>
    <cellStyle name="EYTotal 2 5 4 6" xfId="2258" xr:uid="{00000000-0005-0000-0000-0000C0090000}"/>
    <cellStyle name="EYTotal 2 5 5" xfId="2259" xr:uid="{00000000-0005-0000-0000-0000C1090000}"/>
    <cellStyle name="EYTotal 2 5 5 2" xfId="2260" xr:uid="{00000000-0005-0000-0000-0000C2090000}"/>
    <cellStyle name="EYTotal 2 5 5 2 2" xfId="2261" xr:uid="{00000000-0005-0000-0000-0000C3090000}"/>
    <cellStyle name="EYTotal 2 5 5 2 3" xfId="2262" xr:uid="{00000000-0005-0000-0000-0000C4090000}"/>
    <cellStyle name="EYTotal 2 5 5 2 4" xfId="2263" xr:uid="{00000000-0005-0000-0000-0000C5090000}"/>
    <cellStyle name="EYTotal 2 5 5 2 5" xfId="2264" xr:uid="{00000000-0005-0000-0000-0000C6090000}"/>
    <cellStyle name="EYTotal 2 5 5 3" xfId="2265" xr:uid="{00000000-0005-0000-0000-0000C7090000}"/>
    <cellStyle name="EYTotal 2 5 5 3 2" xfId="2266" xr:uid="{00000000-0005-0000-0000-0000C8090000}"/>
    <cellStyle name="EYTotal 2 5 5 4" xfId="2267" xr:uid="{00000000-0005-0000-0000-0000C9090000}"/>
    <cellStyle name="EYTotal 2 5 5 5" xfId="2268" xr:uid="{00000000-0005-0000-0000-0000CA090000}"/>
    <cellStyle name="EYTotal 2 5 5 6" xfId="2269" xr:uid="{00000000-0005-0000-0000-0000CB090000}"/>
    <cellStyle name="EYTotal 2 5 6" xfId="2270" xr:uid="{00000000-0005-0000-0000-0000CC090000}"/>
    <cellStyle name="EYTotal 2 5 6 2" xfId="2271" xr:uid="{00000000-0005-0000-0000-0000CD090000}"/>
    <cellStyle name="EYTotal 2 5 6 2 2" xfId="2272" xr:uid="{00000000-0005-0000-0000-0000CE090000}"/>
    <cellStyle name="EYTotal 2 5 6 2 3" xfId="2273" xr:uid="{00000000-0005-0000-0000-0000CF090000}"/>
    <cellStyle name="EYTotal 2 5 6 2 4" xfId="2274" xr:uid="{00000000-0005-0000-0000-0000D0090000}"/>
    <cellStyle name="EYTotal 2 5 6 2 5" xfId="2275" xr:uid="{00000000-0005-0000-0000-0000D1090000}"/>
    <cellStyle name="EYTotal 2 5 6 3" xfId="2276" xr:uid="{00000000-0005-0000-0000-0000D2090000}"/>
    <cellStyle name="EYTotal 2 5 6 3 2" xfId="2277" xr:uid="{00000000-0005-0000-0000-0000D3090000}"/>
    <cellStyle name="EYTotal 2 5 6 4" xfId="2278" xr:uid="{00000000-0005-0000-0000-0000D4090000}"/>
    <cellStyle name="EYTotal 2 5 6 5" xfId="2279" xr:uid="{00000000-0005-0000-0000-0000D5090000}"/>
    <cellStyle name="EYTotal 2 5 6 6" xfId="2280" xr:uid="{00000000-0005-0000-0000-0000D6090000}"/>
    <cellStyle name="EYTotal 2 5 7" xfId="2281" xr:uid="{00000000-0005-0000-0000-0000D7090000}"/>
    <cellStyle name="EYTotal 2 5 7 2" xfId="2282" xr:uid="{00000000-0005-0000-0000-0000D8090000}"/>
    <cellStyle name="EYTotal 2 5 7 2 2" xfId="2283" xr:uid="{00000000-0005-0000-0000-0000D9090000}"/>
    <cellStyle name="EYTotal 2 5 7 2 3" xfId="2284" xr:uid="{00000000-0005-0000-0000-0000DA090000}"/>
    <cellStyle name="EYTotal 2 5 7 2 4" xfId="2285" xr:uid="{00000000-0005-0000-0000-0000DB090000}"/>
    <cellStyle name="EYTotal 2 5 7 2 5" xfId="2286" xr:uid="{00000000-0005-0000-0000-0000DC090000}"/>
    <cellStyle name="EYTotal 2 5 7 3" xfId="2287" xr:uid="{00000000-0005-0000-0000-0000DD090000}"/>
    <cellStyle name="EYTotal 2 5 7 3 2" xfId="2288" xr:uid="{00000000-0005-0000-0000-0000DE090000}"/>
    <cellStyle name="EYTotal 2 5 7 4" xfId="2289" xr:uid="{00000000-0005-0000-0000-0000DF090000}"/>
    <cellStyle name="EYTotal 2 5 7 5" xfId="2290" xr:uid="{00000000-0005-0000-0000-0000E0090000}"/>
    <cellStyle name="EYTotal 2 5 7 6" xfId="2291" xr:uid="{00000000-0005-0000-0000-0000E1090000}"/>
    <cellStyle name="EYTotal 2 5 8" xfId="2292" xr:uid="{00000000-0005-0000-0000-0000E2090000}"/>
    <cellStyle name="EYTotal 2 5 8 2" xfId="2293" xr:uid="{00000000-0005-0000-0000-0000E3090000}"/>
    <cellStyle name="EYTotal 2 5 8 2 2" xfId="2294" xr:uid="{00000000-0005-0000-0000-0000E4090000}"/>
    <cellStyle name="EYTotal 2 5 8 2 3" xfId="2295" xr:uid="{00000000-0005-0000-0000-0000E5090000}"/>
    <cellStyle name="EYTotal 2 5 8 2 4" xfId="2296" xr:uid="{00000000-0005-0000-0000-0000E6090000}"/>
    <cellStyle name="EYTotal 2 5 8 2 5" xfId="2297" xr:uid="{00000000-0005-0000-0000-0000E7090000}"/>
    <cellStyle name="EYTotal 2 5 8 3" xfId="2298" xr:uid="{00000000-0005-0000-0000-0000E8090000}"/>
    <cellStyle name="EYTotal 2 5 8 3 2" xfId="2299" xr:uid="{00000000-0005-0000-0000-0000E9090000}"/>
    <cellStyle name="EYTotal 2 5 8 4" xfId="2300" xr:uid="{00000000-0005-0000-0000-0000EA090000}"/>
    <cellStyle name="EYTotal 2 5 8 5" xfId="2301" xr:uid="{00000000-0005-0000-0000-0000EB090000}"/>
    <cellStyle name="EYTotal 2 5 8 6" xfId="2302" xr:uid="{00000000-0005-0000-0000-0000EC090000}"/>
    <cellStyle name="EYTotal 2 5 9" xfId="2303" xr:uid="{00000000-0005-0000-0000-0000ED090000}"/>
    <cellStyle name="EYTotal 2 5 9 2" xfId="2304" xr:uid="{00000000-0005-0000-0000-0000EE090000}"/>
    <cellStyle name="EYTotal 2 5 9 3" xfId="2305" xr:uid="{00000000-0005-0000-0000-0000EF090000}"/>
    <cellStyle name="EYTotal 2 5 9 4" xfId="2306" xr:uid="{00000000-0005-0000-0000-0000F0090000}"/>
    <cellStyle name="EYTotal 2 5 9 5" xfId="2307" xr:uid="{00000000-0005-0000-0000-0000F1090000}"/>
    <cellStyle name="EYTotal 2 5_Subsidy" xfId="2308" xr:uid="{00000000-0005-0000-0000-0000F2090000}"/>
    <cellStyle name="EYTotal 2 6" xfId="2309" xr:uid="{00000000-0005-0000-0000-0000F3090000}"/>
    <cellStyle name="EYTotal 2 6 2" xfId="2310" xr:uid="{00000000-0005-0000-0000-0000F4090000}"/>
    <cellStyle name="EYTotal 2 6 2 2" xfId="2311" xr:uid="{00000000-0005-0000-0000-0000F5090000}"/>
    <cellStyle name="EYTotal 2 6 2 2 2" xfId="2312" xr:uid="{00000000-0005-0000-0000-0000F6090000}"/>
    <cellStyle name="EYTotal 2 6 2 2 3" xfId="2313" xr:uid="{00000000-0005-0000-0000-0000F7090000}"/>
    <cellStyle name="EYTotal 2 6 2 2 4" xfId="2314" xr:uid="{00000000-0005-0000-0000-0000F8090000}"/>
    <cellStyle name="EYTotal 2 6 2 2 5" xfId="2315" xr:uid="{00000000-0005-0000-0000-0000F9090000}"/>
    <cellStyle name="EYTotal 2 6 2 3" xfId="2316" xr:uid="{00000000-0005-0000-0000-0000FA090000}"/>
    <cellStyle name="EYTotal 2 6 2 3 2" xfId="2317" xr:uid="{00000000-0005-0000-0000-0000FB090000}"/>
    <cellStyle name="EYTotal 2 6 2 4" xfId="2318" xr:uid="{00000000-0005-0000-0000-0000FC090000}"/>
    <cellStyle name="EYTotal 2 6 2 5" xfId="2319" xr:uid="{00000000-0005-0000-0000-0000FD090000}"/>
    <cellStyle name="EYTotal 2 6 2 6" xfId="2320" xr:uid="{00000000-0005-0000-0000-0000FE090000}"/>
    <cellStyle name="EYTotal 2 6 3" xfId="2321" xr:uid="{00000000-0005-0000-0000-0000FF090000}"/>
    <cellStyle name="EYTotal 2 6 3 2" xfId="2322" xr:uid="{00000000-0005-0000-0000-0000000A0000}"/>
    <cellStyle name="EYTotal 2 6 3 3" xfId="2323" xr:uid="{00000000-0005-0000-0000-0000010A0000}"/>
    <cellStyle name="EYTotal 2 6 3 4" xfId="2324" xr:uid="{00000000-0005-0000-0000-0000020A0000}"/>
    <cellStyle name="EYTotal 2 6 3 5" xfId="2325" xr:uid="{00000000-0005-0000-0000-0000030A0000}"/>
    <cellStyle name="EYTotal 2 6 4" xfId="2326" xr:uid="{00000000-0005-0000-0000-0000040A0000}"/>
    <cellStyle name="EYTotal 2 6 4 2" xfId="2327" xr:uid="{00000000-0005-0000-0000-0000050A0000}"/>
    <cellStyle name="EYTotal 2 6 5" xfId="2328" xr:uid="{00000000-0005-0000-0000-0000060A0000}"/>
    <cellStyle name="EYTotal 2 6 6" xfId="2329" xr:uid="{00000000-0005-0000-0000-0000070A0000}"/>
    <cellStyle name="EYTotal 2 6 7" xfId="2330" xr:uid="{00000000-0005-0000-0000-0000080A0000}"/>
    <cellStyle name="EYTotal 2 6_Subsidy" xfId="2331" xr:uid="{00000000-0005-0000-0000-0000090A0000}"/>
    <cellStyle name="EYTotal 2 7" xfId="2332" xr:uid="{00000000-0005-0000-0000-00000A0A0000}"/>
    <cellStyle name="EYTotal 2 7 2" xfId="2333" xr:uid="{00000000-0005-0000-0000-00000B0A0000}"/>
    <cellStyle name="EYTotal 2 7 2 2" xfId="2334" xr:uid="{00000000-0005-0000-0000-00000C0A0000}"/>
    <cellStyle name="EYTotal 2 7 2 3" xfId="2335" xr:uid="{00000000-0005-0000-0000-00000D0A0000}"/>
    <cellStyle name="EYTotal 2 7 2 4" xfId="2336" xr:uid="{00000000-0005-0000-0000-00000E0A0000}"/>
    <cellStyle name="EYTotal 2 7 2 5" xfId="2337" xr:uid="{00000000-0005-0000-0000-00000F0A0000}"/>
    <cellStyle name="EYTotal 2 7 3" xfId="2338" xr:uid="{00000000-0005-0000-0000-0000100A0000}"/>
    <cellStyle name="EYTotal 2 7 3 2" xfId="2339" xr:uid="{00000000-0005-0000-0000-0000110A0000}"/>
    <cellStyle name="EYTotal 2 7 4" xfId="2340" xr:uid="{00000000-0005-0000-0000-0000120A0000}"/>
    <cellStyle name="EYTotal 2 7 5" xfId="2341" xr:uid="{00000000-0005-0000-0000-0000130A0000}"/>
    <cellStyle name="EYTotal 2 7 6" xfId="2342" xr:uid="{00000000-0005-0000-0000-0000140A0000}"/>
    <cellStyle name="EYTotal 2 8" xfId="2343" xr:uid="{00000000-0005-0000-0000-0000150A0000}"/>
    <cellStyle name="EYTotal 2 8 2" xfId="2344" xr:uid="{00000000-0005-0000-0000-0000160A0000}"/>
    <cellStyle name="EYTotal 2 8 2 2" xfId="2345" xr:uid="{00000000-0005-0000-0000-0000170A0000}"/>
    <cellStyle name="EYTotal 2 8 2 3" xfId="2346" xr:uid="{00000000-0005-0000-0000-0000180A0000}"/>
    <cellStyle name="EYTotal 2 8 2 4" xfId="2347" xr:uid="{00000000-0005-0000-0000-0000190A0000}"/>
    <cellStyle name="EYTotal 2 8 2 5" xfId="2348" xr:uid="{00000000-0005-0000-0000-00001A0A0000}"/>
    <cellStyle name="EYTotal 2 8 3" xfId="2349" xr:uid="{00000000-0005-0000-0000-00001B0A0000}"/>
    <cellStyle name="EYTotal 2 8 3 2" xfId="2350" xr:uid="{00000000-0005-0000-0000-00001C0A0000}"/>
    <cellStyle name="EYTotal 2 8 4" xfId="2351" xr:uid="{00000000-0005-0000-0000-00001D0A0000}"/>
    <cellStyle name="EYTotal 2 8 5" xfId="2352" xr:uid="{00000000-0005-0000-0000-00001E0A0000}"/>
    <cellStyle name="EYTotal 2 8 6" xfId="2353" xr:uid="{00000000-0005-0000-0000-00001F0A0000}"/>
    <cellStyle name="EYTotal 2 9" xfId="2354" xr:uid="{00000000-0005-0000-0000-0000200A0000}"/>
    <cellStyle name="EYTotal 2 9 2" xfId="2355" xr:uid="{00000000-0005-0000-0000-0000210A0000}"/>
    <cellStyle name="EYTotal 2 9 2 2" xfId="2356" xr:uid="{00000000-0005-0000-0000-0000220A0000}"/>
    <cellStyle name="EYTotal 2 9 2 3" xfId="2357" xr:uid="{00000000-0005-0000-0000-0000230A0000}"/>
    <cellStyle name="EYTotal 2 9 2 4" xfId="2358" xr:uid="{00000000-0005-0000-0000-0000240A0000}"/>
    <cellStyle name="EYTotal 2 9 2 5" xfId="2359" xr:uid="{00000000-0005-0000-0000-0000250A0000}"/>
    <cellStyle name="EYTotal 2 9 3" xfId="2360" xr:uid="{00000000-0005-0000-0000-0000260A0000}"/>
    <cellStyle name="EYTotal 2 9 3 2" xfId="2361" xr:uid="{00000000-0005-0000-0000-0000270A0000}"/>
    <cellStyle name="EYTotal 2 9 4" xfId="2362" xr:uid="{00000000-0005-0000-0000-0000280A0000}"/>
    <cellStyle name="EYTotal 2 9 5" xfId="2363" xr:uid="{00000000-0005-0000-0000-0000290A0000}"/>
    <cellStyle name="EYTotal 2 9 6" xfId="2364" xr:uid="{00000000-0005-0000-0000-00002A0A0000}"/>
    <cellStyle name="EYTotal 2_ST" xfId="2365" xr:uid="{00000000-0005-0000-0000-00002B0A0000}"/>
    <cellStyle name="EYTotal 3" xfId="2366" xr:uid="{00000000-0005-0000-0000-00002C0A0000}"/>
    <cellStyle name="EYTotal 3 10" xfId="2367" xr:uid="{00000000-0005-0000-0000-00002D0A0000}"/>
    <cellStyle name="EYTotal 3 10 2" xfId="2368" xr:uid="{00000000-0005-0000-0000-00002E0A0000}"/>
    <cellStyle name="EYTotal 3 11" xfId="2369" xr:uid="{00000000-0005-0000-0000-00002F0A0000}"/>
    <cellStyle name="EYTotal 3 12" xfId="2370" xr:uid="{00000000-0005-0000-0000-0000300A0000}"/>
    <cellStyle name="EYTotal 3 13" xfId="2371" xr:uid="{00000000-0005-0000-0000-0000310A0000}"/>
    <cellStyle name="EYTotal 3 14" xfId="2372" xr:uid="{00000000-0005-0000-0000-0000320A0000}"/>
    <cellStyle name="EYTotal 3 2" xfId="2373" xr:uid="{00000000-0005-0000-0000-0000330A0000}"/>
    <cellStyle name="EYTotal 3 2 2" xfId="2374" xr:uid="{00000000-0005-0000-0000-0000340A0000}"/>
    <cellStyle name="EYTotal 3 2 2 2" xfId="2375" xr:uid="{00000000-0005-0000-0000-0000350A0000}"/>
    <cellStyle name="EYTotal 3 2 2 2 2" xfId="2376" xr:uid="{00000000-0005-0000-0000-0000360A0000}"/>
    <cellStyle name="EYTotal 3 2 2 2 3" xfId="2377" xr:uid="{00000000-0005-0000-0000-0000370A0000}"/>
    <cellStyle name="EYTotal 3 2 2 2 4" xfId="2378" xr:uid="{00000000-0005-0000-0000-0000380A0000}"/>
    <cellStyle name="EYTotal 3 2 2 2 5" xfId="2379" xr:uid="{00000000-0005-0000-0000-0000390A0000}"/>
    <cellStyle name="EYTotal 3 2 2 3" xfId="2380" xr:uid="{00000000-0005-0000-0000-00003A0A0000}"/>
    <cellStyle name="EYTotal 3 2 2 3 2" xfId="2381" xr:uid="{00000000-0005-0000-0000-00003B0A0000}"/>
    <cellStyle name="EYTotal 3 2 2 4" xfId="2382" xr:uid="{00000000-0005-0000-0000-00003C0A0000}"/>
    <cellStyle name="EYTotal 3 2 2 5" xfId="2383" xr:uid="{00000000-0005-0000-0000-00003D0A0000}"/>
    <cellStyle name="EYTotal 3 2 2 6" xfId="2384" xr:uid="{00000000-0005-0000-0000-00003E0A0000}"/>
    <cellStyle name="EYTotal 3 2 3" xfId="2385" xr:uid="{00000000-0005-0000-0000-00003F0A0000}"/>
    <cellStyle name="EYTotal 3 2 3 2" xfId="2386" xr:uid="{00000000-0005-0000-0000-0000400A0000}"/>
    <cellStyle name="EYTotal 3 2 3 3" xfId="2387" xr:uid="{00000000-0005-0000-0000-0000410A0000}"/>
    <cellStyle name="EYTotal 3 2 3 4" xfId="2388" xr:uid="{00000000-0005-0000-0000-0000420A0000}"/>
    <cellStyle name="EYTotal 3 2 3 5" xfId="2389" xr:uid="{00000000-0005-0000-0000-0000430A0000}"/>
    <cellStyle name="EYTotal 3 2 4" xfId="2390" xr:uid="{00000000-0005-0000-0000-0000440A0000}"/>
    <cellStyle name="EYTotal 3 2 4 2" xfId="2391" xr:uid="{00000000-0005-0000-0000-0000450A0000}"/>
    <cellStyle name="EYTotal 3 2 5" xfId="2392" xr:uid="{00000000-0005-0000-0000-0000460A0000}"/>
    <cellStyle name="EYTotal 3 2 6" xfId="2393" xr:uid="{00000000-0005-0000-0000-0000470A0000}"/>
    <cellStyle name="EYTotal 3 2 7" xfId="2394" xr:uid="{00000000-0005-0000-0000-0000480A0000}"/>
    <cellStyle name="EYTotal 3 2_Subsidy" xfId="2395" xr:uid="{00000000-0005-0000-0000-0000490A0000}"/>
    <cellStyle name="EYTotal 3 3" xfId="2396" xr:uid="{00000000-0005-0000-0000-00004A0A0000}"/>
    <cellStyle name="EYTotal 3 3 2" xfId="2397" xr:uid="{00000000-0005-0000-0000-00004B0A0000}"/>
    <cellStyle name="EYTotal 3 3 2 2" xfId="2398" xr:uid="{00000000-0005-0000-0000-00004C0A0000}"/>
    <cellStyle name="EYTotal 3 3 2 3" xfId="2399" xr:uid="{00000000-0005-0000-0000-00004D0A0000}"/>
    <cellStyle name="EYTotal 3 3 2 4" xfId="2400" xr:uid="{00000000-0005-0000-0000-00004E0A0000}"/>
    <cellStyle name="EYTotal 3 3 2 5" xfId="2401" xr:uid="{00000000-0005-0000-0000-00004F0A0000}"/>
    <cellStyle name="EYTotal 3 3 3" xfId="2402" xr:uid="{00000000-0005-0000-0000-0000500A0000}"/>
    <cellStyle name="EYTotal 3 3 3 2" xfId="2403" xr:uid="{00000000-0005-0000-0000-0000510A0000}"/>
    <cellStyle name="EYTotal 3 3 4" xfId="2404" xr:uid="{00000000-0005-0000-0000-0000520A0000}"/>
    <cellStyle name="EYTotal 3 3 5" xfId="2405" xr:uid="{00000000-0005-0000-0000-0000530A0000}"/>
    <cellStyle name="EYTotal 3 3 6" xfId="2406" xr:uid="{00000000-0005-0000-0000-0000540A0000}"/>
    <cellStyle name="EYTotal 3 4" xfId="2407" xr:uid="{00000000-0005-0000-0000-0000550A0000}"/>
    <cellStyle name="EYTotal 3 4 2" xfId="2408" xr:uid="{00000000-0005-0000-0000-0000560A0000}"/>
    <cellStyle name="EYTotal 3 4 2 2" xfId="2409" xr:uid="{00000000-0005-0000-0000-0000570A0000}"/>
    <cellStyle name="EYTotal 3 4 2 3" xfId="2410" xr:uid="{00000000-0005-0000-0000-0000580A0000}"/>
    <cellStyle name="EYTotal 3 4 2 4" xfId="2411" xr:uid="{00000000-0005-0000-0000-0000590A0000}"/>
    <cellStyle name="EYTotal 3 4 2 5" xfId="2412" xr:uid="{00000000-0005-0000-0000-00005A0A0000}"/>
    <cellStyle name="EYTotal 3 4 3" xfId="2413" xr:uid="{00000000-0005-0000-0000-00005B0A0000}"/>
    <cellStyle name="EYTotal 3 4 3 2" xfId="2414" xr:uid="{00000000-0005-0000-0000-00005C0A0000}"/>
    <cellStyle name="EYTotal 3 4 4" xfId="2415" xr:uid="{00000000-0005-0000-0000-00005D0A0000}"/>
    <cellStyle name="EYTotal 3 4 5" xfId="2416" xr:uid="{00000000-0005-0000-0000-00005E0A0000}"/>
    <cellStyle name="EYTotal 3 4 6" xfId="2417" xr:uid="{00000000-0005-0000-0000-00005F0A0000}"/>
    <cellStyle name="EYTotal 3 5" xfId="2418" xr:uid="{00000000-0005-0000-0000-0000600A0000}"/>
    <cellStyle name="EYTotal 3 5 2" xfId="2419" xr:uid="{00000000-0005-0000-0000-0000610A0000}"/>
    <cellStyle name="EYTotal 3 5 2 2" xfId="2420" xr:uid="{00000000-0005-0000-0000-0000620A0000}"/>
    <cellStyle name="EYTotal 3 5 2 3" xfId="2421" xr:uid="{00000000-0005-0000-0000-0000630A0000}"/>
    <cellStyle name="EYTotal 3 5 2 4" xfId="2422" xr:uid="{00000000-0005-0000-0000-0000640A0000}"/>
    <cellStyle name="EYTotal 3 5 2 5" xfId="2423" xr:uid="{00000000-0005-0000-0000-0000650A0000}"/>
    <cellStyle name="EYTotal 3 5 3" xfId="2424" xr:uid="{00000000-0005-0000-0000-0000660A0000}"/>
    <cellStyle name="EYTotal 3 5 3 2" xfId="2425" xr:uid="{00000000-0005-0000-0000-0000670A0000}"/>
    <cellStyle name="EYTotal 3 5 4" xfId="2426" xr:uid="{00000000-0005-0000-0000-0000680A0000}"/>
    <cellStyle name="EYTotal 3 5 5" xfId="2427" xr:uid="{00000000-0005-0000-0000-0000690A0000}"/>
    <cellStyle name="EYTotal 3 5 6" xfId="2428" xr:uid="{00000000-0005-0000-0000-00006A0A0000}"/>
    <cellStyle name="EYTotal 3 6" xfId="2429" xr:uid="{00000000-0005-0000-0000-00006B0A0000}"/>
    <cellStyle name="EYTotal 3 6 2" xfId="2430" xr:uid="{00000000-0005-0000-0000-00006C0A0000}"/>
    <cellStyle name="EYTotal 3 6 2 2" xfId="2431" xr:uid="{00000000-0005-0000-0000-00006D0A0000}"/>
    <cellStyle name="EYTotal 3 6 2 3" xfId="2432" xr:uid="{00000000-0005-0000-0000-00006E0A0000}"/>
    <cellStyle name="EYTotal 3 6 2 4" xfId="2433" xr:uid="{00000000-0005-0000-0000-00006F0A0000}"/>
    <cellStyle name="EYTotal 3 6 2 5" xfId="2434" xr:uid="{00000000-0005-0000-0000-0000700A0000}"/>
    <cellStyle name="EYTotal 3 6 3" xfId="2435" xr:uid="{00000000-0005-0000-0000-0000710A0000}"/>
    <cellStyle name="EYTotal 3 6 3 2" xfId="2436" xr:uid="{00000000-0005-0000-0000-0000720A0000}"/>
    <cellStyle name="EYTotal 3 6 4" xfId="2437" xr:uid="{00000000-0005-0000-0000-0000730A0000}"/>
    <cellStyle name="EYTotal 3 6 5" xfId="2438" xr:uid="{00000000-0005-0000-0000-0000740A0000}"/>
    <cellStyle name="EYTotal 3 6 6" xfId="2439" xr:uid="{00000000-0005-0000-0000-0000750A0000}"/>
    <cellStyle name="EYTotal 3 7" xfId="2440" xr:uid="{00000000-0005-0000-0000-0000760A0000}"/>
    <cellStyle name="EYTotal 3 7 2" xfId="2441" xr:uid="{00000000-0005-0000-0000-0000770A0000}"/>
    <cellStyle name="EYTotal 3 7 2 2" xfId="2442" xr:uid="{00000000-0005-0000-0000-0000780A0000}"/>
    <cellStyle name="EYTotal 3 7 2 3" xfId="2443" xr:uid="{00000000-0005-0000-0000-0000790A0000}"/>
    <cellStyle name="EYTotal 3 7 2 4" xfId="2444" xr:uid="{00000000-0005-0000-0000-00007A0A0000}"/>
    <cellStyle name="EYTotal 3 7 2 5" xfId="2445" xr:uid="{00000000-0005-0000-0000-00007B0A0000}"/>
    <cellStyle name="EYTotal 3 7 3" xfId="2446" xr:uid="{00000000-0005-0000-0000-00007C0A0000}"/>
    <cellStyle name="EYTotal 3 7 3 2" xfId="2447" xr:uid="{00000000-0005-0000-0000-00007D0A0000}"/>
    <cellStyle name="EYTotal 3 7 4" xfId="2448" xr:uid="{00000000-0005-0000-0000-00007E0A0000}"/>
    <cellStyle name="EYTotal 3 7 5" xfId="2449" xr:uid="{00000000-0005-0000-0000-00007F0A0000}"/>
    <cellStyle name="EYTotal 3 7 6" xfId="2450" xr:uid="{00000000-0005-0000-0000-0000800A0000}"/>
    <cellStyle name="EYTotal 3 8" xfId="2451" xr:uid="{00000000-0005-0000-0000-0000810A0000}"/>
    <cellStyle name="EYTotal 3 8 2" xfId="2452" xr:uid="{00000000-0005-0000-0000-0000820A0000}"/>
    <cellStyle name="EYTotal 3 8 2 2" xfId="2453" xr:uid="{00000000-0005-0000-0000-0000830A0000}"/>
    <cellStyle name="EYTotal 3 8 2 3" xfId="2454" xr:uid="{00000000-0005-0000-0000-0000840A0000}"/>
    <cellStyle name="EYTotal 3 8 2 4" xfId="2455" xr:uid="{00000000-0005-0000-0000-0000850A0000}"/>
    <cellStyle name="EYTotal 3 8 2 5" xfId="2456" xr:uid="{00000000-0005-0000-0000-0000860A0000}"/>
    <cellStyle name="EYTotal 3 8 3" xfId="2457" xr:uid="{00000000-0005-0000-0000-0000870A0000}"/>
    <cellStyle name="EYTotal 3 8 3 2" xfId="2458" xr:uid="{00000000-0005-0000-0000-0000880A0000}"/>
    <cellStyle name="EYTotal 3 8 4" xfId="2459" xr:uid="{00000000-0005-0000-0000-0000890A0000}"/>
    <cellStyle name="EYTotal 3 8 5" xfId="2460" xr:uid="{00000000-0005-0000-0000-00008A0A0000}"/>
    <cellStyle name="EYTotal 3 8 6" xfId="2461" xr:uid="{00000000-0005-0000-0000-00008B0A0000}"/>
    <cellStyle name="EYTotal 3 9" xfId="2462" xr:uid="{00000000-0005-0000-0000-00008C0A0000}"/>
    <cellStyle name="EYTotal 3 9 2" xfId="2463" xr:uid="{00000000-0005-0000-0000-00008D0A0000}"/>
    <cellStyle name="EYTotal 3 9 3" xfId="2464" xr:uid="{00000000-0005-0000-0000-00008E0A0000}"/>
    <cellStyle name="EYTotal 3 9 4" xfId="2465" xr:uid="{00000000-0005-0000-0000-00008F0A0000}"/>
    <cellStyle name="EYTotal 3 9 5" xfId="2466" xr:uid="{00000000-0005-0000-0000-0000900A0000}"/>
    <cellStyle name="EYTotal 3_Subsidy" xfId="2467" xr:uid="{00000000-0005-0000-0000-0000910A0000}"/>
    <cellStyle name="EYTotal 4" xfId="2468" xr:uid="{00000000-0005-0000-0000-0000920A0000}"/>
    <cellStyle name="EYTotal 4 10" xfId="2469" xr:uid="{00000000-0005-0000-0000-0000930A0000}"/>
    <cellStyle name="EYTotal 4 10 2" xfId="2470" xr:uid="{00000000-0005-0000-0000-0000940A0000}"/>
    <cellStyle name="EYTotal 4 11" xfId="2471" xr:uid="{00000000-0005-0000-0000-0000950A0000}"/>
    <cellStyle name="EYTotal 4 12" xfId="2472" xr:uid="{00000000-0005-0000-0000-0000960A0000}"/>
    <cellStyle name="EYTotal 4 13" xfId="2473" xr:uid="{00000000-0005-0000-0000-0000970A0000}"/>
    <cellStyle name="EYTotal 4 2" xfId="2474" xr:uid="{00000000-0005-0000-0000-0000980A0000}"/>
    <cellStyle name="EYTotal 4 2 2" xfId="2475" xr:uid="{00000000-0005-0000-0000-0000990A0000}"/>
    <cellStyle name="EYTotal 4 2 2 2" xfId="2476" xr:uid="{00000000-0005-0000-0000-00009A0A0000}"/>
    <cellStyle name="EYTotal 4 2 2 2 2" xfId="2477" xr:uid="{00000000-0005-0000-0000-00009B0A0000}"/>
    <cellStyle name="EYTotal 4 2 2 2 3" xfId="2478" xr:uid="{00000000-0005-0000-0000-00009C0A0000}"/>
    <cellStyle name="EYTotal 4 2 2 2 4" xfId="2479" xr:uid="{00000000-0005-0000-0000-00009D0A0000}"/>
    <cellStyle name="EYTotal 4 2 2 2 5" xfId="2480" xr:uid="{00000000-0005-0000-0000-00009E0A0000}"/>
    <cellStyle name="EYTotal 4 2 2 3" xfId="2481" xr:uid="{00000000-0005-0000-0000-00009F0A0000}"/>
    <cellStyle name="EYTotal 4 2 2 3 2" xfId="2482" xr:uid="{00000000-0005-0000-0000-0000A00A0000}"/>
    <cellStyle name="EYTotal 4 2 2 4" xfId="2483" xr:uid="{00000000-0005-0000-0000-0000A10A0000}"/>
    <cellStyle name="EYTotal 4 2 2 5" xfId="2484" xr:uid="{00000000-0005-0000-0000-0000A20A0000}"/>
    <cellStyle name="EYTotal 4 2 2 6" xfId="2485" xr:uid="{00000000-0005-0000-0000-0000A30A0000}"/>
    <cellStyle name="EYTotal 4 2 3" xfId="2486" xr:uid="{00000000-0005-0000-0000-0000A40A0000}"/>
    <cellStyle name="EYTotal 4 2 3 2" xfId="2487" xr:uid="{00000000-0005-0000-0000-0000A50A0000}"/>
    <cellStyle name="EYTotal 4 2 3 3" xfId="2488" xr:uid="{00000000-0005-0000-0000-0000A60A0000}"/>
    <cellStyle name="EYTotal 4 2 3 4" xfId="2489" xr:uid="{00000000-0005-0000-0000-0000A70A0000}"/>
    <cellStyle name="EYTotal 4 2 3 5" xfId="2490" xr:uid="{00000000-0005-0000-0000-0000A80A0000}"/>
    <cellStyle name="EYTotal 4 2 4" xfId="2491" xr:uid="{00000000-0005-0000-0000-0000A90A0000}"/>
    <cellStyle name="EYTotal 4 2 4 2" xfId="2492" xr:uid="{00000000-0005-0000-0000-0000AA0A0000}"/>
    <cellStyle name="EYTotal 4 2 5" xfId="2493" xr:uid="{00000000-0005-0000-0000-0000AB0A0000}"/>
    <cellStyle name="EYTotal 4 2 6" xfId="2494" xr:uid="{00000000-0005-0000-0000-0000AC0A0000}"/>
    <cellStyle name="EYTotal 4 2 7" xfId="2495" xr:uid="{00000000-0005-0000-0000-0000AD0A0000}"/>
    <cellStyle name="EYTotal 4 2_Subsidy" xfId="2496" xr:uid="{00000000-0005-0000-0000-0000AE0A0000}"/>
    <cellStyle name="EYTotal 4 3" xfId="2497" xr:uid="{00000000-0005-0000-0000-0000AF0A0000}"/>
    <cellStyle name="EYTotal 4 3 2" xfId="2498" xr:uid="{00000000-0005-0000-0000-0000B00A0000}"/>
    <cellStyle name="EYTotal 4 3 2 2" xfId="2499" xr:uid="{00000000-0005-0000-0000-0000B10A0000}"/>
    <cellStyle name="EYTotal 4 3 2 3" xfId="2500" xr:uid="{00000000-0005-0000-0000-0000B20A0000}"/>
    <cellStyle name="EYTotal 4 3 2 4" xfId="2501" xr:uid="{00000000-0005-0000-0000-0000B30A0000}"/>
    <cellStyle name="EYTotal 4 3 2 5" xfId="2502" xr:uid="{00000000-0005-0000-0000-0000B40A0000}"/>
    <cellStyle name="EYTotal 4 3 3" xfId="2503" xr:uid="{00000000-0005-0000-0000-0000B50A0000}"/>
    <cellStyle name="EYTotal 4 3 3 2" xfId="2504" xr:uid="{00000000-0005-0000-0000-0000B60A0000}"/>
    <cellStyle name="EYTotal 4 3 4" xfId="2505" xr:uid="{00000000-0005-0000-0000-0000B70A0000}"/>
    <cellStyle name="EYTotal 4 3 5" xfId="2506" xr:uid="{00000000-0005-0000-0000-0000B80A0000}"/>
    <cellStyle name="EYTotal 4 3 6" xfId="2507" xr:uid="{00000000-0005-0000-0000-0000B90A0000}"/>
    <cellStyle name="EYTotal 4 4" xfId="2508" xr:uid="{00000000-0005-0000-0000-0000BA0A0000}"/>
    <cellStyle name="EYTotal 4 4 2" xfId="2509" xr:uid="{00000000-0005-0000-0000-0000BB0A0000}"/>
    <cellStyle name="EYTotal 4 4 2 2" xfId="2510" xr:uid="{00000000-0005-0000-0000-0000BC0A0000}"/>
    <cellStyle name="EYTotal 4 4 2 3" xfId="2511" xr:uid="{00000000-0005-0000-0000-0000BD0A0000}"/>
    <cellStyle name="EYTotal 4 4 2 4" xfId="2512" xr:uid="{00000000-0005-0000-0000-0000BE0A0000}"/>
    <cellStyle name="EYTotal 4 4 2 5" xfId="2513" xr:uid="{00000000-0005-0000-0000-0000BF0A0000}"/>
    <cellStyle name="EYTotal 4 4 3" xfId="2514" xr:uid="{00000000-0005-0000-0000-0000C00A0000}"/>
    <cellStyle name="EYTotal 4 4 3 2" xfId="2515" xr:uid="{00000000-0005-0000-0000-0000C10A0000}"/>
    <cellStyle name="EYTotal 4 4 4" xfId="2516" xr:uid="{00000000-0005-0000-0000-0000C20A0000}"/>
    <cellStyle name="EYTotal 4 4 5" xfId="2517" xr:uid="{00000000-0005-0000-0000-0000C30A0000}"/>
    <cellStyle name="EYTotal 4 4 6" xfId="2518" xr:uid="{00000000-0005-0000-0000-0000C40A0000}"/>
    <cellStyle name="EYTotal 4 5" xfId="2519" xr:uid="{00000000-0005-0000-0000-0000C50A0000}"/>
    <cellStyle name="EYTotal 4 5 2" xfId="2520" xr:uid="{00000000-0005-0000-0000-0000C60A0000}"/>
    <cellStyle name="EYTotal 4 5 2 2" xfId="2521" xr:uid="{00000000-0005-0000-0000-0000C70A0000}"/>
    <cellStyle name="EYTotal 4 5 2 3" xfId="2522" xr:uid="{00000000-0005-0000-0000-0000C80A0000}"/>
    <cellStyle name="EYTotal 4 5 2 4" xfId="2523" xr:uid="{00000000-0005-0000-0000-0000C90A0000}"/>
    <cellStyle name="EYTotal 4 5 2 5" xfId="2524" xr:uid="{00000000-0005-0000-0000-0000CA0A0000}"/>
    <cellStyle name="EYTotal 4 5 3" xfId="2525" xr:uid="{00000000-0005-0000-0000-0000CB0A0000}"/>
    <cellStyle name="EYTotal 4 5 3 2" xfId="2526" xr:uid="{00000000-0005-0000-0000-0000CC0A0000}"/>
    <cellStyle name="EYTotal 4 5 4" xfId="2527" xr:uid="{00000000-0005-0000-0000-0000CD0A0000}"/>
    <cellStyle name="EYTotal 4 5 5" xfId="2528" xr:uid="{00000000-0005-0000-0000-0000CE0A0000}"/>
    <cellStyle name="EYTotal 4 5 6" xfId="2529" xr:uid="{00000000-0005-0000-0000-0000CF0A0000}"/>
    <cellStyle name="EYTotal 4 6" xfId="2530" xr:uid="{00000000-0005-0000-0000-0000D00A0000}"/>
    <cellStyle name="EYTotal 4 6 2" xfId="2531" xr:uid="{00000000-0005-0000-0000-0000D10A0000}"/>
    <cellStyle name="EYTotal 4 6 2 2" xfId="2532" xr:uid="{00000000-0005-0000-0000-0000D20A0000}"/>
    <cellStyle name="EYTotal 4 6 2 3" xfId="2533" xr:uid="{00000000-0005-0000-0000-0000D30A0000}"/>
    <cellStyle name="EYTotal 4 6 2 4" xfId="2534" xr:uid="{00000000-0005-0000-0000-0000D40A0000}"/>
    <cellStyle name="EYTotal 4 6 2 5" xfId="2535" xr:uid="{00000000-0005-0000-0000-0000D50A0000}"/>
    <cellStyle name="EYTotal 4 6 3" xfId="2536" xr:uid="{00000000-0005-0000-0000-0000D60A0000}"/>
    <cellStyle name="EYTotal 4 6 3 2" xfId="2537" xr:uid="{00000000-0005-0000-0000-0000D70A0000}"/>
    <cellStyle name="EYTotal 4 6 4" xfId="2538" xr:uid="{00000000-0005-0000-0000-0000D80A0000}"/>
    <cellStyle name="EYTotal 4 6 5" xfId="2539" xr:uid="{00000000-0005-0000-0000-0000D90A0000}"/>
    <cellStyle name="EYTotal 4 6 6" xfId="2540" xr:uid="{00000000-0005-0000-0000-0000DA0A0000}"/>
    <cellStyle name="EYTotal 4 7" xfId="2541" xr:uid="{00000000-0005-0000-0000-0000DB0A0000}"/>
    <cellStyle name="EYTotal 4 7 2" xfId="2542" xr:uid="{00000000-0005-0000-0000-0000DC0A0000}"/>
    <cellStyle name="EYTotal 4 7 2 2" xfId="2543" xr:uid="{00000000-0005-0000-0000-0000DD0A0000}"/>
    <cellStyle name="EYTotal 4 7 2 3" xfId="2544" xr:uid="{00000000-0005-0000-0000-0000DE0A0000}"/>
    <cellStyle name="EYTotal 4 7 2 4" xfId="2545" xr:uid="{00000000-0005-0000-0000-0000DF0A0000}"/>
    <cellStyle name="EYTotal 4 7 2 5" xfId="2546" xr:uid="{00000000-0005-0000-0000-0000E00A0000}"/>
    <cellStyle name="EYTotal 4 7 3" xfId="2547" xr:uid="{00000000-0005-0000-0000-0000E10A0000}"/>
    <cellStyle name="EYTotal 4 7 3 2" xfId="2548" xr:uid="{00000000-0005-0000-0000-0000E20A0000}"/>
    <cellStyle name="EYTotal 4 7 4" xfId="2549" xr:uid="{00000000-0005-0000-0000-0000E30A0000}"/>
    <cellStyle name="EYTotal 4 7 5" xfId="2550" xr:uid="{00000000-0005-0000-0000-0000E40A0000}"/>
    <cellStyle name="EYTotal 4 7 6" xfId="2551" xr:uid="{00000000-0005-0000-0000-0000E50A0000}"/>
    <cellStyle name="EYTotal 4 8" xfId="2552" xr:uid="{00000000-0005-0000-0000-0000E60A0000}"/>
    <cellStyle name="EYTotal 4 8 2" xfId="2553" xr:uid="{00000000-0005-0000-0000-0000E70A0000}"/>
    <cellStyle name="EYTotal 4 8 2 2" xfId="2554" xr:uid="{00000000-0005-0000-0000-0000E80A0000}"/>
    <cellStyle name="EYTotal 4 8 2 3" xfId="2555" xr:uid="{00000000-0005-0000-0000-0000E90A0000}"/>
    <cellStyle name="EYTotal 4 8 2 4" xfId="2556" xr:uid="{00000000-0005-0000-0000-0000EA0A0000}"/>
    <cellStyle name="EYTotal 4 8 2 5" xfId="2557" xr:uid="{00000000-0005-0000-0000-0000EB0A0000}"/>
    <cellStyle name="EYTotal 4 8 3" xfId="2558" xr:uid="{00000000-0005-0000-0000-0000EC0A0000}"/>
    <cellStyle name="EYTotal 4 8 3 2" xfId="2559" xr:uid="{00000000-0005-0000-0000-0000ED0A0000}"/>
    <cellStyle name="EYTotal 4 8 4" xfId="2560" xr:uid="{00000000-0005-0000-0000-0000EE0A0000}"/>
    <cellStyle name="EYTotal 4 8 5" xfId="2561" xr:uid="{00000000-0005-0000-0000-0000EF0A0000}"/>
    <cellStyle name="EYTotal 4 8 6" xfId="2562" xr:uid="{00000000-0005-0000-0000-0000F00A0000}"/>
    <cellStyle name="EYTotal 4 9" xfId="2563" xr:uid="{00000000-0005-0000-0000-0000F10A0000}"/>
    <cellStyle name="EYTotal 4 9 2" xfId="2564" xr:uid="{00000000-0005-0000-0000-0000F20A0000}"/>
    <cellStyle name="EYTotal 4 9 3" xfId="2565" xr:uid="{00000000-0005-0000-0000-0000F30A0000}"/>
    <cellStyle name="EYTotal 4 9 4" xfId="2566" xr:uid="{00000000-0005-0000-0000-0000F40A0000}"/>
    <cellStyle name="EYTotal 4 9 5" xfId="2567" xr:uid="{00000000-0005-0000-0000-0000F50A0000}"/>
    <cellStyle name="EYTotal 4_Subsidy" xfId="2568" xr:uid="{00000000-0005-0000-0000-0000F60A0000}"/>
    <cellStyle name="EYTotal 5" xfId="2569" xr:uid="{00000000-0005-0000-0000-0000F70A0000}"/>
    <cellStyle name="EYTotal 5 10" xfId="2570" xr:uid="{00000000-0005-0000-0000-0000F80A0000}"/>
    <cellStyle name="EYTotal 5 10 2" xfId="2571" xr:uid="{00000000-0005-0000-0000-0000F90A0000}"/>
    <cellStyle name="EYTotal 5 11" xfId="2572" xr:uid="{00000000-0005-0000-0000-0000FA0A0000}"/>
    <cellStyle name="EYTotal 5 12" xfId="2573" xr:uid="{00000000-0005-0000-0000-0000FB0A0000}"/>
    <cellStyle name="EYTotal 5 13" xfId="2574" xr:uid="{00000000-0005-0000-0000-0000FC0A0000}"/>
    <cellStyle name="EYTotal 5 2" xfId="2575" xr:uid="{00000000-0005-0000-0000-0000FD0A0000}"/>
    <cellStyle name="EYTotal 5 2 2" xfId="2576" xr:uid="{00000000-0005-0000-0000-0000FE0A0000}"/>
    <cellStyle name="EYTotal 5 2 2 2" xfId="2577" xr:uid="{00000000-0005-0000-0000-0000FF0A0000}"/>
    <cellStyle name="EYTotal 5 2 2 2 2" xfId="2578" xr:uid="{00000000-0005-0000-0000-0000000B0000}"/>
    <cellStyle name="EYTotal 5 2 2 2 3" xfId="2579" xr:uid="{00000000-0005-0000-0000-0000010B0000}"/>
    <cellStyle name="EYTotal 5 2 2 2 4" xfId="2580" xr:uid="{00000000-0005-0000-0000-0000020B0000}"/>
    <cellStyle name="EYTotal 5 2 2 2 5" xfId="2581" xr:uid="{00000000-0005-0000-0000-0000030B0000}"/>
    <cellStyle name="EYTotal 5 2 2 3" xfId="2582" xr:uid="{00000000-0005-0000-0000-0000040B0000}"/>
    <cellStyle name="EYTotal 5 2 2 3 2" xfId="2583" xr:uid="{00000000-0005-0000-0000-0000050B0000}"/>
    <cellStyle name="EYTotal 5 2 2 4" xfId="2584" xr:uid="{00000000-0005-0000-0000-0000060B0000}"/>
    <cellStyle name="EYTotal 5 2 2 5" xfId="2585" xr:uid="{00000000-0005-0000-0000-0000070B0000}"/>
    <cellStyle name="EYTotal 5 2 2 6" xfId="2586" xr:uid="{00000000-0005-0000-0000-0000080B0000}"/>
    <cellStyle name="EYTotal 5 2 3" xfId="2587" xr:uid="{00000000-0005-0000-0000-0000090B0000}"/>
    <cellStyle name="EYTotal 5 2 3 2" xfId="2588" xr:uid="{00000000-0005-0000-0000-00000A0B0000}"/>
    <cellStyle name="EYTotal 5 2 3 3" xfId="2589" xr:uid="{00000000-0005-0000-0000-00000B0B0000}"/>
    <cellStyle name="EYTotal 5 2 3 4" xfId="2590" xr:uid="{00000000-0005-0000-0000-00000C0B0000}"/>
    <cellStyle name="EYTotal 5 2 3 5" xfId="2591" xr:uid="{00000000-0005-0000-0000-00000D0B0000}"/>
    <cellStyle name="EYTotal 5 2 4" xfId="2592" xr:uid="{00000000-0005-0000-0000-00000E0B0000}"/>
    <cellStyle name="EYTotal 5 2 4 2" xfId="2593" xr:uid="{00000000-0005-0000-0000-00000F0B0000}"/>
    <cellStyle name="EYTotal 5 2 5" xfId="2594" xr:uid="{00000000-0005-0000-0000-0000100B0000}"/>
    <cellStyle name="EYTotal 5 2 6" xfId="2595" xr:uid="{00000000-0005-0000-0000-0000110B0000}"/>
    <cellStyle name="EYTotal 5 2 7" xfId="2596" xr:uid="{00000000-0005-0000-0000-0000120B0000}"/>
    <cellStyle name="EYTotal 5 2_Subsidy" xfId="2597" xr:uid="{00000000-0005-0000-0000-0000130B0000}"/>
    <cellStyle name="EYTotal 5 3" xfId="2598" xr:uid="{00000000-0005-0000-0000-0000140B0000}"/>
    <cellStyle name="EYTotal 5 3 2" xfId="2599" xr:uid="{00000000-0005-0000-0000-0000150B0000}"/>
    <cellStyle name="EYTotal 5 3 2 2" xfId="2600" xr:uid="{00000000-0005-0000-0000-0000160B0000}"/>
    <cellStyle name="EYTotal 5 3 2 3" xfId="2601" xr:uid="{00000000-0005-0000-0000-0000170B0000}"/>
    <cellStyle name="EYTotal 5 3 2 4" xfId="2602" xr:uid="{00000000-0005-0000-0000-0000180B0000}"/>
    <cellStyle name="EYTotal 5 3 2 5" xfId="2603" xr:uid="{00000000-0005-0000-0000-0000190B0000}"/>
    <cellStyle name="EYTotal 5 3 3" xfId="2604" xr:uid="{00000000-0005-0000-0000-00001A0B0000}"/>
    <cellStyle name="EYTotal 5 3 3 2" xfId="2605" xr:uid="{00000000-0005-0000-0000-00001B0B0000}"/>
    <cellStyle name="EYTotal 5 3 4" xfId="2606" xr:uid="{00000000-0005-0000-0000-00001C0B0000}"/>
    <cellStyle name="EYTotal 5 3 5" xfId="2607" xr:uid="{00000000-0005-0000-0000-00001D0B0000}"/>
    <cellStyle name="EYTotal 5 3 6" xfId="2608" xr:uid="{00000000-0005-0000-0000-00001E0B0000}"/>
    <cellStyle name="EYTotal 5 4" xfId="2609" xr:uid="{00000000-0005-0000-0000-00001F0B0000}"/>
    <cellStyle name="EYTotal 5 4 2" xfId="2610" xr:uid="{00000000-0005-0000-0000-0000200B0000}"/>
    <cellStyle name="EYTotal 5 4 2 2" xfId="2611" xr:uid="{00000000-0005-0000-0000-0000210B0000}"/>
    <cellStyle name="EYTotal 5 4 2 3" xfId="2612" xr:uid="{00000000-0005-0000-0000-0000220B0000}"/>
    <cellStyle name="EYTotal 5 4 2 4" xfId="2613" xr:uid="{00000000-0005-0000-0000-0000230B0000}"/>
    <cellStyle name="EYTotal 5 4 2 5" xfId="2614" xr:uid="{00000000-0005-0000-0000-0000240B0000}"/>
    <cellStyle name="EYTotal 5 4 3" xfId="2615" xr:uid="{00000000-0005-0000-0000-0000250B0000}"/>
    <cellStyle name="EYTotal 5 4 3 2" xfId="2616" xr:uid="{00000000-0005-0000-0000-0000260B0000}"/>
    <cellStyle name="EYTotal 5 4 4" xfId="2617" xr:uid="{00000000-0005-0000-0000-0000270B0000}"/>
    <cellStyle name="EYTotal 5 4 5" xfId="2618" xr:uid="{00000000-0005-0000-0000-0000280B0000}"/>
    <cellStyle name="EYTotal 5 4 6" xfId="2619" xr:uid="{00000000-0005-0000-0000-0000290B0000}"/>
    <cellStyle name="EYTotal 5 5" xfId="2620" xr:uid="{00000000-0005-0000-0000-00002A0B0000}"/>
    <cellStyle name="EYTotal 5 5 2" xfId="2621" xr:uid="{00000000-0005-0000-0000-00002B0B0000}"/>
    <cellStyle name="EYTotal 5 5 2 2" xfId="2622" xr:uid="{00000000-0005-0000-0000-00002C0B0000}"/>
    <cellStyle name="EYTotal 5 5 2 3" xfId="2623" xr:uid="{00000000-0005-0000-0000-00002D0B0000}"/>
    <cellStyle name="EYTotal 5 5 2 4" xfId="2624" xr:uid="{00000000-0005-0000-0000-00002E0B0000}"/>
    <cellStyle name="EYTotal 5 5 2 5" xfId="2625" xr:uid="{00000000-0005-0000-0000-00002F0B0000}"/>
    <cellStyle name="EYTotal 5 5 3" xfId="2626" xr:uid="{00000000-0005-0000-0000-0000300B0000}"/>
    <cellStyle name="EYTotal 5 5 3 2" xfId="2627" xr:uid="{00000000-0005-0000-0000-0000310B0000}"/>
    <cellStyle name="EYTotal 5 5 4" xfId="2628" xr:uid="{00000000-0005-0000-0000-0000320B0000}"/>
    <cellStyle name="EYTotal 5 5 5" xfId="2629" xr:uid="{00000000-0005-0000-0000-0000330B0000}"/>
    <cellStyle name="EYTotal 5 5 6" xfId="2630" xr:uid="{00000000-0005-0000-0000-0000340B0000}"/>
    <cellStyle name="EYTotal 5 6" xfId="2631" xr:uid="{00000000-0005-0000-0000-0000350B0000}"/>
    <cellStyle name="EYTotal 5 6 2" xfId="2632" xr:uid="{00000000-0005-0000-0000-0000360B0000}"/>
    <cellStyle name="EYTotal 5 6 2 2" xfId="2633" xr:uid="{00000000-0005-0000-0000-0000370B0000}"/>
    <cellStyle name="EYTotal 5 6 2 3" xfId="2634" xr:uid="{00000000-0005-0000-0000-0000380B0000}"/>
    <cellStyle name="EYTotal 5 6 2 4" xfId="2635" xr:uid="{00000000-0005-0000-0000-0000390B0000}"/>
    <cellStyle name="EYTotal 5 6 2 5" xfId="2636" xr:uid="{00000000-0005-0000-0000-00003A0B0000}"/>
    <cellStyle name="EYTotal 5 6 3" xfId="2637" xr:uid="{00000000-0005-0000-0000-00003B0B0000}"/>
    <cellStyle name="EYTotal 5 6 3 2" xfId="2638" xr:uid="{00000000-0005-0000-0000-00003C0B0000}"/>
    <cellStyle name="EYTotal 5 6 4" xfId="2639" xr:uid="{00000000-0005-0000-0000-00003D0B0000}"/>
    <cellStyle name="EYTotal 5 6 5" xfId="2640" xr:uid="{00000000-0005-0000-0000-00003E0B0000}"/>
    <cellStyle name="EYTotal 5 6 6" xfId="2641" xr:uid="{00000000-0005-0000-0000-00003F0B0000}"/>
    <cellStyle name="EYTotal 5 7" xfId="2642" xr:uid="{00000000-0005-0000-0000-0000400B0000}"/>
    <cellStyle name="EYTotal 5 7 2" xfId="2643" xr:uid="{00000000-0005-0000-0000-0000410B0000}"/>
    <cellStyle name="EYTotal 5 7 2 2" xfId="2644" xr:uid="{00000000-0005-0000-0000-0000420B0000}"/>
    <cellStyle name="EYTotal 5 7 2 3" xfId="2645" xr:uid="{00000000-0005-0000-0000-0000430B0000}"/>
    <cellStyle name="EYTotal 5 7 2 4" xfId="2646" xr:uid="{00000000-0005-0000-0000-0000440B0000}"/>
    <cellStyle name="EYTotal 5 7 2 5" xfId="2647" xr:uid="{00000000-0005-0000-0000-0000450B0000}"/>
    <cellStyle name="EYTotal 5 7 3" xfId="2648" xr:uid="{00000000-0005-0000-0000-0000460B0000}"/>
    <cellStyle name="EYTotal 5 7 3 2" xfId="2649" xr:uid="{00000000-0005-0000-0000-0000470B0000}"/>
    <cellStyle name="EYTotal 5 7 4" xfId="2650" xr:uid="{00000000-0005-0000-0000-0000480B0000}"/>
    <cellStyle name="EYTotal 5 7 5" xfId="2651" xr:uid="{00000000-0005-0000-0000-0000490B0000}"/>
    <cellStyle name="EYTotal 5 7 6" xfId="2652" xr:uid="{00000000-0005-0000-0000-00004A0B0000}"/>
    <cellStyle name="EYTotal 5 8" xfId="2653" xr:uid="{00000000-0005-0000-0000-00004B0B0000}"/>
    <cellStyle name="EYTotal 5 8 2" xfId="2654" xr:uid="{00000000-0005-0000-0000-00004C0B0000}"/>
    <cellStyle name="EYTotal 5 8 2 2" xfId="2655" xr:uid="{00000000-0005-0000-0000-00004D0B0000}"/>
    <cellStyle name="EYTotal 5 8 2 3" xfId="2656" xr:uid="{00000000-0005-0000-0000-00004E0B0000}"/>
    <cellStyle name="EYTotal 5 8 2 4" xfId="2657" xr:uid="{00000000-0005-0000-0000-00004F0B0000}"/>
    <cellStyle name="EYTotal 5 8 2 5" xfId="2658" xr:uid="{00000000-0005-0000-0000-0000500B0000}"/>
    <cellStyle name="EYTotal 5 8 3" xfId="2659" xr:uid="{00000000-0005-0000-0000-0000510B0000}"/>
    <cellStyle name="EYTotal 5 8 3 2" xfId="2660" xr:uid="{00000000-0005-0000-0000-0000520B0000}"/>
    <cellStyle name="EYTotal 5 8 4" xfId="2661" xr:uid="{00000000-0005-0000-0000-0000530B0000}"/>
    <cellStyle name="EYTotal 5 8 5" xfId="2662" xr:uid="{00000000-0005-0000-0000-0000540B0000}"/>
    <cellStyle name="EYTotal 5 8 6" xfId="2663" xr:uid="{00000000-0005-0000-0000-0000550B0000}"/>
    <cellStyle name="EYTotal 5 9" xfId="2664" xr:uid="{00000000-0005-0000-0000-0000560B0000}"/>
    <cellStyle name="EYTotal 5 9 2" xfId="2665" xr:uid="{00000000-0005-0000-0000-0000570B0000}"/>
    <cellStyle name="EYTotal 5 9 3" xfId="2666" xr:uid="{00000000-0005-0000-0000-0000580B0000}"/>
    <cellStyle name="EYTotal 5 9 4" xfId="2667" xr:uid="{00000000-0005-0000-0000-0000590B0000}"/>
    <cellStyle name="EYTotal 5 9 5" xfId="2668" xr:uid="{00000000-0005-0000-0000-00005A0B0000}"/>
    <cellStyle name="EYTotal 5_Subsidy" xfId="2669" xr:uid="{00000000-0005-0000-0000-00005B0B0000}"/>
    <cellStyle name="EYTotal 6" xfId="2670" xr:uid="{00000000-0005-0000-0000-00005C0B0000}"/>
    <cellStyle name="EYTotal 6 10" xfId="2671" xr:uid="{00000000-0005-0000-0000-00005D0B0000}"/>
    <cellStyle name="EYTotal 6 10 2" xfId="2672" xr:uid="{00000000-0005-0000-0000-00005E0B0000}"/>
    <cellStyle name="EYTotal 6 11" xfId="2673" xr:uid="{00000000-0005-0000-0000-00005F0B0000}"/>
    <cellStyle name="EYTotal 6 12" xfId="2674" xr:uid="{00000000-0005-0000-0000-0000600B0000}"/>
    <cellStyle name="EYTotal 6 13" xfId="2675" xr:uid="{00000000-0005-0000-0000-0000610B0000}"/>
    <cellStyle name="EYTotal 6 2" xfId="2676" xr:uid="{00000000-0005-0000-0000-0000620B0000}"/>
    <cellStyle name="EYTotal 6 2 2" xfId="2677" xr:uid="{00000000-0005-0000-0000-0000630B0000}"/>
    <cellStyle name="EYTotal 6 2 2 2" xfId="2678" xr:uid="{00000000-0005-0000-0000-0000640B0000}"/>
    <cellStyle name="EYTotal 6 2 2 2 2" xfId="2679" xr:uid="{00000000-0005-0000-0000-0000650B0000}"/>
    <cellStyle name="EYTotal 6 2 2 2 3" xfId="2680" xr:uid="{00000000-0005-0000-0000-0000660B0000}"/>
    <cellStyle name="EYTotal 6 2 2 2 4" xfId="2681" xr:uid="{00000000-0005-0000-0000-0000670B0000}"/>
    <cellStyle name="EYTotal 6 2 2 2 5" xfId="2682" xr:uid="{00000000-0005-0000-0000-0000680B0000}"/>
    <cellStyle name="EYTotal 6 2 2 3" xfId="2683" xr:uid="{00000000-0005-0000-0000-0000690B0000}"/>
    <cellStyle name="EYTotal 6 2 2 3 2" xfId="2684" xr:uid="{00000000-0005-0000-0000-00006A0B0000}"/>
    <cellStyle name="EYTotal 6 2 2 4" xfId="2685" xr:uid="{00000000-0005-0000-0000-00006B0B0000}"/>
    <cellStyle name="EYTotal 6 2 2 5" xfId="2686" xr:uid="{00000000-0005-0000-0000-00006C0B0000}"/>
    <cellStyle name="EYTotal 6 2 2 6" xfId="2687" xr:uid="{00000000-0005-0000-0000-00006D0B0000}"/>
    <cellStyle name="EYTotal 6 2 3" xfId="2688" xr:uid="{00000000-0005-0000-0000-00006E0B0000}"/>
    <cellStyle name="EYTotal 6 2 3 2" xfId="2689" xr:uid="{00000000-0005-0000-0000-00006F0B0000}"/>
    <cellStyle name="EYTotal 6 2 3 3" xfId="2690" xr:uid="{00000000-0005-0000-0000-0000700B0000}"/>
    <cellStyle name="EYTotal 6 2 3 4" xfId="2691" xr:uid="{00000000-0005-0000-0000-0000710B0000}"/>
    <cellStyle name="EYTotal 6 2 3 5" xfId="2692" xr:uid="{00000000-0005-0000-0000-0000720B0000}"/>
    <cellStyle name="EYTotal 6 2 4" xfId="2693" xr:uid="{00000000-0005-0000-0000-0000730B0000}"/>
    <cellStyle name="EYTotal 6 2 4 2" xfId="2694" xr:uid="{00000000-0005-0000-0000-0000740B0000}"/>
    <cellStyle name="EYTotal 6 2 5" xfId="2695" xr:uid="{00000000-0005-0000-0000-0000750B0000}"/>
    <cellStyle name="EYTotal 6 2 6" xfId="2696" xr:uid="{00000000-0005-0000-0000-0000760B0000}"/>
    <cellStyle name="EYTotal 6 2 7" xfId="2697" xr:uid="{00000000-0005-0000-0000-0000770B0000}"/>
    <cellStyle name="EYTotal 6 2_Subsidy" xfId="2698" xr:uid="{00000000-0005-0000-0000-0000780B0000}"/>
    <cellStyle name="EYTotal 6 3" xfId="2699" xr:uid="{00000000-0005-0000-0000-0000790B0000}"/>
    <cellStyle name="EYTotal 6 3 2" xfId="2700" xr:uid="{00000000-0005-0000-0000-00007A0B0000}"/>
    <cellStyle name="EYTotal 6 3 2 2" xfId="2701" xr:uid="{00000000-0005-0000-0000-00007B0B0000}"/>
    <cellStyle name="EYTotal 6 3 2 3" xfId="2702" xr:uid="{00000000-0005-0000-0000-00007C0B0000}"/>
    <cellStyle name="EYTotal 6 3 2 4" xfId="2703" xr:uid="{00000000-0005-0000-0000-00007D0B0000}"/>
    <cellStyle name="EYTotal 6 3 2 5" xfId="2704" xr:uid="{00000000-0005-0000-0000-00007E0B0000}"/>
    <cellStyle name="EYTotal 6 3 3" xfId="2705" xr:uid="{00000000-0005-0000-0000-00007F0B0000}"/>
    <cellStyle name="EYTotal 6 3 3 2" xfId="2706" xr:uid="{00000000-0005-0000-0000-0000800B0000}"/>
    <cellStyle name="EYTotal 6 3 4" xfId="2707" xr:uid="{00000000-0005-0000-0000-0000810B0000}"/>
    <cellStyle name="EYTotal 6 3 5" xfId="2708" xr:uid="{00000000-0005-0000-0000-0000820B0000}"/>
    <cellStyle name="EYTotal 6 3 6" xfId="2709" xr:uid="{00000000-0005-0000-0000-0000830B0000}"/>
    <cellStyle name="EYTotal 6 4" xfId="2710" xr:uid="{00000000-0005-0000-0000-0000840B0000}"/>
    <cellStyle name="EYTotal 6 4 2" xfId="2711" xr:uid="{00000000-0005-0000-0000-0000850B0000}"/>
    <cellStyle name="EYTotal 6 4 2 2" xfId="2712" xr:uid="{00000000-0005-0000-0000-0000860B0000}"/>
    <cellStyle name="EYTotal 6 4 2 3" xfId="2713" xr:uid="{00000000-0005-0000-0000-0000870B0000}"/>
    <cellStyle name="EYTotal 6 4 2 4" xfId="2714" xr:uid="{00000000-0005-0000-0000-0000880B0000}"/>
    <cellStyle name="EYTotal 6 4 2 5" xfId="2715" xr:uid="{00000000-0005-0000-0000-0000890B0000}"/>
    <cellStyle name="EYTotal 6 4 3" xfId="2716" xr:uid="{00000000-0005-0000-0000-00008A0B0000}"/>
    <cellStyle name="EYTotal 6 4 3 2" xfId="2717" xr:uid="{00000000-0005-0000-0000-00008B0B0000}"/>
    <cellStyle name="EYTotal 6 4 4" xfId="2718" xr:uid="{00000000-0005-0000-0000-00008C0B0000}"/>
    <cellStyle name="EYTotal 6 4 5" xfId="2719" xr:uid="{00000000-0005-0000-0000-00008D0B0000}"/>
    <cellStyle name="EYTotal 6 4 6" xfId="2720" xr:uid="{00000000-0005-0000-0000-00008E0B0000}"/>
    <cellStyle name="EYTotal 6 5" xfId="2721" xr:uid="{00000000-0005-0000-0000-00008F0B0000}"/>
    <cellStyle name="EYTotal 6 5 2" xfId="2722" xr:uid="{00000000-0005-0000-0000-0000900B0000}"/>
    <cellStyle name="EYTotal 6 5 2 2" xfId="2723" xr:uid="{00000000-0005-0000-0000-0000910B0000}"/>
    <cellStyle name="EYTotal 6 5 2 3" xfId="2724" xr:uid="{00000000-0005-0000-0000-0000920B0000}"/>
    <cellStyle name="EYTotal 6 5 2 4" xfId="2725" xr:uid="{00000000-0005-0000-0000-0000930B0000}"/>
    <cellStyle name="EYTotal 6 5 2 5" xfId="2726" xr:uid="{00000000-0005-0000-0000-0000940B0000}"/>
    <cellStyle name="EYTotal 6 5 3" xfId="2727" xr:uid="{00000000-0005-0000-0000-0000950B0000}"/>
    <cellStyle name="EYTotal 6 5 3 2" xfId="2728" xr:uid="{00000000-0005-0000-0000-0000960B0000}"/>
    <cellStyle name="EYTotal 6 5 4" xfId="2729" xr:uid="{00000000-0005-0000-0000-0000970B0000}"/>
    <cellStyle name="EYTotal 6 5 5" xfId="2730" xr:uid="{00000000-0005-0000-0000-0000980B0000}"/>
    <cellStyle name="EYTotal 6 5 6" xfId="2731" xr:uid="{00000000-0005-0000-0000-0000990B0000}"/>
    <cellStyle name="EYTotal 6 6" xfId="2732" xr:uid="{00000000-0005-0000-0000-00009A0B0000}"/>
    <cellStyle name="EYTotal 6 6 2" xfId="2733" xr:uid="{00000000-0005-0000-0000-00009B0B0000}"/>
    <cellStyle name="EYTotal 6 6 2 2" xfId="2734" xr:uid="{00000000-0005-0000-0000-00009C0B0000}"/>
    <cellStyle name="EYTotal 6 6 2 3" xfId="2735" xr:uid="{00000000-0005-0000-0000-00009D0B0000}"/>
    <cellStyle name="EYTotal 6 6 2 4" xfId="2736" xr:uid="{00000000-0005-0000-0000-00009E0B0000}"/>
    <cellStyle name="EYTotal 6 6 2 5" xfId="2737" xr:uid="{00000000-0005-0000-0000-00009F0B0000}"/>
    <cellStyle name="EYTotal 6 6 3" xfId="2738" xr:uid="{00000000-0005-0000-0000-0000A00B0000}"/>
    <cellStyle name="EYTotal 6 6 3 2" xfId="2739" xr:uid="{00000000-0005-0000-0000-0000A10B0000}"/>
    <cellStyle name="EYTotal 6 6 4" xfId="2740" xr:uid="{00000000-0005-0000-0000-0000A20B0000}"/>
    <cellStyle name="EYTotal 6 6 5" xfId="2741" xr:uid="{00000000-0005-0000-0000-0000A30B0000}"/>
    <cellStyle name="EYTotal 6 6 6" xfId="2742" xr:uid="{00000000-0005-0000-0000-0000A40B0000}"/>
    <cellStyle name="EYTotal 6 7" xfId="2743" xr:uid="{00000000-0005-0000-0000-0000A50B0000}"/>
    <cellStyle name="EYTotal 6 7 2" xfId="2744" xr:uid="{00000000-0005-0000-0000-0000A60B0000}"/>
    <cellStyle name="EYTotal 6 7 2 2" xfId="2745" xr:uid="{00000000-0005-0000-0000-0000A70B0000}"/>
    <cellStyle name="EYTotal 6 7 2 3" xfId="2746" xr:uid="{00000000-0005-0000-0000-0000A80B0000}"/>
    <cellStyle name="EYTotal 6 7 2 4" xfId="2747" xr:uid="{00000000-0005-0000-0000-0000A90B0000}"/>
    <cellStyle name="EYTotal 6 7 2 5" xfId="2748" xr:uid="{00000000-0005-0000-0000-0000AA0B0000}"/>
    <cellStyle name="EYTotal 6 7 3" xfId="2749" xr:uid="{00000000-0005-0000-0000-0000AB0B0000}"/>
    <cellStyle name="EYTotal 6 7 3 2" xfId="2750" xr:uid="{00000000-0005-0000-0000-0000AC0B0000}"/>
    <cellStyle name="EYTotal 6 7 4" xfId="2751" xr:uid="{00000000-0005-0000-0000-0000AD0B0000}"/>
    <cellStyle name="EYTotal 6 7 5" xfId="2752" xr:uid="{00000000-0005-0000-0000-0000AE0B0000}"/>
    <cellStyle name="EYTotal 6 7 6" xfId="2753" xr:uid="{00000000-0005-0000-0000-0000AF0B0000}"/>
    <cellStyle name="EYTotal 6 8" xfId="2754" xr:uid="{00000000-0005-0000-0000-0000B00B0000}"/>
    <cellStyle name="EYTotal 6 8 2" xfId="2755" xr:uid="{00000000-0005-0000-0000-0000B10B0000}"/>
    <cellStyle name="EYTotal 6 8 2 2" xfId="2756" xr:uid="{00000000-0005-0000-0000-0000B20B0000}"/>
    <cellStyle name="EYTotal 6 8 2 3" xfId="2757" xr:uid="{00000000-0005-0000-0000-0000B30B0000}"/>
    <cellStyle name="EYTotal 6 8 2 4" xfId="2758" xr:uid="{00000000-0005-0000-0000-0000B40B0000}"/>
    <cellStyle name="EYTotal 6 8 2 5" xfId="2759" xr:uid="{00000000-0005-0000-0000-0000B50B0000}"/>
    <cellStyle name="EYTotal 6 8 3" xfId="2760" xr:uid="{00000000-0005-0000-0000-0000B60B0000}"/>
    <cellStyle name="EYTotal 6 8 3 2" xfId="2761" xr:uid="{00000000-0005-0000-0000-0000B70B0000}"/>
    <cellStyle name="EYTotal 6 8 4" xfId="2762" xr:uid="{00000000-0005-0000-0000-0000B80B0000}"/>
    <cellStyle name="EYTotal 6 8 5" xfId="2763" xr:uid="{00000000-0005-0000-0000-0000B90B0000}"/>
    <cellStyle name="EYTotal 6 8 6" xfId="2764" xr:uid="{00000000-0005-0000-0000-0000BA0B0000}"/>
    <cellStyle name="EYTotal 6 9" xfId="2765" xr:uid="{00000000-0005-0000-0000-0000BB0B0000}"/>
    <cellStyle name="EYTotal 6 9 2" xfId="2766" xr:uid="{00000000-0005-0000-0000-0000BC0B0000}"/>
    <cellStyle name="EYTotal 6 9 3" xfId="2767" xr:uid="{00000000-0005-0000-0000-0000BD0B0000}"/>
    <cellStyle name="EYTotal 6 9 4" xfId="2768" xr:uid="{00000000-0005-0000-0000-0000BE0B0000}"/>
    <cellStyle name="EYTotal 6 9 5" xfId="2769" xr:uid="{00000000-0005-0000-0000-0000BF0B0000}"/>
    <cellStyle name="EYTotal 6_Subsidy" xfId="2770" xr:uid="{00000000-0005-0000-0000-0000C00B0000}"/>
    <cellStyle name="EYTotal 7" xfId="2771" xr:uid="{00000000-0005-0000-0000-0000C10B0000}"/>
    <cellStyle name="EYTotal 7 10" xfId="2772" xr:uid="{00000000-0005-0000-0000-0000C20B0000}"/>
    <cellStyle name="EYTotal 7 10 2" xfId="2773" xr:uid="{00000000-0005-0000-0000-0000C30B0000}"/>
    <cellStyle name="EYTotal 7 11" xfId="2774" xr:uid="{00000000-0005-0000-0000-0000C40B0000}"/>
    <cellStyle name="EYTotal 7 12" xfId="2775" xr:uid="{00000000-0005-0000-0000-0000C50B0000}"/>
    <cellStyle name="EYTotal 7 13" xfId="2776" xr:uid="{00000000-0005-0000-0000-0000C60B0000}"/>
    <cellStyle name="EYTotal 7 2" xfId="2777" xr:uid="{00000000-0005-0000-0000-0000C70B0000}"/>
    <cellStyle name="EYTotal 7 2 2" xfId="2778" xr:uid="{00000000-0005-0000-0000-0000C80B0000}"/>
    <cellStyle name="EYTotal 7 2 2 2" xfId="2779" xr:uid="{00000000-0005-0000-0000-0000C90B0000}"/>
    <cellStyle name="EYTotal 7 2 2 2 2" xfId="2780" xr:uid="{00000000-0005-0000-0000-0000CA0B0000}"/>
    <cellStyle name="EYTotal 7 2 2 2 3" xfId="2781" xr:uid="{00000000-0005-0000-0000-0000CB0B0000}"/>
    <cellStyle name="EYTotal 7 2 2 2 4" xfId="2782" xr:uid="{00000000-0005-0000-0000-0000CC0B0000}"/>
    <cellStyle name="EYTotal 7 2 2 2 5" xfId="2783" xr:uid="{00000000-0005-0000-0000-0000CD0B0000}"/>
    <cellStyle name="EYTotal 7 2 2 3" xfId="2784" xr:uid="{00000000-0005-0000-0000-0000CE0B0000}"/>
    <cellStyle name="EYTotal 7 2 2 3 2" xfId="2785" xr:uid="{00000000-0005-0000-0000-0000CF0B0000}"/>
    <cellStyle name="EYTotal 7 2 2 4" xfId="2786" xr:uid="{00000000-0005-0000-0000-0000D00B0000}"/>
    <cellStyle name="EYTotal 7 2 2 5" xfId="2787" xr:uid="{00000000-0005-0000-0000-0000D10B0000}"/>
    <cellStyle name="EYTotal 7 2 2 6" xfId="2788" xr:uid="{00000000-0005-0000-0000-0000D20B0000}"/>
    <cellStyle name="EYTotal 7 2 3" xfId="2789" xr:uid="{00000000-0005-0000-0000-0000D30B0000}"/>
    <cellStyle name="EYTotal 7 2 3 2" xfId="2790" xr:uid="{00000000-0005-0000-0000-0000D40B0000}"/>
    <cellStyle name="EYTotal 7 2 3 3" xfId="2791" xr:uid="{00000000-0005-0000-0000-0000D50B0000}"/>
    <cellStyle name="EYTotal 7 2 3 4" xfId="2792" xr:uid="{00000000-0005-0000-0000-0000D60B0000}"/>
    <cellStyle name="EYTotal 7 2 3 5" xfId="2793" xr:uid="{00000000-0005-0000-0000-0000D70B0000}"/>
    <cellStyle name="EYTotal 7 2 4" xfId="2794" xr:uid="{00000000-0005-0000-0000-0000D80B0000}"/>
    <cellStyle name="EYTotal 7 2 4 2" xfId="2795" xr:uid="{00000000-0005-0000-0000-0000D90B0000}"/>
    <cellStyle name="EYTotal 7 2 5" xfId="2796" xr:uid="{00000000-0005-0000-0000-0000DA0B0000}"/>
    <cellStyle name="EYTotal 7 2 6" xfId="2797" xr:uid="{00000000-0005-0000-0000-0000DB0B0000}"/>
    <cellStyle name="EYTotal 7 2 7" xfId="2798" xr:uid="{00000000-0005-0000-0000-0000DC0B0000}"/>
    <cellStyle name="EYTotal 7 2_Subsidy" xfId="2799" xr:uid="{00000000-0005-0000-0000-0000DD0B0000}"/>
    <cellStyle name="EYTotal 7 3" xfId="2800" xr:uid="{00000000-0005-0000-0000-0000DE0B0000}"/>
    <cellStyle name="EYTotal 7 3 2" xfId="2801" xr:uid="{00000000-0005-0000-0000-0000DF0B0000}"/>
    <cellStyle name="EYTotal 7 3 2 2" xfId="2802" xr:uid="{00000000-0005-0000-0000-0000E00B0000}"/>
    <cellStyle name="EYTotal 7 3 2 3" xfId="2803" xr:uid="{00000000-0005-0000-0000-0000E10B0000}"/>
    <cellStyle name="EYTotal 7 3 2 4" xfId="2804" xr:uid="{00000000-0005-0000-0000-0000E20B0000}"/>
    <cellStyle name="EYTotal 7 3 2 5" xfId="2805" xr:uid="{00000000-0005-0000-0000-0000E30B0000}"/>
    <cellStyle name="EYTotal 7 3 3" xfId="2806" xr:uid="{00000000-0005-0000-0000-0000E40B0000}"/>
    <cellStyle name="EYTotal 7 3 3 2" xfId="2807" xr:uid="{00000000-0005-0000-0000-0000E50B0000}"/>
    <cellStyle name="EYTotal 7 3 4" xfId="2808" xr:uid="{00000000-0005-0000-0000-0000E60B0000}"/>
    <cellStyle name="EYTotal 7 3 5" xfId="2809" xr:uid="{00000000-0005-0000-0000-0000E70B0000}"/>
    <cellStyle name="EYTotal 7 3 6" xfId="2810" xr:uid="{00000000-0005-0000-0000-0000E80B0000}"/>
    <cellStyle name="EYTotal 7 4" xfId="2811" xr:uid="{00000000-0005-0000-0000-0000E90B0000}"/>
    <cellStyle name="EYTotal 7 4 2" xfId="2812" xr:uid="{00000000-0005-0000-0000-0000EA0B0000}"/>
    <cellStyle name="EYTotal 7 4 2 2" xfId="2813" xr:uid="{00000000-0005-0000-0000-0000EB0B0000}"/>
    <cellStyle name="EYTotal 7 4 2 3" xfId="2814" xr:uid="{00000000-0005-0000-0000-0000EC0B0000}"/>
    <cellStyle name="EYTotal 7 4 2 4" xfId="2815" xr:uid="{00000000-0005-0000-0000-0000ED0B0000}"/>
    <cellStyle name="EYTotal 7 4 2 5" xfId="2816" xr:uid="{00000000-0005-0000-0000-0000EE0B0000}"/>
    <cellStyle name="EYTotal 7 4 3" xfId="2817" xr:uid="{00000000-0005-0000-0000-0000EF0B0000}"/>
    <cellStyle name="EYTotal 7 4 3 2" xfId="2818" xr:uid="{00000000-0005-0000-0000-0000F00B0000}"/>
    <cellStyle name="EYTotal 7 4 4" xfId="2819" xr:uid="{00000000-0005-0000-0000-0000F10B0000}"/>
    <cellStyle name="EYTotal 7 4 5" xfId="2820" xr:uid="{00000000-0005-0000-0000-0000F20B0000}"/>
    <cellStyle name="EYTotal 7 4 6" xfId="2821" xr:uid="{00000000-0005-0000-0000-0000F30B0000}"/>
    <cellStyle name="EYTotal 7 5" xfId="2822" xr:uid="{00000000-0005-0000-0000-0000F40B0000}"/>
    <cellStyle name="EYTotal 7 5 2" xfId="2823" xr:uid="{00000000-0005-0000-0000-0000F50B0000}"/>
    <cellStyle name="EYTotal 7 5 2 2" xfId="2824" xr:uid="{00000000-0005-0000-0000-0000F60B0000}"/>
    <cellStyle name="EYTotal 7 5 2 3" xfId="2825" xr:uid="{00000000-0005-0000-0000-0000F70B0000}"/>
    <cellStyle name="EYTotal 7 5 2 4" xfId="2826" xr:uid="{00000000-0005-0000-0000-0000F80B0000}"/>
    <cellStyle name="EYTotal 7 5 2 5" xfId="2827" xr:uid="{00000000-0005-0000-0000-0000F90B0000}"/>
    <cellStyle name="EYTotal 7 5 3" xfId="2828" xr:uid="{00000000-0005-0000-0000-0000FA0B0000}"/>
    <cellStyle name="EYTotal 7 5 3 2" xfId="2829" xr:uid="{00000000-0005-0000-0000-0000FB0B0000}"/>
    <cellStyle name="EYTotal 7 5 4" xfId="2830" xr:uid="{00000000-0005-0000-0000-0000FC0B0000}"/>
    <cellStyle name="EYTotal 7 5 5" xfId="2831" xr:uid="{00000000-0005-0000-0000-0000FD0B0000}"/>
    <cellStyle name="EYTotal 7 5 6" xfId="2832" xr:uid="{00000000-0005-0000-0000-0000FE0B0000}"/>
    <cellStyle name="EYTotal 7 6" xfId="2833" xr:uid="{00000000-0005-0000-0000-0000FF0B0000}"/>
    <cellStyle name="EYTotal 7 6 2" xfId="2834" xr:uid="{00000000-0005-0000-0000-0000000C0000}"/>
    <cellStyle name="EYTotal 7 6 2 2" xfId="2835" xr:uid="{00000000-0005-0000-0000-0000010C0000}"/>
    <cellStyle name="EYTotal 7 6 2 3" xfId="2836" xr:uid="{00000000-0005-0000-0000-0000020C0000}"/>
    <cellStyle name="EYTotal 7 6 2 4" xfId="2837" xr:uid="{00000000-0005-0000-0000-0000030C0000}"/>
    <cellStyle name="EYTotal 7 6 2 5" xfId="2838" xr:uid="{00000000-0005-0000-0000-0000040C0000}"/>
    <cellStyle name="EYTotal 7 6 3" xfId="2839" xr:uid="{00000000-0005-0000-0000-0000050C0000}"/>
    <cellStyle name="EYTotal 7 6 3 2" xfId="2840" xr:uid="{00000000-0005-0000-0000-0000060C0000}"/>
    <cellStyle name="EYTotal 7 6 4" xfId="2841" xr:uid="{00000000-0005-0000-0000-0000070C0000}"/>
    <cellStyle name="EYTotal 7 6 5" xfId="2842" xr:uid="{00000000-0005-0000-0000-0000080C0000}"/>
    <cellStyle name="EYTotal 7 6 6" xfId="2843" xr:uid="{00000000-0005-0000-0000-0000090C0000}"/>
    <cellStyle name="EYTotal 7 7" xfId="2844" xr:uid="{00000000-0005-0000-0000-00000A0C0000}"/>
    <cellStyle name="EYTotal 7 7 2" xfId="2845" xr:uid="{00000000-0005-0000-0000-00000B0C0000}"/>
    <cellStyle name="EYTotal 7 7 2 2" xfId="2846" xr:uid="{00000000-0005-0000-0000-00000C0C0000}"/>
    <cellStyle name="EYTotal 7 7 2 3" xfId="2847" xr:uid="{00000000-0005-0000-0000-00000D0C0000}"/>
    <cellStyle name="EYTotal 7 7 2 4" xfId="2848" xr:uid="{00000000-0005-0000-0000-00000E0C0000}"/>
    <cellStyle name="EYTotal 7 7 2 5" xfId="2849" xr:uid="{00000000-0005-0000-0000-00000F0C0000}"/>
    <cellStyle name="EYTotal 7 7 3" xfId="2850" xr:uid="{00000000-0005-0000-0000-0000100C0000}"/>
    <cellStyle name="EYTotal 7 7 3 2" xfId="2851" xr:uid="{00000000-0005-0000-0000-0000110C0000}"/>
    <cellStyle name="EYTotal 7 7 4" xfId="2852" xr:uid="{00000000-0005-0000-0000-0000120C0000}"/>
    <cellStyle name="EYTotal 7 7 5" xfId="2853" xr:uid="{00000000-0005-0000-0000-0000130C0000}"/>
    <cellStyle name="EYTotal 7 7 6" xfId="2854" xr:uid="{00000000-0005-0000-0000-0000140C0000}"/>
    <cellStyle name="EYTotal 7 8" xfId="2855" xr:uid="{00000000-0005-0000-0000-0000150C0000}"/>
    <cellStyle name="EYTotal 7 8 2" xfId="2856" xr:uid="{00000000-0005-0000-0000-0000160C0000}"/>
    <cellStyle name="EYTotal 7 8 2 2" xfId="2857" xr:uid="{00000000-0005-0000-0000-0000170C0000}"/>
    <cellStyle name="EYTotal 7 8 2 3" xfId="2858" xr:uid="{00000000-0005-0000-0000-0000180C0000}"/>
    <cellStyle name="EYTotal 7 8 2 4" xfId="2859" xr:uid="{00000000-0005-0000-0000-0000190C0000}"/>
    <cellStyle name="EYTotal 7 8 2 5" xfId="2860" xr:uid="{00000000-0005-0000-0000-00001A0C0000}"/>
    <cellStyle name="EYTotal 7 8 3" xfId="2861" xr:uid="{00000000-0005-0000-0000-00001B0C0000}"/>
    <cellStyle name="EYTotal 7 8 3 2" xfId="2862" xr:uid="{00000000-0005-0000-0000-00001C0C0000}"/>
    <cellStyle name="EYTotal 7 8 4" xfId="2863" xr:uid="{00000000-0005-0000-0000-00001D0C0000}"/>
    <cellStyle name="EYTotal 7 8 5" xfId="2864" xr:uid="{00000000-0005-0000-0000-00001E0C0000}"/>
    <cellStyle name="EYTotal 7 8 6" xfId="2865" xr:uid="{00000000-0005-0000-0000-00001F0C0000}"/>
    <cellStyle name="EYTotal 7 9" xfId="2866" xr:uid="{00000000-0005-0000-0000-0000200C0000}"/>
    <cellStyle name="EYTotal 7 9 2" xfId="2867" xr:uid="{00000000-0005-0000-0000-0000210C0000}"/>
    <cellStyle name="EYTotal 7 9 3" xfId="2868" xr:uid="{00000000-0005-0000-0000-0000220C0000}"/>
    <cellStyle name="EYTotal 7 9 4" xfId="2869" xr:uid="{00000000-0005-0000-0000-0000230C0000}"/>
    <cellStyle name="EYTotal 7 9 5" xfId="2870" xr:uid="{00000000-0005-0000-0000-0000240C0000}"/>
    <cellStyle name="EYTotal 7_Subsidy" xfId="2871" xr:uid="{00000000-0005-0000-0000-0000250C0000}"/>
    <cellStyle name="EYTotal 8" xfId="2872" xr:uid="{00000000-0005-0000-0000-0000260C0000}"/>
    <cellStyle name="EYTotal 8 2" xfId="2873" xr:uid="{00000000-0005-0000-0000-0000270C0000}"/>
    <cellStyle name="EYTotal 8 2 2" xfId="2874" xr:uid="{00000000-0005-0000-0000-0000280C0000}"/>
    <cellStyle name="EYTotal 8 2 2 2" xfId="2875" xr:uid="{00000000-0005-0000-0000-0000290C0000}"/>
    <cellStyle name="EYTotal 8 2 2 3" xfId="2876" xr:uid="{00000000-0005-0000-0000-00002A0C0000}"/>
    <cellStyle name="EYTotal 8 2 2 4" xfId="2877" xr:uid="{00000000-0005-0000-0000-00002B0C0000}"/>
    <cellStyle name="EYTotal 8 2 2 5" xfId="2878" xr:uid="{00000000-0005-0000-0000-00002C0C0000}"/>
    <cellStyle name="EYTotal 8 2 3" xfId="2879" xr:uid="{00000000-0005-0000-0000-00002D0C0000}"/>
    <cellStyle name="EYTotal 8 2 3 2" xfId="2880" xr:uid="{00000000-0005-0000-0000-00002E0C0000}"/>
    <cellStyle name="EYTotal 8 2 4" xfId="2881" xr:uid="{00000000-0005-0000-0000-00002F0C0000}"/>
    <cellStyle name="EYTotal 8 2 5" xfId="2882" xr:uid="{00000000-0005-0000-0000-0000300C0000}"/>
    <cellStyle name="EYTotal 8 2 6" xfId="2883" xr:uid="{00000000-0005-0000-0000-0000310C0000}"/>
    <cellStyle name="EYTotal 8 3" xfId="2884" xr:uid="{00000000-0005-0000-0000-0000320C0000}"/>
    <cellStyle name="EYTotal 8 3 2" xfId="2885" xr:uid="{00000000-0005-0000-0000-0000330C0000}"/>
    <cellStyle name="EYTotal 8 3 3" xfId="2886" xr:uid="{00000000-0005-0000-0000-0000340C0000}"/>
    <cellStyle name="EYTotal 8 3 4" xfId="2887" xr:uid="{00000000-0005-0000-0000-0000350C0000}"/>
    <cellStyle name="EYTotal 8 3 5" xfId="2888" xr:uid="{00000000-0005-0000-0000-0000360C0000}"/>
    <cellStyle name="EYTotal 8 4" xfId="2889" xr:uid="{00000000-0005-0000-0000-0000370C0000}"/>
    <cellStyle name="EYTotal 8 4 2" xfId="2890" xr:uid="{00000000-0005-0000-0000-0000380C0000}"/>
    <cellStyle name="EYTotal 8 5" xfId="2891" xr:uid="{00000000-0005-0000-0000-0000390C0000}"/>
    <cellStyle name="EYTotal 8 6" xfId="2892" xr:uid="{00000000-0005-0000-0000-00003A0C0000}"/>
    <cellStyle name="EYTotal 8 7" xfId="2893" xr:uid="{00000000-0005-0000-0000-00003B0C0000}"/>
    <cellStyle name="EYTotal 8_Subsidy" xfId="2894" xr:uid="{00000000-0005-0000-0000-00003C0C0000}"/>
    <cellStyle name="EYTotal 9" xfId="2895" xr:uid="{00000000-0005-0000-0000-00003D0C0000}"/>
    <cellStyle name="EYTotal 9 2" xfId="2896" xr:uid="{00000000-0005-0000-0000-00003E0C0000}"/>
    <cellStyle name="EYTotal 9 2 2" xfId="2897" xr:uid="{00000000-0005-0000-0000-00003F0C0000}"/>
    <cellStyle name="EYTotal 9 2 3" xfId="2898" xr:uid="{00000000-0005-0000-0000-0000400C0000}"/>
    <cellStyle name="EYTotal 9 2 4" xfId="2899" xr:uid="{00000000-0005-0000-0000-0000410C0000}"/>
    <cellStyle name="EYTotal 9 2 5" xfId="2900" xr:uid="{00000000-0005-0000-0000-0000420C0000}"/>
    <cellStyle name="EYTotal 9 3" xfId="2901" xr:uid="{00000000-0005-0000-0000-0000430C0000}"/>
    <cellStyle name="EYTotal 9 3 2" xfId="2902" xr:uid="{00000000-0005-0000-0000-0000440C0000}"/>
    <cellStyle name="EYTotal 9 4" xfId="2903" xr:uid="{00000000-0005-0000-0000-0000450C0000}"/>
    <cellStyle name="EYTotal 9 5" xfId="2904" xr:uid="{00000000-0005-0000-0000-0000460C0000}"/>
    <cellStyle name="EYTotal 9 6" xfId="2905" xr:uid="{00000000-0005-0000-0000-0000470C0000}"/>
    <cellStyle name="EYTotal_Calculations" xfId="2906" xr:uid="{00000000-0005-0000-0000-0000480C0000}"/>
    <cellStyle name="EYWIP" xfId="2907" xr:uid="{00000000-0005-0000-0000-0000490C0000}"/>
    <cellStyle name="EYWIP 2" xfId="2908" xr:uid="{00000000-0005-0000-0000-00004A0C0000}"/>
    <cellStyle name="EYWIP 3" xfId="2909" xr:uid="{00000000-0005-0000-0000-00004B0C0000}"/>
    <cellStyle name="FieldName" xfId="2910" xr:uid="{00000000-0005-0000-0000-00004C0C0000}"/>
    <cellStyle name="Flag" xfId="2911" xr:uid="{00000000-0005-0000-0000-00004D0C0000}"/>
    <cellStyle name="Flash" xfId="8177" xr:uid="{9E877A8E-CF3D-4D61-B27B-73155211A518}"/>
    <cellStyle name="Flow" xfId="2912" xr:uid="{00000000-0005-0000-0000-00004E0C0000}"/>
    <cellStyle name="Follow-up" xfId="2913" xr:uid="{00000000-0005-0000-0000-00004F0C0000}"/>
    <cellStyle name="Follow-up 2" xfId="2914" xr:uid="{00000000-0005-0000-0000-0000500C0000}"/>
    <cellStyle name="Follow-up 2 2" xfId="2915" xr:uid="{00000000-0005-0000-0000-0000510C0000}"/>
    <cellStyle name="Follow-up 3" xfId="2916" xr:uid="{00000000-0005-0000-0000-0000520C0000}"/>
    <cellStyle name="Follow-up 4" xfId="2917" xr:uid="{00000000-0005-0000-0000-0000530C0000}"/>
    <cellStyle name="Footnote" xfId="2918" xr:uid="{00000000-0005-0000-0000-0000540C0000}"/>
    <cellStyle name="footnote ref" xfId="8178" xr:uid="{D39A050D-378C-4DD3-96A1-1999610C98AB}"/>
    <cellStyle name="footnote text" xfId="8179" xr:uid="{2C2E9455-A1CF-4CE7-A940-5C06C6552EA8}"/>
    <cellStyle name="Formula_RP" xfId="2919" xr:uid="{00000000-0005-0000-0000-0000550C0000}"/>
    <cellStyle name="FormulaLbl_RP" xfId="2920" xr:uid="{00000000-0005-0000-0000-0000560C0000}"/>
    <cellStyle name="FS_Headings" xfId="2921" xr:uid="{00000000-0005-0000-0000-0000570C0000}"/>
    <cellStyle name="G02 Tab figs Light 0 deci" xfId="2922" xr:uid="{00000000-0005-0000-0000-0000580C0000}"/>
    <cellStyle name="G02 Tab figs Light 0 deci 2" xfId="2923" xr:uid="{00000000-0005-0000-0000-0000590C0000}"/>
    <cellStyle name="G02 Tab figs Light 0 deci_Gas Flow Dynamics" xfId="2924" xr:uid="{00000000-0005-0000-0000-00005A0C0000}"/>
    <cellStyle name="G02 Table Text" xfId="2925" xr:uid="{00000000-0005-0000-0000-00005B0C0000}"/>
    <cellStyle name="G02 Table Text 2" xfId="2926" xr:uid="{00000000-0005-0000-0000-00005C0C0000}"/>
    <cellStyle name="G02 Table Text_Gas Flow Dynamics" xfId="2927" xr:uid="{00000000-0005-0000-0000-00005D0C0000}"/>
    <cellStyle name="G05 Tab Head Light" xfId="2928" xr:uid="{00000000-0005-0000-0000-00005E0C0000}"/>
    <cellStyle name="gbp" xfId="2929" xr:uid="{00000000-0005-0000-0000-00005F0C0000}"/>
    <cellStyle name="gbp 2" xfId="2930" xr:uid="{00000000-0005-0000-0000-0000600C0000}"/>
    <cellStyle name="gbp 2 2" xfId="2931" xr:uid="{00000000-0005-0000-0000-0000610C0000}"/>
    <cellStyle name="General" xfId="2932" xr:uid="{00000000-0005-0000-0000-0000620C0000}"/>
    <cellStyle name="General 2" xfId="2933" xr:uid="{00000000-0005-0000-0000-0000630C0000}"/>
    <cellStyle name="General 2 2" xfId="8181" xr:uid="{EB4982F1-91BD-4308-ABAB-569E076F20C4}"/>
    <cellStyle name="General 3" xfId="2934" xr:uid="{00000000-0005-0000-0000-0000640C0000}"/>
    <cellStyle name="General 4" xfId="8180" xr:uid="{700DF6AA-7821-4C7D-BF67-B8D95E05E11D}"/>
    <cellStyle name="Good 2" xfId="2935" xr:uid="{00000000-0005-0000-0000-0000650C0000}"/>
    <cellStyle name="Good 2 2" xfId="2936" xr:uid="{00000000-0005-0000-0000-0000660C0000}"/>
    <cellStyle name="Good 2 3" xfId="2937" xr:uid="{00000000-0005-0000-0000-0000670C0000}"/>
    <cellStyle name="Good 3" xfId="2938" xr:uid="{00000000-0005-0000-0000-0000680C0000}"/>
    <cellStyle name="Good 4" xfId="2939" xr:uid="{00000000-0005-0000-0000-0000690C0000}"/>
    <cellStyle name="Grey" xfId="8182" xr:uid="{32A963E2-AC9D-47AD-89D8-B59207F05668}"/>
    <cellStyle name="Hazardous" xfId="2940" xr:uid="{00000000-0005-0000-0000-00006A0C0000}"/>
    <cellStyle name="HdgDescription" xfId="2941" xr:uid="{00000000-0005-0000-0000-00006B0C0000}"/>
    <cellStyle name="Header" xfId="2942" xr:uid="{00000000-0005-0000-0000-00006C0C0000}"/>
    <cellStyle name="header1" xfId="2943" xr:uid="{00000000-0005-0000-0000-00006D0C0000}"/>
    <cellStyle name="header1 2" xfId="2944" xr:uid="{00000000-0005-0000-0000-00006E0C0000}"/>
    <cellStyle name="header1 3" xfId="2945" xr:uid="{00000000-0005-0000-0000-00006F0C0000}"/>
    <cellStyle name="header1 3 2" xfId="2946" xr:uid="{00000000-0005-0000-0000-0000700C0000}"/>
    <cellStyle name="header1 3 3" xfId="2947" xr:uid="{00000000-0005-0000-0000-0000710C0000}"/>
    <cellStyle name="header1 3 3 2" xfId="2948" xr:uid="{00000000-0005-0000-0000-0000720C0000}"/>
    <cellStyle name="header1 4" xfId="2949" xr:uid="{00000000-0005-0000-0000-0000730C0000}"/>
    <cellStyle name="header1 4 2" xfId="2950" xr:uid="{00000000-0005-0000-0000-0000740C0000}"/>
    <cellStyle name="header1_Gas Flow Dynamics" xfId="2951" xr:uid="{00000000-0005-0000-0000-0000750C0000}"/>
    <cellStyle name="header2" xfId="2952" xr:uid="{00000000-0005-0000-0000-0000760C0000}"/>
    <cellStyle name="header2 2" xfId="2953" xr:uid="{00000000-0005-0000-0000-0000770C0000}"/>
    <cellStyle name="header2 3" xfId="2954" xr:uid="{00000000-0005-0000-0000-0000780C0000}"/>
    <cellStyle name="header2 3 2" xfId="2955" xr:uid="{00000000-0005-0000-0000-0000790C0000}"/>
    <cellStyle name="header2 3 3" xfId="2956" xr:uid="{00000000-0005-0000-0000-00007A0C0000}"/>
    <cellStyle name="header2 3 3 2" xfId="2957" xr:uid="{00000000-0005-0000-0000-00007B0C0000}"/>
    <cellStyle name="header2 4" xfId="2958" xr:uid="{00000000-0005-0000-0000-00007C0C0000}"/>
    <cellStyle name="header2 4 2" xfId="2959" xr:uid="{00000000-0005-0000-0000-00007D0C0000}"/>
    <cellStyle name="header2_Gas Flow Dynamics" xfId="2960" xr:uid="{00000000-0005-0000-0000-00007E0C0000}"/>
    <cellStyle name="header3" xfId="2961" xr:uid="{00000000-0005-0000-0000-00007F0C0000}"/>
    <cellStyle name="header3 2" xfId="2962" xr:uid="{00000000-0005-0000-0000-0000800C0000}"/>
    <cellStyle name="header3_Gas Flow Dynamics" xfId="2963" xr:uid="{00000000-0005-0000-0000-0000810C0000}"/>
    <cellStyle name="HeaderLabel" xfId="8183" xr:uid="{35C4D9F5-7D18-4FFB-973E-B935A612B8C2}"/>
    <cellStyle name="HeaderText" xfId="8184" xr:uid="{1AEEAC2F-729F-4EFE-9417-7EDFDDA4B94C}"/>
    <cellStyle name="Heading" xfId="2964" xr:uid="{00000000-0005-0000-0000-0000820C0000}"/>
    <cellStyle name="Heading 1 2" xfId="2965" xr:uid="{00000000-0005-0000-0000-0000830C0000}"/>
    <cellStyle name="Heading 1 2 2" xfId="2966" xr:uid="{00000000-0005-0000-0000-0000840C0000}"/>
    <cellStyle name="Heading 1 2 2 2" xfId="8185" xr:uid="{56F6E84F-4737-4CB9-8F63-A802C7B9E255}"/>
    <cellStyle name="Heading 1 2 3" xfId="2967" xr:uid="{00000000-0005-0000-0000-0000850C0000}"/>
    <cellStyle name="Heading 1 2_asset sales" xfId="8186" xr:uid="{97B1737C-188B-4CBF-9F5B-4BC89E37C991}"/>
    <cellStyle name="Heading 1 3" xfId="2968" xr:uid="{00000000-0005-0000-0000-0000860C0000}"/>
    <cellStyle name="Heading 1 3 2" xfId="2969" xr:uid="{00000000-0005-0000-0000-0000870C0000}"/>
    <cellStyle name="Heading 1 3 3" xfId="2970" xr:uid="{00000000-0005-0000-0000-0000880C0000}"/>
    <cellStyle name="Heading 1 3 4" xfId="8187" xr:uid="{0A0B5514-5DAE-4981-A2EB-EA491EA064C8}"/>
    <cellStyle name="Heading 1 4" xfId="2971" xr:uid="{00000000-0005-0000-0000-0000890C0000}"/>
    <cellStyle name="Heading 1 4 2" xfId="8188" xr:uid="{1D528F76-0F3E-4B07-9BB6-5AD1603F997F}"/>
    <cellStyle name="Heading 1 5" xfId="2972" xr:uid="{00000000-0005-0000-0000-00008A0C0000}"/>
    <cellStyle name="Heading 1 6" xfId="2973" xr:uid="{00000000-0005-0000-0000-00008B0C0000}"/>
    <cellStyle name="Heading 10" xfId="2974" xr:uid="{00000000-0005-0000-0000-00008C0C0000}"/>
    <cellStyle name="Heading 10 2" xfId="2975" xr:uid="{00000000-0005-0000-0000-00008D0C0000}"/>
    <cellStyle name="Heading 11" xfId="2976" xr:uid="{00000000-0005-0000-0000-00008E0C0000}"/>
    <cellStyle name="Heading 12" xfId="2977" xr:uid="{00000000-0005-0000-0000-00008F0C0000}"/>
    <cellStyle name="Heading 13" xfId="2978" xr:uid="{00000000-0005-0000-0000-0000900C0000}"/>
    <cellStyle name="Heading 14" xfId="2979" xr:uid="{00000000-0005-0000-0000-0000910C0000}"/>
    <cellStyle name="Heading 15" xfId="2980" xr:uid="{00000000-0005-0000-0000-0000920C0000}"/>
    <cellStyle name="Heading 2 10" xfId="2981" xr:uid="{00000000-0005-0000-0000-0000930C0000}"/>
    <cellStyle name="Heading 2 2" xfId="2982" xr:uid="{00000000-0005-0000-0000-0000940C0000}"/>
    <cellStyle name="Heading 2 2 2" xfId="2983" xr:uid="{00000000-0005-0000-0000-0000950C0000}"/>
    <cellStyle name="Heading 2 2 2 2" xfId="2984" xr:uid="{00000000-0005-0000-0000-0000960C0000}"/>
    <cellStyle name="Heading 2 2 3" xfId="2985" xr:uid="{00000000-0005-0000-0000-0000970C0000}"/>
    <cellStyle name="Heading 2 2 4" xfId="2986" xr:uid="{00000000-0005-0000-0000-0000980C0000}"/>
    <cellStyle name="Heading 2 2 5" xfId="2987" xr:uid="{00000000-0005-0000-0000-0000990C0000}"/>
    <cellStyle name="Heading 2 2 6" xfId="2988" xr:uid="{00000000-0005-0000-0000-00009A0C0000}"/>
    <cellStyle name="Heading 2 2_FES2013 charts 2050 and progress" xfId="2989" xr:uid="{00000000-0005-0000-0000-00009B0C0000}"/>
    <cellStyle name="Heading 2 3" xfId="2990" xr:uid="{00000000-0005-0000-0000-00009C0C0000}"/>
    <cellStyle name="Heading 2 3 2" xfId="2991" xr:uid="{00000000-0005-0000-0000-00009D0C0000}"/>
    <cellStyle name="Heading 2 3 3" xfId="2992" xr:uid="{00000000-0005-0000-0000-00009E0C0000}"/>
    <cellStyle name="Heading 2 3 4" xfId="2993" xr:uid="{00000000-0005-0000-0000-00009F0C0000}"/>
    <cellStyle name="Heading 2 3 5" xfId="2994" xr:uid="{00000000-0005-0000-0000-0000A00C0000}"/>
    <cellStyle name="Heading 2 3 6" xfId="2995" xr:uid="{00000000-0005-0000-0000-0000A10C0000}"/>
    <cellStyle name="Heading 2 3 7" xfId="8189" xr:uid="{C4A7811D-8655-4AC4-A598-3DAAD7B76017}"/>
    <cellStyle name="Heading 2 3_FES2013 charts 2050 and progress" xfId="2996" xr:uid="{00000000-0005-0000-0000-0000A20C0000}"/>
    <cellStyle name="Heading 2 4" xfId="2997" xr:uid="{00000000-0005-0000-0000-0000A30C0000}"/>
    <cellStyle name="Heading 2 4 2" xfId="2998" xr:uid="{00000000-0005-0000-0000-0000A40C0000}"/>
    <cellStyle name="Heading 2 4 2 2" xfId="2999" xr:uid="{00000000-0005-0000-0000-0000A50C0000}"/>
    <cellStyle name="Heading 2 4 3" xfId="3000" xr:uid="{00000000-0005-0000-0000-0000A60C0000}"/>
    <cellStyle name="Heading 2 4 4" xfId="3001" xr:uid="{00000000-0005-0000-0000-0000A70C0000}"/>
    <cellStyle name="Heading 2 4 5" xfId="3002" xr:uid="{00000000-0005-0000-0000-0000A80C0000}"/>
    <cellStyle name="Heading 2 4 6" xfId="3003" xr:uid="{00000000-0005-0000-0000-0000A90C0000}"/>
    <cellStyle name="Heading 2 4_Banding" xfId="3004" xr:uid="{00000000-0005-0000-0000-0000AA0C0000}"/>
    <cellStyle name="Heading 2 5" xfId="3005" xr:uid="{00000000-0005-0000-0000-0000AB0C0000}"/>
    <cellStyle name="Heading 2 5 2" xfId="3006" xr:uid="{00000000-0005-0000-0000-0000AC0C0000}"/>
    <cellStyle name="Heading 2 6" xfId="3007" xr:uid="{00000000-0005-0000-0000-0000AD0C0000}"/>
    <cellStyle name="Heading 2 6 2" xfId="3008" xr:uid="{00000000-0005-0000-0000-0000AE0C0000}"/>
    <cellStyle name="Heading 2 7" xfId="3009" xr:uid="{00000000-0005-0000-0000-0000AF0C0000}"/>
    <cellStyle name="Heading 2 8" xfId="3010" xr:uid="{00000000-0005-0000-0000-0000B00C0000}"/>
    <cellStyle name="Heading 2 8 2" xfId="3011" xr:uid="{00000000-0005-0000-0000-0000B10C0000}"/>
    <cellStyle name="Heading 2 8 3" xfId="3012" xr:uid="{00000000-0005-0000-0000-0000B20C0000}"/>
    <cellStyle name="Heading 2 9" xfId="3013" xr:uid="{00000000-0005-0000-0000-0000B30C0000}"/>
    <cellStyle name="Heading 3 2" xfId="3014" xr:uid="{00000000-0005-0000-0000-0000B40C0000}"/>
    <cellStyle name="Heading 3 2 2" xfId="3015" xr:uid="{00000000-0005-0000-0000-0000B50C0000}"/>
    <cellStyle name="Heading 3 2 2 2" xfId="3016" xr:uid="{00000000-0005-0000-0000-0000B60C0000}"/>
    <cellStyle name="Heading 3 2 2 3" xfId="3017" xr:uid="{00000000-0005-0000-0000-0000B70C0000}"/>
    <cellStyle name="Heading 3 2 3" xfId="3018" xr:uid="{00000000-0005-0000-0000-0000B80C0000}"/>
    <cellStyle name="Heading 3 2 4" xfId="3019" xr:uid="{00000000-0005-0000-0000-0000B90C0000}"/>
    <cellStyle name="Heading 3 2_FES2013 charts 2050 and progress" xfId="3020" xr:uid="{00000000-0005-0000-0000-0000BA0C0000}"/>
    <cellStyle name="Heading 3 3" xfId="3021" xr:uid="{00000000-0005-0000-0000-0000BB0C0000}"/>
    <cellStyle name="Heading 3 3 2" xfId="3022" xr:uid="{00000000-0005-0000-0000-0000BC0C0000}"/>
    <cellStyle name="Heading 3 3 3" xfId="3023" xr:uid="{00000000-0005-0000-0000-0000BD0C0000}"/>
    <cellStyle name="Heading 3 3 4" xfId="8190" xr:uid="{DC9B6FA4-97F1-4BED-A599-F94768420568}"/>
    <cellStyle name="Heading 3 4" xfId="3024" xr:uid="{00000000-0005-0000-0000-0000BE0C0000}"/>
    <cellStyle name="Heading 3 5" xfId="3025" xr:uid="{00000000-0005-0000-0000-0000BF0C0000}"/>
    <cellStyle name="Heading 3 6" xfId="3026" xr:uid="{00000000-0005-0000-0000-0000C00C0000}"/>
    <cellStyle name="Heading 4 2" xfId="3027" xr:uid="{00000000-0005-0000-0000-0000C10C0000}"/>
    <cellStyle name="Heading 4 2 2" xfId="3028" xr:uid="{00000000-0005-0000-0000-0000C20C0000}"/>
    <cellStyle name="Heading 4 2 2 2" xfId="3029" xr:uid="{00000000-0005-0000-0000-0000C30C0000}"/>
    <cellStyle name="Heading 4 2 2 3" xfId="3030" xr:uid="{00000000-0005-0000-0000-0000C40C0000}"/>
    <cellStyle name="Heading 4 2 3" xfId="3031" xr:uid="{00000000-0005-0000-0000-0000C50C0000}"/>
    <cellStyle name="Heading 4 2 4" xfId="3032" xr:uid="{00000000-0005-0000-0000-0000C60C0000}"/>
    <cellStyle name="Heading 4 3" xfId="3033" xr:uid="{00000000-0005-0000-0000-0000C70C0000}"/>
    <cellStyle name="Heading 4 3 2" xfId="3034" xr:uid="{00000000-0005-0000-0000-0000C80C0000}"/>
    <cellStyle name="Heading 4 3 3" xfId="3035" xr:uid="{00000000-0005-0000-0000-0000C90C0000}"/>
    <cellStyle name="Heading 4 3 4" xfId="8191" xr:uid="{114B5DB4-F841-4C1D-9C09-4D0EC0195B3B}"/>
    <cellStyle name="Heading 4 4" xfId="3036" xr:uid="{00000000-0005-0000-0000-0000CA0C0000}"/>
    <cellStyle name="Heading 4 5" xfId="3037" xr:uid="{00000000-0005-0000-0000-0000CB0C0000}"/>
    <cellStyle name="Heading 4 6" xfId="3038" xr:uid="{00000000-0005-0000-0000-0000CC0C0000}"/>
    <cellStyle name="Heading 5" xfId="3039" xr:uid="{00000000-0005-0000-0000-0000CD0C0000}"/>
    <cellStyle name="Heading 5 2" xfId="3040" xr:uid="{00000000-0005-0000-0000-0000CE0C0000}"/>
    <cellStyle name="Heading 5 3" xfId="3041" xr:uid="{00000000-0005-0000-0000-0000CF0C0000}"/>
    <cellStyle name="Heading 5 4" xfId="8192" xr:uid="{8B8B3FCA-6856-4D8E-9116-98E9662C35FF}"/>
    <cellStyle name="Heading 6" xfId="3042" xr:uid="{00000000-0005-0000-0000-0000D00C0000}"/>
    <cellStyle name="Heading 6 2" xfId="3043" xr:uid="{00000000-0005-0000-0000-0000D10C0000}"/>
    <cellStyle name="Heading 6 3" xfId="8193" xr:uid="{A65FA1B7-0525-4EA0-851D-70749B467643}"/>
    <cellStyle name="Heading 7" xfId="3044" xr:uid="{00000000-0005-0000-0000-0000D20C0000}"/>
    <cellStyle name="Heading 7 2" xfId="3045" xr:uid="{00000000-0005-0000-0000-0000D30C0000}"/>
    <cellStyle name="Heading 7 3" xfId="8194" xr:uid="{DCB7BC1E-4409-46EC-879E-354F73B0CE04}"/>
    <cellStyle name="Heading 8" xfId="3046" xr:uid="{00000000-0005-0000-0000-0000D40C0000}"/>
    <cellStyle name="Heading 8 2" xfId="3047" xr:uid="{00000000-0005-0000-0000-0000D50C0000}"/>
    <cellStyle name="Heading 8 3" xfId="8195" xr:uid="{DB891BC5-7C44-4339-B0BC-05AB4526C37E}"/>
    <cellStyle name="Heading 9" xfId="3048" xr:uid="{00000000-0005-0000-0000-0000D60C0000}"/>
    <cellStyle name="Heading 9 2" xfId="3049" xr:uid="{00000000-0005-0000-0000-0000D70C0000}"/>
    <cellStyle name="Heading1" xfId="3050" xr:uid="{00000000-0005-0000-0000-0000D80C0000}"/>
    <cellStyle name="Heading2" xfId="3051" xr:uid="{00000000-0005-0000-0000-0000D90C0000}"/>
    <cellStyle name="Heading3" xfId="3052" xr:uid="{00000000-0005-0000-0000-0000DA0C0000}"/>
    <cellStyle name="Headline" xfId="3053" xr:uid="{00000000-0005-0000-0000-0000DB0C0000}"/>
    <cellStyle name="Headline 2" xfId="3054" xr:uid="{00000000-0005-0000-0000-0000DC0C0000}"/>
    <cellStyle name="Headline 3" xfId="3055" xr:uid="{00000000-0005-0000-0000-0000DD0C0000}"/>
    <cellStyle name="Historical" xfId="3056" xr:uid="{00000000-0005-0000-0000-0000DE0C0000}"/>
    <cellStyle name="Historical 2" xfId="3057" xr:uid="{00000000-0005-0000-0000-0000DF0C0000}"/>
    <cellStyle name="Historical 3" xfId="3058" xr:uid="{00000000-0005-0000-0000-0000E00C0000}"/>
    <cellStyle name="Historical 3 2" xfId="3059" xr:uid="{00000000-0005-0000-0000-0000E10C0000}"/>
    <cellStyle name="Historical 3 3" xfId="3060" xr:uid="{00000000-0005-0000-0000-0000E20C0000}"/>
    <cellStyle name="Historical 3 3 2" xfId="3061" xr:uid="{00000000-0005-0000-0000-0000E30C0000}"/>
    <cellStyle name="Historical 4" xfId="3062" xr:uid="{00000000-0005-0000-0000-0000E40C0000}"/>
    <cellStyle name="Historical 4 2" xfId="3063" xr:uid="{00000000-0005-0000-0000-0000E50C0000}"/>
    <cellStyle name="Historical_Gas Flow Dynamics" xfId="3064" xr:uid="{00000000-0005-0000-0000-0000E60C0000}"/>
    <cellStyle name="Hyperlink" xfId="4" builtinId="8"/>
    <cellStyle name="Hyperlink 2" xfId="3065" xr:uid="{00000000-0005-0000-0000-0000E80C0000}"/>
    <cellStyle name="Hyperlink 2 2" xfId="3066" xr:uid="{00000000-0005-0000-0000-0000E90C0000}"/>
    <cellStyle name="Hyperlink 2 3" xfId="3067" xr:uid="{00000000-0005-0000-0000-0000EA0C0000}"/>
    <cellStyle name="Hyperlink 2 4" xfId="3068" xr:uid="{00000000-0005-0000-0000-0000EB0C0000}"/>
    <cellStyle name="Hyperlink 2 5" xfId="3069" xr:uid="{00000000-0005-0000-0000-0000EC0C0000}"/>
    <cellStyle name="Hyperlink 3" xfId="3070" xr:uid="{00000000-0005-0000-0000-0000ED0C0000}"/>
    <cellStyle name="Hyperlink 3 2" xfId="3071" xr:uid="{00000000-0005-0000-0000-0000EE0C0000}"/>
    <cellStyle name="Hyperlink 3 3" xfId="3072" xr:uid="{00000000-0005-0000-0000-0000EF0C0000}"/>
    <cellStyle name="Hyperlink 3 4" xfId="3073" xr:uid="{00000000-0005-0000-0000-0000F00C0000}"/>
    <cellStyle name="Hyperlink 3 5" xfId="3074" xr:uid="{00000000-0005-0000-0000-0000F10C0000}"/>
    <cellStyle name="Hyperlink 4" xfId="3075" xr:uid="{00000000-0005-0000-0000-0000F20C0000}"/>
    <cellStyle name="Hyperlink 5" xfId="3076" xr:uid="{00000000-0005-0000-0000-0000F30C0000}"/>
    <cellStyle name="Hyperlink 6" xfId="11" xr:uid="{00000000-0005-0000-0000-0000F40C0000}"/>
    <cellStyle name="Hyperlink2" xfId="3077" xr:uid="{00000000-0005-0000-0000-0000F50C0000}"/>
    <cellStyle name="Hyperlink2 2" xfId="3078" xr:uid="{00000000-0005-0000-0000-0000F60C0000}"/>
    <cellStyle name="Hyperlink2 3" xfId="3079" xr:uid="{00000000-0005-0000-0000-0000F70C0000}"/>
    <cellStyle name="Hyperlink3" xfId="3080" xr:uid="{00000000-0005-0000-0000-0000F80C0000}"/>
    <cellStyle name="Hyperlink3 2" xfId="3081" xr:uid="{00000000-0005-0000-0000-0000F90C0000}"/>
    <cellStyle name="Hyperlink3 3" xfId="3082" xr:uid="{00000000-0005-0000-0000-0000FA0C0000}"/>
    <cellStyle name="IEAData" xfId="3083" xr:uid="{00000000-0005-0000-0000-0000FB0C0000}"/>
    <cellStyle name="Information" xfId="8196" xr:uid="{BC560638-C6FD-47D9-9715-55A09C27C54E}"/>
    <cellStyle name="Input [yellow]" xfId="8197" xr:uid="{DECB7DFA-7BA9-4657-9294-E28B1DB51847}"/>
    <cellStyle name="Input 10" xfId="3084" xr:uid="{00000000-0005-0000-0000-0000FC0C0000}"/>
    <cellStyle name="Input 10 10" xfId="3085" xr:uid="{00000000-0005-0000-0000-0000FD0C0000}"/>
    <cellStyle name="Input 10 10 2" xfId="3086" xr:uid="{00000000-0005-0000-0000-0000FE0C0000}"/>
    <cellStyle name="Input 10 10 2 2" xfId="3087" xr:uid="{00000000-0005-0000-0000-0000FF0C0000}"/>
    <cellStyle name="Input 10 10 2 3" xfId="3088" xr:uid="{00000000-0005-0000-0000-0000000D0000}"/>
    <cellStyle name="Input 10 10 3" xfId="3089" xr:uid="{00000000-0005-0000-0000-0000010D0000}"/>
    <cellStyle name="Input 10 10 4" xfId="3090" xr:uid="{00000000-0005-0000-0000-0000020D0000}"/>
    <cellStyle name="Input 10 11" xfId="3091" xr:uid="{00000000-0005-0000-0000-0000030D0000}"/>
    <cellStyle name="Input 10 11 2" xfId="3092" xr:uid="{00000000-0005-0000-0000-0000040D0000}"/>
    <cellStyle name="Input 10 11 3" xfId="3093" xr:uid="{00000000-0005-0000-0000-0000050D0000}"/>
    <cellStyle name="Input 10 12" xfId="3094" xr:uid="{00000000-0005-0000-0000-0000060D0000}"/>
    <cellStyle name="Input 10 12 2" xfId="3095" xr:uid="{00000000-0005-0000-0000-0000070D0000}"/>
    <cellStyle name="Input 10 12 3" xfId="3096" xr:uid="{00000000-0005-0000-0000-0000080D0000}"/>
    <cellStyle name="Input 10 13" xfId="3097" xr:uid="{00000000-0005-0000-0000-0000090D0000}"/>
    <cellStyle name="Input 10 13 2" xfId="3098" xr:uid="{00000000-0005-0000-0000-00000A0D0000}"/>
    <cellStyle name="Input 10 13 3" xfId="3099" xr:uid="{00000000-0005-0000-0000-00000B0D0000}"/>
    <cellStyle name="Input 10 14" xfId="3100" xr:uid="{00000000-0005-0000-0000-00000C0D0000}"/>
    <cellStyle name="Input 10 14 2" xfId="3101" xr:uid="{00000000-0005-0000-0000-00000D0D0000}"/>
    <cellStyle name="Input 10 14 3" xfId="3102" xr:uid="{00000000-0005-0000-0000-00000E0D0000}"/>
    <cellStyle name="Input 10 15" xfId="8198" xr:uid="{70A4824D-85D9-4477-9991-5CD2FD2A557D}"/>
    <cellStyle name="Input 10 2" xfId="3103" xr:uid="{00000000-0005-0000-0000-00000F0D0000}"/>
    <cellStyle name="Input 10 2 2" xfId="3104" xr:uid="{00000000-0005-0000-0000-0000100D0000}"/>
    <cellStyle name="Input 10 2 2 2" xfId="3105" xr:uid="{00000000-0005-0000-0000-0000110D0000}"/>
    <cellStyle name="Input 10 2 2 2 2" xfId="3106" xr:uid="{00000000-0005-0000-0000-0000120D0000}"/>
    <cellStyle name="Input 10 2 2 2 2 2" xfId="3107" xr:uid="{00000000-0005-0000-0000-0000130D0000}"/>
    <cellStyle name="Input 10 2 2 2 2 3" xfId="3108" xr:uid="{00000000-0005-0000-0000-0000140D0000}"/>
    <cellStyle name="Input 10 2 2 2 3" xfId="3109" xr:uid="{00000000-0005-0000-0000-0000150D0000}"/>
    <cellStyle name="Input 10 2 2 2 3 2" xfId="3110" xr:uid="{00000000-0005-0000-0000-0000160D0000}"/>
    <cellStyle name="Input 10 2 2 2 3 3" xfId="3111" xr:uid="{00000000-0005-0000-0000-0000170D0000}"/>
    <cellStyle name="Input 10 2 2 2 4" xfId="3112" xr:uid="{00000000-0005-0000-0000-0000180D0000}"/>
    <cellStyle name="Input 10 2 2 2 4 2" xfId="3113" xr:uid="{00000000-0005-0000-0000-0000190D0000}"/>
    <cellStyle name="Input 10 2 2 2 4 3" xfId="3114" xr:uid="{00000000-0005-0000-0000-00001A0D0000}"/>
    <cellStyle name="Input 10 2 2 2 5" xfId="3115" xr:uid="{00000000-0005-0000-0000-00001B0D0000}"/>
    <cellStyle name="Input 10 2 2 2 5 2" xfId="3116" xr:uid="{00000000-0005-0000-0000-00001C0D0000}"/>
    <cellStyle name="Input 10 2 2 2 5 3" xfId="3117" xr:uid="{00000000-0005-0000-0000-00001D0D0000}"/>
    <cellStyle name="Input 10 2 2 2 6" xfId="3118" xr:uid="{00000000-0005-0000-0000-00001E0D0000}"/>
    <cellStyle name="Input 10 2 2 2 6 2" xfId="3119" xr:uid="{00000000-0005-0000-0000-00001F0D0000}"/>
    <cellStyle name="Input 10 2 2 2 6 3" xfId="3120" xr:uid="{00000000-0005-0000-0000-0000200D0000}"/>
    <cellStyle name="Input 10 2 2 2 7" xfId="3121" xr:uid="{00000000-0005-0000-0000-0000210D0000}"/>
    <cellStyle name="Input 10 2 2 2 8" xfId="3122" xr:uid="{00000000-0005-0000-0000-0000220D0000}"/>
    <cellStyle name="Input 10 2 2 3" xfId="3123" xr:uid="{00000000-0005-0000-0000-0000230D0000}"/>
    <cellStyle name="Input 10 2 2 3 2" xfId="3124" xr:uid="{00000000-0005-0000-0000-0000240D0000}"/>
    <cellStyle name="Input 10 2 2 3 2 2" xfId="3125" xr:uid="{00000000-0005-0000-0000-0000250D0000}"/>
    <cellStyle name="Input 10 2 2 3 2 3" xfId="3126" xr:uid="{00000000-0005-0000-0000-0000260D0000}"/>
    <cellStyle name="Input 10 2 2 3 3" xfId="3127" xr:uid="{00000000-0005-0000-0000-0000270D0000}"/>
    <cellStyle name="Input 10 2 2 3 4" xfId="3128" xr:uid="{00000000-0005-0000-0000-0000280D0000}"/>
    <cellStyle name="Input 10 2 2 4" xfId="3129" xr:uid="{00000000-0005-0000-0000-0000290D0000}"/>
    <cellStyle name="Input 10 2 2 4 2" xfId="3130" xr:uid="{00000000-0005-0000-0000-00002A0D0000}"/>
    <cellStyle name="Input 10 2 2 4 3" xfId="3131" xr:uid="{00000000-0005-0000-0000-00002B0D0000}"/>
    <cellStyle name="Input 10 2 2 5" xfId="3132" xr:uid="{00000000-0005-0000-0000-00002C0D0000}"/>
    <cellStyle name="Input 10 2 2 5 2" xfId="3133" xr:uid="{00000000-0005-0000-0000-00002D0D0000}"/>
    <cellStyle name="Input 10 2 2 5 3" xfId="3134" xr:uid="{00000000-0005-0000-0000-00002E0D0000}"/>
    <cellStyle name="Input 10 2 2 6" xfId="3135" xr:uid="{00000000-0005-0000-0000-00002F0D0000}"/>
    <cellStyle name="Input 10 2 2 6 2" xfId="3136" xr:uid="{00000000-0005-0000-0000-0000300D0000}"/>
    <cellStyle name="Input 10 2 2 6 3" xfId="3137" xr:uid="{00000000-0005-0000-0000-0000310D0000}"/>
    <cellStyle name="Input 10 2 2 7" xfId="3138" xr:uid="{00000000-0005-0000-0000-0000320D0000}"/>
    <cellStyle name="Input 10 2 2 7 2" xfId="3139" xr:uid="{00000000-0005-0000-0000-0000330D0000}"/>
    <cellStyle name="Input 10 2 2 7 3" xfId="3140" xr:uid="{00000000-0005-0000-0000-0000340D0000}"/>
    <cellStyle name="Input 10 2 3" xfId="3141" xr:uid="{00000000-0005-0000-0000-0000350D0000}"/>
    <cellStyle name="Input 10 2 3 2" xfId="3142" xr:uid="{00000000-0005-0000-0000-0000360D0000}"/>
    <cellStyle name="Input 10 2 3 2 2" xfId="3143" xr:uid="{00000000-0005-0000-0000-0000370D0000}"/>
    <cellStyle name="Input 10 2 3 2 3" xfId="3144" xr:uid="{00000000-0005-0000-0000-0000380D0000}"/>
    <cellStyle name="Input 10 2 3 3" xfId="3145" xr:uid="{00000000-0005-0000-0000-0000390D0000}"/>
    <cellStyle name="Input 10 2 3 3 2" xfId="3146" xr:uid="{00000000-0005-0000-0000-00003A0D0000}"/>
    <cellStyle name="Input 10 2 3 3 3" xfId="3147" xr:uid="{00000000-0005-0000-0000-00003B0D0000}"/>
    <cellStyle name="Input 10 2 3 4" xfId="3148" xr:uid="{00000000-0005-0000-0000-00003C0D0000}"/>
    <cellStyle name="Input 10 2 3 4 2" xfId="3149" xr:uid="{00000000-0005-0000-0000-00003D0D0000}"/>
    <cellStyle name="Input 10 2 3 4 3" xfId="3150" xr:uid="{00000000-0005-0000-0000-00003E0D0000}"/>
    <cellStyle name="Input 10 2 3 5" xfId="3151" xr:uid="{00000000-0005-0000-0000-00003F0D0000}"/>
    <cellStyle name="Input 10 2 3 5 2" xfId="3152" xr:uid="{00000000-0005-0000-0000-0000400D0000}"/>
    <cellStyle name="Input 10 2 3 5 3" xfId="3153" xr:uid="{00000000-0005-0000-0000-0000410D0000}"/>
    <cellStyle name="Input 10 2 3 6" xfId="3154" xr:uid="{00000000-0005-0000-0000-0000420D0000}"/>
    <cellStyle name="Input 10 2 3 6 2" xfId="3155" xr:uid="{00000000-0005-0000-0000-0000430D0000}"/>
    <cellStyle name="Input 10 2 3 6 3" xfId="3156" xr:uid="{00000000-0005-0000-0000-0000440D0000}"/>
    <cellStyle name="Input 10 2 3 7" xfId="3157" xr:uid="{00000000-0005-0000-0000-0000450D0000}"/>
    <cellStyle name="Input 10 2 3 8" xfId="3158" xr:uid="{00000000-0005-0000-0000-0000460D0000}"/>
    <cellStyle name="Input 10 2 4" xfId="3159" xr:uid="{00000000-0005-0000-0000-0000470D0000}"/>
    <cellStyle name="Input 10 2 4 2" xfId="3160" xr:uid="{00000000-0005-0000-0000-0000480D0000}"/>
    <cellStyle name="Input 10 2 4 2 2" xfId="3161" xr:uid="{00000000-0005-0000-0000-0000490D0000}"/>
    <cellStyle name="Input 10 2 4 2 3" xfId="3162" xr:uid="{00000000-0005-0000-0000-00004A0D0000}"/>
    <cellStyle name="Input 10 2 4 3" xfId="3163" xr:uid="{00000000-0005-0000-0000-00004B0D0000}"/>
    <cellStyle name="Input 10 2 4 4" xfId="3164" xr:uid="{00000000-0005-0000-0000-00004C0D0000}"/>
    <cellStyle name="Input 10 2 5" xfId="3165" xr:uid="{00000000-0005-0000-0000-00004D0D0000}"/>
    <cellStyle name="Input 10 2 5 2" xfId="3166" xr:uid="{00000000-0005-0000-0000-00004E0D0000}"/>
    <cellStyle name="Input 10 2 5 3" xfId="3167" xr:uid="{00000000-0005-0000-0000-00004F0D0000}"/>
    <cellStyle name="Input 10 2 6" xfId="3168" xr:uid="{00000000-0005-0000-0000-0000500D0000}"/>
    <cellStyle name="Input 10 2 6 2" xfId="3169" xr:uid="{00000000-0005-0000-0000-0000510D0000}"/>
    <cellStyle name="Input 10 2 6 3" xfId="3170" xr:uid="{00000000-0005-0000-0000-0000520D0000}"/>
    <cellStyle name="Input 10 2 7" xfId="3171" xr:uid="{00000000-0005-0000-0000-0000530D0000}"/>
    <cellStyle name="Input 10 2 7 2" xfId="3172" xr:uid="{00000000-0005-0000-0000-0000540D0000}"/>
    <cellStyle name="Input 10 2 7 3" xfId="3173" xr:uid="{00000000-0005-0000-0000-0000550D0000}"/>
    <cellStyle name="Input 10 2 8" xfId="3174" xr:uid="{00000000-0005-0000-0000-0000560D0000}"/>
    <cellStyle name="Input 10 2 8 2" xfId="3175" xr:uid="{00000000-0005-0000-0000-0000570D0000}"/>
    <cellStyle name="Input 10 2 8 3" xfId="3176" xr:uid="{00000000-0005-0000-0000-0000580D0000}"/>
    <cellStyle name="Input 10 2_Subsidy" xfId="3177" xr:uid="{00000000-0005-0000-0000-0000590D0000}"/>
    <cellStyle name="Input 10 3" xfId="3178" xr:uid="{00000000-0005-0000-0000-00005A0D0000}"/>
    <cellStyle name="Input 10 3 2" xfId="3179" xr:uid="{00000000-0005-0000-0000-00005B0D0000}"/>
    <cellStyle name="Input 10 3 2 2" xfId="3180" xr:uid="{00000000-0005-0000-0000-00005C0D0000}"/>
    <cellStyle name="Input 10 3 2 2 2" xfId="3181" xr:uid="{00000000-0005-0000-0000-00005D0D0000}"/>
    <cellStyle name="Input 10 3 2 2 3" xfId="3182" xr:uid="{00000000-0005-0000-0000-00005E0D0000}"/>
    <cellStyle name="Input 10 3 2 3" xfId="3183" xr:uid="{00000000-0005-0000-0000-00005F0D0000}"/>
    <cellStyle name="Input 10 3 2 3 2" xfId="3184" xr:uid="{00000000-0005-0000-0000-0000600D0000}"/>
    <cellStyle name="Input 10 3 2 3 3" xfId="3185" xr:uid="{00000000-0005-0000-0000-0000610D0000}"/>
    <cellStyle name="Input 10 3 2 4" xfId="3186" xr:uid="{00000000-0005-0000-0000-0000620D0000}"/>
    <cellStyle name="Input 10 3 2 4 2" xfId="3187" xr:uid="{00000000-0005-0000-0000-0000630D0000}"/>
    <cellStyle name="Input 10 3 2 4 3" xfId="3188" xr:uid="{00000000-0005-0000-0000-0000640D0000}"/>
    <cellStyle name="Input 10 3 2 5" xfId="3189" xr:uid="{00000000-0005-0000-0000-0000650D0000}"/>
    <cellStyle name="Input 10 3 2 5 2" xfId="3190" xr:uid="{00000000-0005-0000-0000-0000660D0000}"/>
    <cellStyle name="Input 10 3 2 5 3" xfId="3191" xr:uid="{00000000-0005-0000-0000-0000670D0000}"/>
    <cellStyle name="Input 10 3 2 6" xfId="3192" xr:uid="{00000000-0005-0000-0000-0000680D0000}"/>
    <cellStyle name="Input 10 3 2 6 2" xfId="3193" xr:uid="{00000000-0005-0000-0000-0000690D0000}"/>
    <cellStyle name="Input 10 3 2 6 3" xfId="3194" xr:uid="{00000000-0005-0000-0000-00006A0D0000}"/>
    <cellStyle name="Input 10 3 2 7" xfId="3195" xr:uid="{00000000-0005-0000-0000-00006B0D0000}"/>
    <cellStyle name="Input 10 3 2 8" xfId="3196" xr:uid="{00000000-0005-0000-0000-00006C0D0000}"/>
    <cellStyle name="Input 10 3 3" xfId="3197" xr:uid="{00000000-0005-0000-0000-00006D0D0000}"/>
    <cellStyle name="Input 10 3 3 2" xfId="3198" xr:uid="{00000000-0005-0000-0000-00006E0D0000}"/>
    <cellStyle name="Input 10 3 3 2 2" xfId="3199" xr:uid="{00000000-0005-0000-0000-00006F0D0000}"/>
    <cellStyle name="Input 10 3 3 2 3" xfId="3200" xr:uid="{00000000-0005-0000-0000-0000700D0000}"/>
    <cellStyle name="Input 10 3 3 3" xfId="3201" xr:uid="{00000000-0005-0000-0000-0000710D0000}"/>
    <cellStyle name="Input 10 3 3 4" xfId="3202" xr:uid="{00000000-0005-0000-0000-0000720D0000}"/>
    <cellStyle name="Input 10 3 4" xfId="3203" xr:uid="{00000000-0005-0000-0000-0000730D0000}"/>
    <cellStyle name="Input 10 3 4 2" xfId="3204" xr:uid="{00000000-0005-0000-0000-0000740D0000}"/>
    <cellStyle name="Input 10 3 4 3" xfId="3205" xr:uid="{00000000-0005-0000-0000-0000750D0000}"/>
    <cellStyle name="Input 10 3 5" xfId="3206" xr:uid="{00000000-0005-0000-0000-0000760D0000}"/>
    <cellStyle name="Input 10 3 5 2" xfId="3207" xr:uid="{00000000-0005-0000-0000-0000770D0000}"/>
    <cellStyle name="Input 10 3 5 3" xfId="3208" xr:uid="{00000000-0005-0000-0000-0000780D0000}"/>
    <cellStyle name="Input 10 3 6" xfId="3209" xr:uid="{00000000-0005-0000-0000-0000790D0000}"/>
    <cellStyle name="Input 10 3 6 2" xfId="3210" xr:uid="{00000000-0005-0000-0000-00007A0D0000}"/>
    <cellStyle name="Input 10 3 6 3" xfId="3211" xr:uid="{00000000-0005-0000-0000-00007B0D0000}"/>
    <cellStyle name="Input 10 3 7" xfId="3212" xr:uid="{00000000-0005-0000-0000-00007C0D0000}"/>
    <cellStyle name="Input 10 3 7 2" xfId="3213" xr:uid="{00000000-0005-0000-0000-00007D0D0000}"/>
    <cellStyle name="Input 10 3 7 3" xfId="3214" xr:uid="{00000000-0005-0000-0000-00007E0D0000}"/>
    <cellStyle name="Input 10 4" xfId="3215" xr:uid="{00000000-0005-0000-0000-00007F0D0000}"/>
    <cellStyle name="Input 10 4 2" xfId="3216" xr:uid="{00000000-0005-0000-0000-0000800D0000}"/>
    <cellStyle name="Input 10 4 2 2" xfId="3217" xr:uid="{00000000-0005-0000-0000-0000810D0000}"/>
    <cellStyle name="Input 10 4 2 2 2" xfId="3218" xr:uid="{00000000-0005-0000-0000-0000820D0000}"/>
    <cellStyle name="Input 10 4 2 2 3" xfId="3219" xr:uid="{00000000-0005-0000-0000-0000830D0000}"/>
    <cellStyle name="Input 10 4 2 3" xfId="3220" xr:uid="{00000000-0005-0000-0000-0000840D0000}"/>
    <cellStyle name="Input 10 4 2 3 2" xfId="3221" xr:uid="{00000000-0005-0000-0000-0000850D0000}"/>
    <cellStyle name="Input 10 4 2 3 3" xfId="3222" xr:uid="{00000000-0005-0000-0000-0000860D0000}"/>
    <cellStyle name="Input 10 4 2 4" xfId="3223" xr:uid="{00000000-0005-0000-0000-0000870D0000}"/>
    <cellStyle name="Input 10 4 2 4 2" xfId="3224" xr:uid="{00000000-0005-0000-0000-0000880D0000}"/>
    <cellStyle name="Input 10 4 2 4 3" xfId="3225" xr:uid="{00000000-0005-0000-0000-0000890D0000}"/>
    <cellStyle name="Input 10 4 2 5" xfId="3226" xr:uid="{00000000-0005-0000-0000-00008A0D0000}"/>
    <cellStyle name="Input 10 4 2 5 2" xfId="3227" xr:uid="{00000000-0005-0000-0000-00008B0D0000}"/>
    <cellStyle name="Input 10 4 2 5 3" xfId="3228" xr:uid="{00000000-0005-0000-0000-00008C0D0000}"/>
    <cellStyle name="Input 10 4 2 6" xfId="3229" xr:uid="{00000000-0005-0000-0000-00008D0D0000}"/>
    <cellStyle name="Input 10 4 2 6 2" xfId="3230" xr:uid="{00000000-0005-0000-0000-00008E0D0000}"/>
    <cellStyle name="Input 10 4 2 6 3" xfId="3231" xr:uid="{00000000-0005-0000-0000-00008F0D0000}"/>
    <cellStyle name="Input 10 4 2 7" xfId="3232" xr:uid="{00000000-0005-0000-0000-0000900D0000}"/>
    <cellStyle name="Input 10 4 2 8" xfId="3233" xr:uid="{00000000-0005-0000-0000-0000910D0000}"/>
    <cellStyle name="Input 10 4 3" xfId="3234" xr:uid="{00000000-0005-0000-0000-0000920D0000}"/>
    <cellStyle name="Input 10 4 3 2" xfId="3235" xr:uid="{00000000-0005-0000-0000-0000930D0000}"/>
    <cellStyle name="Input 10 4 3 2 2" xfId="3236" xr:uid="{00000000-0005-0000-0000-0000940D0000}"/>
    <cellStyle name="Input 10 4 3 2 3" xfId="3237" xr:uid="{00000000-0005-0000-0000-0000950D0000}"/>
    <cellStyle name="Input 10 4 3 3" xfId="3238" xr:uid="{00000000-0005-0000-0000-0000960D0000}"/>
    <cellStyle name="Input 10 4 3 4" xfId="3239" xr:uid="{00000000-0005-0000-0000-0000970D0000}"/>
    <cellStyle name="Input 10 4 4" xfId="3240" xr:uid="{00000000-0005-0000-0000-0000980D0000}"/>
    <cellStyle name="Input 10 4 4 2" xfId="3241" xr:uid="{00000000-0005-0000-0000-0000990D0000}"/>
    <cellStyle name="Input 10 4 4 3" xfId="3242" xr:uid="{00000000-0005-0000-0000-00009A0D0000}"/>
    <cellStyle name="Input 10 4 5" xfId="3243" xr:uid="{00000000-0005-0000-0000-00009B0D0000}"/>
    <cellStyle name="Input 10 4 5 2" xfId="3244" xr:uid="{00000000-0005-0000-0000-00009C0D0000}"/>
    <cellStyle name="Input 10 4 5 3" xfId="3245" xr:uid="{00000000-0005-0000-0000-00009D0D0000}"/>
    <cellStyle name="Input 10 4 6" xfId="3246" xr:uid="{00000000-0005-0000-0000-00009E0D0000}"/>
    <cellStyle name="Input 10 4 6 2" xfId="3247" xr:uid="{00000000-0005-0000-0000-00009F0D0000}"/>
    <cellStyle name="Input 10 4 6 3" xfId="3248" xr:uid="{00000000-0005-0000-0000-0000A00D0000}"/>
    <cellStyle name="Input 10 4 7" xfId="3249" xr:uid="{00000000-0005-0000-0000-0000A10D0000}"/>
    <cellStyle name="Input 10 4 7 2" xfId="3250" xr:uid="{00000000-0005-0000-0000-0000A20D0000}"/>
    <cellStyle name="Input 10 4 7 3" xfId="3251" xr:uid="{00000000-0005-0000-0000-0000A30D0000}"/>
    <cellStyle name="Input 10 5" xfId="3252" xr:uid="{00000000-0005-0000-0000-0000A40D0000}"/>
    <cellStyle name="Input 10 5 2" xfId="3253" xr:uid="{00000000-0005-0000-0000-0000A50D0000}"/>
    <cellStyle name="Input 10 5 2 2" xfId="3254" xr:uid="{00000000-0005-0000-0000-0000A60D0000}"/>
    <cellStyle name="Input 10 5 2 2 2" xfId="3255" xr:uid="{00000000-0005-0000-0000-0000A70D0000}"/>
    <cellStyle name="Input 10 5 2 2 3" xfId="3256" xr:uid="{00000000-0005-0000-0000-0000A80D0000}"/>
    <cellStyle name="Input 10 5 2 3" xfId="3257" xr:uid="{00000000-0005-0000-0000-0000A90D0000}"/>
    <cellStyle name="Input 10 5 2 3 2" xfId="3258" xr:uid="{00000000-0005-0000-0000-0000AA0D0000}"/>
    <cellStyle name="Input 10 5 2 3 3" xfId="3259" xr:uid="{00000000-0005-0000-0000-0000AB0D0000}"/>
    <cellStyle name="Input 10 5 2 4" xfId="3260" xr:uid="{00000000-0005-0000-0000-0000AC0D0000}"/>
    <cellStyle name="Input 10 5 2 4 2" xfId="3261" xr:uid="{00000000-0005-0000-0000-0000AD0D0000}"/>
    <cellStyle name="Input 10 5 2 4 3" xfId="3262" xr:uid="{00000000-0005-0000-0000-0000AE0D0000}"/>
    <cellStyle name="Input 10 5 2 5" xfId="3263" xr:uid="{00000000-0005-0000-0000-0000AF0D0000}"/>
    <cellStyle name="Input 10 5 2 5 2" xfId="3264" xr:uid="{00000000-0005-0000-0000-0000B00D0000}"/>
    <cellStyle name="Input 10 5 2 5 3" xfId="3265" xr:uid="{00000000-0005-0000-0000-0000B10D0000}"/>
    <cellStyle name="Input 10 5 2 6" xfId="3266" xr:uid="{00000000-0005-0000-0000-0000B20D0000}"/>
    <cellStyle name="Input 10 5 2 6 2" xfId="3267" xr:uid="{00000000-0005-0000-0000-0000B30D0000}"/>
    <cellStyle name="Input 10 5 2 6 3" xfId="3268" xr:uid="{00000000-0005-0000-0000-0000B40D0000}"/>
    <cellStyle name="Input 10 5 2 7" xfId="3269" xr:uid="{00000000-0005-0000-0000-0000B50D0000}"/>
    <cellStyle name="Input 10 5 2 8" xfId="3270" xr:uid="{00000000-0005-0000-0000-0000B60D0000}"/>
    <cellStyle name="Input 10 5 3" xfId="3271" xr:uid="{00000000-0005-0000-0000-0000B70D0000}"/>
    <cellStyle name="Input 10 5 3 2" xfId="3272" xr:uid="{00000000-0005-0000-0000-0000B80D0000}"/>
    <cellStyle name="Input 10 5 3 2 2" xfId="3273" xr:uid="{00000000-0005-0000-0000-0000B90D0000}"/>
    <cellStyle name="Input 10 5 3 2 3" xfId="3274" xr:uid="{00000000-0005-0000-0000-0000BA0D0000}"/>
    <cellStyle name="Input 10 5 3 3" xfId="3275" xr:uid="{00000000-0005-0000-0000-0000BB0D0000}"/>
    <cellStyle name="Input 10 5 3 4" xfId="3276" xr:uid="{00000000-0005-0000-0000-0000BC0D0000}"/>
    <cellStyle name="Input 10 5 4" xfId="3277" xr:uid="{00000000-0005-0000-0000-0000BD0D0000}"/>
    <cellStyle name="Input 10 5 4 2" xfId="3278" xr:uid="{00000000-0005-0000-0000-0000BE0D0000}"/>
    <cellStyle name="Input 10 5 4 3" xfId="3279" xr:uid="{00000000-0005-0000-0000-0000BF0D0000}"/>
    <cellStyle name="Input 10 5 5" xfId="3280" xr:uid="{00000000-0005-0000-0000-0000C00D0000}"/>
    <cellStyle name="Input 10 5 5 2" xfId="3281" xr:uid="{00000000-0005-0000-0000-0000C10D0000}"/>
    <cellStyle name="Input 10 5 5 3" xfId="3282" xr:uid="{00000000-0005-0000-0000-0000C20D0000}"/>
    <cellStyle name="Input 10 5 6" xfId="3283" xr:uid="{00000000-0005-0000-0000-0000C30D0000}"/>
    <cellStyle name="Input 10 5 6 2" xfId="3284" xr:uid="{00000000-0005-0000-0000-0000C40D0000}"/>
    <cellStyle name="Input 10 5 6 3" xfId="3285" xr:uid="{00000000-0005-0000-0000-0000C50D0000}"/>
    <cellStyle name="Input 10 5 7" xfId="3286" xr:uid="{00000000-0005-0000-0000-0000C60D0000}"/>
    <cellStyle name="Input 10 5 7 2" xfId="3287" xr:uid="{00000000-0005-0000-0000-0000C70D0000}"/>
    <cellStyle name="Input 10 5 7 3" xfId="3288" xr:uid="{00000000-0005-0000-0000-0000C80D0000}"/>
    <cellStyle name="Input 10 6" xfId="3289" xr:uid="{00000000-0005-0000-0000-0000C90D0000}"/>
    <cellStyle name="Input 10 6 2" xfId="3290" xr:uid="{00000000-0005-0000-0000-0000CA0D0000}"/>
    <cellStyle name="Input 10 6 2 2" xfId="3291" xr:uid="{00000000-0005-0000-0000-0000CB0D0000}"/>
    <cellStyle name="Input 10 6 2 2 2" xfId="3292" xr:uid="{00000000-0005-0000-0000-0000CC0D0000}"/>
    <cellStyle name="Input 10 6 2 2 3" xfId="3293" xr:uid="{00000000-0005-0000-0000-0000CD0D0000}"/>
    <cellStyle name="Input 10 6 2 3" xfId="3294" xr:uid="{00000000-0005-0000-0000-0000CE0D0000}"/>
    <cellStyle name="Input 10 6 2 3 2" xfId="3295" xr:uid="{00000000-0005-0000-0000-0000CF0D0000}"/>
    <cellStyle name="Input 10 6 2 3 3" xfId="3296" xr:uid="{00000000-0005-0000-0000-0000D00D0000}"/>
    <cellStyle name="Input 10 6 2 4" xfId="3297" xr:uid="{00000000-0005-0000-0000-0000D10D0000}"/>
    <cellStyle name="Input 10 6 2 4 2" xfId="3298" xr:uid="{00000000-0005-0000-0000-0000D20D0000}"/>
    <cellStyle name="Input 10 6 2 4 3" xfId="3299" xr:uid="{00000000-0005-0000-0000-0000D30D0000}"/>
    <cellStyle name="Input 10 6 2 5" xfId="3300" xr:uid="{00000000-0005-0000-0000-0000D40D0000}"/>
    <cellStyle name="Input 10 6 2 5 2" xfId="3301" xr:uid="{00000000-0005-0000-0000-0000D50D0000}"/>
    <cellStyle name="Input 10 6 2 5 3" xfId="3302" xr:uid="{00000000-0005-0000-0000-0000D60D0000}"/>
    <cellStyle name="Input 10 6 2 6" xfId="3303" xr:uid="{00000000-0005-0000-0000-0000D70D0000}"/>
    <cellStyle name="Input 10 6 2 6 2" xfId="3304" xr:uid="{00000000-0005-0000-0000-0000D80D0000}"/>
    <cellStyle name="Input 10 6 2 6 3" xfId="3305" xr:uid="{00000000-0005-0000-0000-0000D90D0000}"/>
    <cellStyle name="Input 10 6 2 7" xfId="3306" xr:uid="{00000000-0005-0000-0000-0000DA0D0000}"/>
    <cellStyle name="Input 10 6 2 8" xfId="3307" xr:uid="{00000000-0005-0000-0000-0000DB0D0000}"/>
    <cellStyle name="Input 10 6 3" xfId="3308" xr:uid="{00000000-0005-0000-0000-0000DC0D0000}"/>
    <cellStyle name="Input 10 6 3 2" xfId="3309" xr:uid="{00000000-0005-0000-0000-0000DD0D0000}"/>
    <cellStyle name="Input 10 6 3 2 2" xfId="3310" xr:uid="{00000000-0005-0000-0000-0000DE0D0000}"/>
    <cellStyle name="Input 10 6 3 2 3" xfId="3311" xr:uid="{00000000-0005-0000-0000-0000DF0D0000}"/>
    <cellStyle name="Input 10 6 3 3" xfId="3312" xr:uid="{00000000-0005-0000-0000-0000E00D0000}"/>
    <cellStyle name="Input 10 6 3 4" xfId="3313" xr:uid="{00000000-0005-0000-0000-0000E10D0000}"/>
    <cellStyle name="Input 10 6 4" xfId="3314" xr:uid="{00000000-0005-0000-0000-0000E20D0000}"/>
    <cellStyle name="Input 10 6 4 2" xfId="3315" xr:uid="{00000000-0005-0000-0000-0000E30D0000}"/>
    <cellStyle name="Input 10 6 4 3" xfId="3316" xr:uid="{00000000-0005-0000-0000-0000E40D0000}"/>
    <cellStyle name="Input 10 6 5" xfId="3317" xr:uid="{00000000-0005-0000-0000-0000E50D0000}"/>
    <cellStyle name="Input 10 6 5 2" xfId="3318" xr:uid="{00000000-0005-0000-0000-0000E60D0000}"/>
    <cellStyle name="Input 10 6 5 3" xfId="3319" xr:uid="{00000000-0005-0000-0000-0000E70D0000}"/>
    <cellStyle name="Input 10 6 6" xfId="3320" xr:uid="{00000000-0005-0000-0000-0000E80D0000}"/>
    <cellStyle name="Input 10 6 6 2" xfId="3321" xr:uid="{00000000-0005-0000-0000-0000E90D0000}"/>
    <cellStyle name="Input 10 6 6 3" xfId="3322" xr:uid="{00000000-0005-0000-0000-0000EA0D0000}"/>
    <cellStyle name="Input 10 6 7" xfId="3323" xr:uid="{00000000-0005-0000-0000-0000EB0D0000}"/>
    <cellStyle name="Input 10 6 7 2" xfId="3324" xr:uid="{00000000-0005-0000-0000-0000EC0D0000}"/>
    <cellStyle name="Input 10 6 7 3" xfId="3325" xr:uid="{00000000-0005-0000-0000-0000ED0D0000}"/>
    <cellStyle name="Input 10 7" xfId="3326" xr:uid="{00000000-0005-0000-0000-0000EE0D0000}"/>
    <cellStyle name="Input 10 7 2" xfId="3327" xr:uid="{00000000-0005-0000-0000-0000EF0D0000}"/>
    <cellStyle name="Input 10 7 2 2" xfId="3328" xr:uid="{00000000-0005-0000-0000-0000F00D0000}"/>
    <cellStyle name="Input 10 7 2 2 2" xfId="3329" xr:uid="{00000000-0005-0000-0000-0000F10D0000}"/>
    <cellStyle name="Input 10 7 2 2 3" xfId="3330" xr:uid="{00000000-0005-0000-0000-0000F20D0000}"/>
    <cellStyle name="Input 10 7 2 3" xfId="3331" xr:uid="{00000000-0005-0000-0000-0000F30D0000}"/>
    <cellStyle name="Input 10 7 2 3 2" xfId="3332" xr:uid="{00000000-0005-0000-0000-0000F40D0000}"/>
    <cellStyle name="Input 10 7 2 3 3" xfId="3333" xr:uid="{00000000-0005-0000-0000-0000F50D0000}"/>
    <cellStyle name="Input 10 7 2 4" xfId="3334" xr:uid="{00000000-0005-0000-0000-0000F60D0000}"/>
    <cellStyle name="Input 10 7 2 4 2" xfId="3335" xr:uid="{00000000-0005-0000-0000-0000F70D0000}"/>
    <cellStyle name="Input 10 7 2 4 3" xfId="3336" xr:uid="{00000000-0005-0000-0000-0000F80D0000}"/>
    <cellStyle name="Input 10 7 2 5" xfId="3337" xr:uid="{00000000-0005-0000-0000-0000F90D0000}"/>
    <cellStyle name="Input 10 7 2 5 2" xfId="3338" xr:uid="{00000000-0005-0000-0000-0000FA0D0000}"/>
    <cellStyle name="Input 10 7 2 5 3" xfId="3339" xr:uid="{00000000-0005-0000-0000-0000FB0D0000}"/>
    <cellStyle name="Input 10 7 2 6" xfId="3340" xr:uid="{00000000-0005-0000-0000-0000FC0D0000}"/>
    <cellStyle name="Input 10 7 2 6 2" xfId="3341" xr:uid="{00000000-0005-0000-0000-0000FD0D0000}"/>
    <cellStyle name="Input 10 7 2 6 3" xfId="3342" xr:uid="{00000000-0005-0000-0000-0000FE0D0000}"/>
    <cellStyle name="Input 10 7 2 7" xfId="3343" xr:uid="{00000000-0005-0000-0000-0000FF0D0000}"/>
    <cellStyle name="Input 10 7 2 8" xfId="3344" xr:uid="{00000000-0005-0000-0000-0000000E0000}"/>
    <cellStyle name="Input 10 7 3" xfId="3345" xr:uid="{00000000-0005-0000-0000-0000010E0000}"/>
    <cellStyle name="Input 10 7 3 2" xfId="3346" xr:uid="{00000000-0005-0000-0000-0000020E0000}"/>
    <cellStyle name="Input 10 7 3 2 2" xfId="3347" xr:uid="{00000000-0005-0000-0000-0000030E0000}"/>
    <cellStyle name="Input 10 7 3 2 3" xfId="3348" xr:uid="{00000000-0005-0000-0000-0000040E0000}"/>
    <cellStyle name="Input 10 7 3 3" xfId="3349" xr:uid="{00000000-0005-0000-0000-0000050E0000}"/>
    <cellStyle name="Input 10 7 3 4" xfId="3350" xr:uid="{00000000-0005-0000-0000-0000060E0000}"/>
    <cellStyle name="Input 10 7 4" xfId="3351" xr:uid="{00000000-0005-0000-0000-0000070E0000}"/>
    <cellStyle name="Input 10 7 4 2" xfId="3352" xr:uid="{00000000-0005-0000-0000-0000080E0000}"/>
    <cellStyle name="Input 10 7 4 3" xfId="3353" xr:uid="{00000000-0005-0000-0000-0000090E0000}"/>
    <cellStyle name="Input 10 7 5" xfId="3354" xr:uid="{00000000-0005-0000-0000-00000A0E0000}"/>
    <cellStyle name="Input 10 7 5 2" xfId="3355" xr:uid="{00000000-0005-0000-0000-00000B0E0000}"/>
    <cellStyle name="Input 10 7 5 3" xfId="3356" xr:uid="{00000000-0005-0000-0000-00000C0E0000}"/>
    <cellStyle name="Input 10 7 6" xfId="3357" xr:uid="{00000000-0005-0000-0000-00000D0E0000}"/>
    <cellStyle name="Input 10 7 6 2" xfId="3358" xr:uid="{00000000-0005-0000-0000-00000E0E0000}"/>
    <cellStyle name="Input 10 7 6 3" xfId="3359" xr:uid="{00000000-0005-0000-0000-00000F0E0000}"/>
    <cellStyle name="Input 10 7 7" xfId="3360" xr:uid="{00000000-0005-0000-0000-0000100E0000}"/>
    <cellStyle name="Input 10 7 7 2" xfId="3361" xr:uid="{00000000-0005-0000-0000-0000110E0000}"/>
    <cellStyle name="Input 10 7 7 3" xfId="3362" xr:uid="{00000000-0005-0000-0000-0000120E0000}"/>
    <cellStyle name="Input 10 8" xfId="3363" xr:uid="{00000000-0005-0000-0000-0000130E0000}"/>
    <cellStyle name="Input 10 8 2" xfId="3364" xr:uid="{00000000-0005-0000-0000-0000140E0000}"/>
    <cellStyle name="Input 10 8 2 2" xfId="3365" xr:uid="{00000000-0005-0000-0000-0000150E0000}"/>
    <cellStyle name="Input 10 8 2 2 2" xfId="3366" xr:uid="{00000000-0005-0000-0000-0000160E0000}"/>
    <cellStyle name="Input 10 8 2 2 3" xfId="3367" xr:uid="{00000000-0005-0000-0000-0000170E0000}"/>
    <cellStyle name="Input 10 8 2 3" xfId="3368" xr:uid="{00000000-0005-0000-0000-0000180E0000}"/>
    <cellStyle name="Input 10 8 2 3 2" xfId="3369" xr:uid="{00000000-0005-0000-0000-0000190E0000}"/>
    <cellStyle name="Input 10 8 2 3 3" xfId="3370" xr:uid="{00000000-0005-0000-0000-00001A0E0000}"/>
    <cellStyle name="Input 10 8 2 4" xfId="3371" xr:uid="{00000000-0005-0000-0000-00001B0E0000}"/>
    <cellStyle name="Input 10 8 2 4 2" xfId="3372" xr:uid="{00000000-0005-0000-0000-00001C0E0000}"/>
    <cellStyle name="Input 10 8 2 4 3" xfId="3373" xr:uid="{00000000-0005-0000-0000-00001D0E0000}"/>
    <cellStyle name="Input 10 8 2 5" xfId="3374" xr:uid="{00000000-0005-0000-0000-00001E0E0000}"/>
    <cellStyle name="Input 10 8 2 5 2" xfId="3375" xr:uid="{00000000-0005-0000-0000-00001F0E0000}"/>
    <cellStyle name="Input 10 8 2 5 3" xfId="3376" xr:uid="{00000000-0005-0000-0000-0000200E0000}"/>
    <cellStyle name="Input 10 8 2 6" xfId="3377" xr:uid="{00000000-0005-0000-0000-0000210E0000}"/>
    <cellStyle name="Input 10 8 2 6 2" xfId="3378" xr:uid="{00000000-0005-0000-0000-0000220E0000}"/>
    <cellStyle name="Input 10 8 2 6 3" xfId="3379" xr:uid="{00000000-0005-0000-0000-0000230E0000}"/>
    <cellStyle name="Input 10 8 2 7" xfId="3380" xr:uid="{00000000-0005-0000-0000-0000240E0000}"/>
    <cellStyle name="Input 10 8 2 8" xfId="3381" xr:uid="{00000000-0005-0000-0000-0000250E0000}"/>
    <cellStyle name="Input 10 8 3" xfId="3382" xr:uid="{00000000-0005-0000-0000-0000260E0000}"/>
    <cellStyle name="Input 10 8 3 2" xfId="3383" xr:uid="{00000000-0005-0000-0000-0000270E0000}"/>
    <cellStyle name="Input 10 8 3 2 2" xfId="3384" xr:uid="{00000000-0005-0000-0000-0000280E0000}"/>
    <cellStyle name="Input 10 8 3 2 3" xfId="3385" xr:uid="{00000000-0005-0000-0000-0000290E0000}"/>
    <cellStyle name="Input 10 8 3 3" xfId="3386" xr:uid="{00000000-0005-0000-0000-00002A0E0000}"/>
    <cellStyle name="Input 10 8 3 4" xfId="3387" xr:uid="{00000000-0005-0000-0000-00002B0E0000}"/>
    <cellStyle name="Input 10 8 4" xfId="3388" xr:uid="{00000000-0005-0000-0000-00002C0E0000}"/>
    <cellStyle name="Input 10 8 4 2" xfId="3389" xr:uid="{00000000-0005-0000-0000-00002D0E0000}"/>
    <cellStyle name="Input 10 8 4 3" xfId="3390" xr:uid="{00000000-0005-0000-0000-00002E0E0000}"/>
    <cellStyle name="Input 10 8 5" xfId="3391" xr:uid="{00000000-0005-0000-0000-00002F0E0000}"/>
    <cellStyle name="Input 10 8 5 2" xfId="3392" xr:uid="{00000000-0005-0000-0000-0000300E0000}"/>
    <cellStyle name="Input 10 8 5 3" xfId="3393" xr:uid="{00000000-0005-0000-0000-0000310E0000}"/>
    <cellStyle name="Input 10 8 6" xfId="3394" xr:uid="{00000000-0005-0000-0000-0000320E0000}"/>
    <cellStyle name="Input 10 8 6 2" xfId="3395" xr:uid="{00000000-0005-0000-0000-0000330E0000}"/>
    <cellStyle name="Input 10 8 6 3" xfId="3396" xr:uid="{00000000-0005-0000-0000-0000340E0000}"/>
    <cellStyle name="Input 10 8 7" xfId="3397" xr:uid="{00000000-0005-0000-0000-0000350E0000}"/>
    <cellStyle name="Input 10 8 7 2" xfId="3398" xr:uid="{00000000-0005-0000-0000-0000360E0000}"/>
    <cellStyle name="Input 10 8 7 3" xfId="3399" xr:uid="{00000000-0005-0000-0000-0000370E0000}"/>
    <cellStyle name="Input 10 9" xfId="3400" xr:uid="{00000000-0005-0000-0000-0000380E0000}"/>
    <cellStyle name="Input 10 9 2" xfId="3401" xr:uid="{00000000-0005-0000-0000-0000390E0000}"/>
    <cellStyle name="Input 10 9 2 2" xfId="3402" xr:uid="{00000000-0005-0000-0000-00003A0E0000}"/>
    <cellStyle name="Input 10 9 2 3" xfId="3403" xr:uid="{00000000-0005-0000-0000-00003B0E0000}"/>
    <cellStyle name="Input 10 9 3" xfId="3404" xr:uid="{00000000-0005-0000-0000-00003C0E0000}"/>
    <cellStyle name="Input 10 9 3 2" xfId="3405" xr:uid="{00000000-0005-0000-0000-00003D0E0000}"/>
    <cellStyle name="Input 10 9 3 3" xfId="3406" xr:uid="{00000000-0005-0000-0000-00003E0E0000}"/>
    <cellStyle name="Input 10 9 4" xfId="3407" xr:uid="{00000000-0005-0000-0000-00003F0E0000}"/>
    <cellStyle name="Input 10 9 4 2" xfId="3408" xr:uid="{00000000-0005-0000-0000-0000400E0000}"/>
    <cellStyle name="Input 10 9 4 3" xfId="3409" xr:uid="{00000000-0005-0000-0000-0000410E0000}"/>
    <cellStyle name="Input 10 9 5" xfId="3410" xr:uid="{00000000-0005-0000-0000-0000420E0000}"/>
    <cellStyle name="Input 10 9 5 2" xfId="3411" xr:uid="{00000000-0005-0000-0000-0000430E0000}"/>
    <cellStyle name="Input 10 9 5 3" xfId="3412" xr:uid="{00000000-0005-0000-0000-0000440E0000}"/>
    <cellStyle name="Input 10 9 6" xfId="3413" xr:uid="{00000000-0005-0000-0000-0000450E0000}"/>
    <cellStyle name="Input 10 9 6 2" xfId="3414" xr:uid="{00000000-0005-0000-0000-0000460E0000}"/>
    <cellStyle name="Input 10 9 6 3" xfId="3415" xr:uid="{00000000-0005-0000-0000-0000470E0000}"/>
    <cellStyle name="Input 10 9 7" xfId="3416" xr:uid="{00000000-0005-0000-0000-0000480E0000}"/>
    <cellStyle name="Input 10 9 8" xfId="3417" xr:uid="{00000000-0005-0000-0000-0000490E0000}"/>
    <cellStyle name="Input 10_Subsidy" xfId="3418" xr:uid="{00000000-0005-0000-0000-00004A0E0000}"/>
    <cellStyle name="Input 11" xfId="3419" xr:uid="{00000000-0005-0000-0000-00004B0E0000}"/>
    <cellStyle name="Input 11 2" xfId="3420" xr:uid="{00000000-0005-0000-0000-00004C0E0000}"/>
    <cellStyle name="Input 11 2 2" xfId="3421" xr:uid="{00000000-0005-0000-0000-00004D0E0000}"/>
    <cellStyle name="Input 11 2 2 2" xfId="3422" xr:uid="{00000000-0005-0000-0000-00004E0E0000}"/>
    <cellStyle name="Input 11 2 2 2 2" xfId="3423" xr:uid="{00000000-0005-0000-0000-00004F0E0000}"/>
    <cellStyle name="Input 11 2 2 2 3" xfId="3424" xr:uid="{00000000-0005-0000-0000-0000500E0000}"/>
    <cellStyle name="Input 11 2 2 3" xfId="3425" xr:uid="{00000000-0005-0000-0000-0000510E0000}"/>
    <cellStyle name="Input 11 2 2 3 2" xfId="3426" xr:uid="{00000000-0005-0000-0000-0000520E0000}"/>
    <cellStyle name="Input 11 2 2 3 3" xfId="3427" xr:uid="{00000000-0005-0000-0000-0000530E0000}"/>
    <cellStyle name="Input 11 2 2 4" xfId="3428" xr:uid="{00000000-0005-0000-0000-0000540E0000}"/>
    <cellStyle name="Input 11 2 2 4 2" xfId="3429" xr:uid="{00000000-0005-0000-0000-0000550E0000}"/>
    <cellStyle name="Input 11 2 2 4 3" xfId="3430" xr:uid="{00000000-0005-0000-0000-0000560E0000}"/>
    <cellStyle name="Input 11 2 2 5" xfId="3431" xr:uid="{00000000-0005-0000-0000-0000570E0000}"/>
    <cellStyle name="Input 11 2 2 5 2" xfId="3432" xr:uid="{00000000-0005-0000-0000-0000580E0000}"/>
    <cellStyle name="Input 11 2 2 5 3" xfId="3433" xr:uid="{00000000-0005-0000-0000-0000590E0000}"/>
    <cellStyle name="Input 11 2 2 6" xfId="3434" xr:uid="{00000000-0005-0000-0000-00005A0E0000}"/>
    <cellStyle name="Input 11 2 2 6 2" xfId="3435" xr:uid="{00000000-0005-0000-0000-00005B0E0000}"/>
    <cellStyle name="Input 11 2 2 6 3" xfId="3436" xr:uid="{00000000-0005-0000-0000-00005C0E0000}"/>
    <cellStyle name="Input 11 2 2 7" xfId="3437" xr:uid="{00000000-0005-0000-0000-00005D0E0000}"/>
    <cellStyle name="Input 11 2 2 8" xfId="3438" xr:uid="{00000000-0005-0000-0000-00005E0E0000}"/>
    <cellStyle name="Input 11 2 3" xfId="3439" xr:uid="{00000000-0005-0000-0000-00005F0E0000}"/>
    <cellStyle name="Input 11 2 3 2" xfId="3440" xr:uid="{00000000-0005-0000-0000-0000600E0000}"/>
    <cellStyle name="Input 11 2 3 2 2" xfId="3441" xr:uid="{00000000-0005-0000-0000-0000610E0000}"/>
    <cellStyle name="Input 11 2 3 2 3" xfId="3442" xr:uid="{00000000-0005-0000-0000-0000620E0000}"/>
    <cellStyle name="Input 11 2 3 3" xfId="3443" xr:uid="{00000000-0005-0000-0000-0000630E0000}"/>
    <cellStyle name="Input 11 2 3 4" xfId="3444" xr:uid="{00000000-0005-0000-0000-0000640E0000}"/>
    <cellStyle name="Input 11 2 4" xfId="3445" xr:uid="{00000000-0005-0000-0000-0000650E0000}"/>
    <cellStyle name="Input 11 2 4 2" xfId="3446" xr:uid="{00000000-0005-0000-0000-0000660E0000}"/>
    <cellStyle name="Input 11 2 4 3" xfId="3447" xr:uid="{00000000-0005-0000-0000-0000670E0000}"/>
    <cellStyle name="Input 11 2 5" xfId="3448" xr:uid="{00000000-0005-0000-0000-0000680E0000}"/>
    <cellStyle name="Input 11 2 5 2" xfId="3449" xr:uid="{00000000-0005-0000-0000-0000690E0000}"/>
    <cellStyle name="Input 11 2 5 3" xfId="3450" xr:uid="{00000000-0005-0000-0000-00006A0E0000}"/>
    <cellStyle name="Input 11 2 6" xfId="3451" xr:uid="{00000000-0005-0000-0000-00006B0E0000}"/>
    <cellStyle name="Input 11 2 6 2" xfId="3452" xr:uid="{00000000-0005-0000-0000-00006C0E0000}"/>
    <cellStyle name="Input 11 2 6 3" xfId="3453" xr:uid="{00000000-0005-0000-0000-00006D0E0000}"/>
    <cellStyle name="Input 11 2 7" xfId="3454" xr:uid="{00000000-0005-0000-0000-00006E0E0000}"/>
    <cellStyle name="Input 11 2 7 2" xfId="3455" xr:uid="{00000000-0005-0000-0000-00006F0E0000}"/>
    <cellStyle name="Input 11 2 7 3" xfId="3456" xr:uid="{00000000-0005-0000-0000-0000700E0000}"/>
    <cellStyle name="Input 11 3" xfId="3457" xr:uid="{00000000-0005-0000-0000-0000710E0000}"/>
    <cellStyle name="Input 11 3 2" xfId="3458" xr:uid="{00000000-0005-0000-0000-0000720E0000}"/>
    <cellStyle name="Input 11 3 2 2" xfId="3459" xr:uid="{00000000-0005-0000-0000-0000730E0000}"/>
    <cellStyle name="Input 11 3 2 3" xfId="3460" xr:uid="{00000000-0005-0000-0000-0000740E0000}"/>
    <cellStyle name="Input 11 3 3" xfId="3461" xr:uid="{00000000-0005-0000-0000-0000750E0000}"/>
    <cellStyle name="Input 11 3 3 2" xfId="3462" xr:uid="{00000000-0005-0000-0000-0000760E0000}"/>
    <cellStyle name="Input 11 3 3 3" xfId="3463" xr:uid="{00000000-0005-0000-0000-0000770E0000}"/>
    <cellStyle name="Input 11 3 4" xfId="3464" xr:uid="{00000000-0005-0000-0000-0000780E0000}"/>
    <cellStyle name="Input 11 3 4 2" xfId="3465" xr:uid="{00000000-0005-0000-0000-0000790E0000}"/>
    <cellStyle name="Input 11 3 4 3" xfId="3466" xr:uid="{00000000-0005-0000-0000-00007A0E0000}"/>
    <cellStyle name="Input 11 3 5" xfId="3467" xr:uid="{00000000-0005-0000-0000-00007B0E0000}"/>
    <cellStyle name="Input 11 3 5 2" xfId="3468" xr:uid="{00000000-0005-0000-0000-00007C0E0000}"/>
    <cellStyle name="Input 11 3 5 3" xfId="3469" xr:uid="{00000000-0005-0000-0000-00007D0E0000}"/>
    <cellStyle name="Input 11 3 6" xfId="3470" xr:uid="{00000000-0005-0000-0000-00007E0E0000}"/>
    <cellStyle name="Input 11 3 6 2" xfId="3471" xr:uid="{00000000-0005-0000-0000-00007F0E0000}"/>
    <cellStyle name="Input 11 3 6 3" xfId="3472" xr:uid="{00000000-0005-0000-0000-0000800E0000}"/>
    <cellStyle name="Input 11 3 7" xfId="3473" xr:uid="{00000000-0005-0000-0000-0000810E0000}"/>
    <cellStyle name="Input 11 3 8" xfId="3474" xr:uid="{00000000-0005-0000-0000-0000820E0000}"/>
    <cellStyle name="Input 11 4" xfId="3475" xr:uid="{00000000-0005-0000-0000-0000830E0000}"/>
    <cellStyle name="Input 11 4 2" xfId="3476" xr:uid="{00000000-0005-0000-0000-0000840E0000}"/>
    <cellStyle name="Input 11 4 2 2" xfId="3477" xr:uid="{00000000-0005-0000-0000-0000850E0000}"/>
    <cellStyle name="Input 11 4 2 3" xfId="3478" xr:uid="{00000000-0005-0000-0000-0000860E0000}"/>
    <cellStyle name="Input 11 4 3" xfId="3479" xr:uid="{00000000-0005-0000-0000-0000870E0000}"/>
    <cellStyle name="Input 11 4 4" xfId="3480" xr:uid="{00000000-0005-0000-0000-0000880E0000}"/>
    <cellStyle name="Input 11 5" xfId="3481" xr:uid="{00000000-0005-0000-0000-0000890E0000}"/>
    <cellStyle name="Input 11 5 2" xfId="3482" xr:uid="{00000000-0005-0000-0000-00008A0E0000}"/>
    <cellStyle name="Input 11 5 3" xfId="3483" xr:uid="{00000000-0005-0000-0000-00008B0E0000}"/>
    <cellStyle name="Input 11 6" xfId="3484" xr:uid="{00000000-0005-0000-0000-00008C0E0000}"/>
    <cellStyle name="Input 11 6 2" xfId="3485" xr:uid="{00000000-0005-0000-0000-00008D0E0000}"/>
    <cellStyle name="Input 11 6 3" xfId="3486" xr:uid="{00000000-0005-0000-0000-00008E0E0000}"/>
    <cellStyle name="Input 11 7" xfId="3487" xr:uid="{00000000-0005-0000-0000-00008F0E0000}"/>
    <cellStyle name="Input 11 7 2" xfId="3488" xr:uid="{00000000-0005-0000-0000-0000900E0000}"/>
    <cellStyle name="Input 11 7 3" xfId="3489" xr:uid="{00000000-0005-0000-0000-0000910E0000}"/>
    <cellStyle name="Input 11 8" xfId="3490" xr:uid="{00000000-0005-0000-0000-0000920E0000}"/>
    <cellStyle name="Input 11 8 2" xfId="3491" xr:uid="{00000000-0005-0000-0000-0000930E0000}"/>
    <cellStyle name="Input 11 8 3" xfId="3492" xr:uid="{00000000-0005-0000-0000-0000940E0000}"/>
    <cellStyle name="Input 11 9" xfId="8199" xr:uid="{38B7204E-2EEF-43D9-A3FE-002E7986D0B8}"/>
    <cellStyle name="Input 11_Subsidy" xfId="3493" xr:uid="{00000000-0005-0000-0000-0000950E0000}"/>
    <cellStyle name="Input 12" xfId="3494" xr:uid="{00000000-0005-0000-0000-0000960E0000}"/>
    <cellStyle name="Input 12 2" xfId="3495" xr:uid="{00000000-0005-0000-0000-0000970E0000}"/>
    <cellStyle name="Input 12 2 2" xfId="3496" xr:uid="{00000000-0005-0000-0000-0000980E0000}"/>
    <cellStyle name="Input 12 2 3" xfId="3497" xr:uid="{00000000-0005-0000-0000-0000990E0000}"/>
    <cellStyle name="Input 12 3" xfId="3498" xr:uid="{00000000-0005-0000-0000-00009A0E0000}"/>
    <cellStyle name="Input 12 3 2" xfId="3499" xr:uid="{00000000-0005-0000-0000-00009B0E0000}"/>
    <cellStyle name="Input 12 3 3" xfId="3500" xr:uid="{00000000-0005-0000-0000-00009C0E0000}"/>
    <cellStyle name="Input 12 4" xfId="3501" xr:uid="{00000000-0005-0000-0000-00009D0E0000}"/>
    <cellStyle name="Input 12 4 2" xfId="3502" xr:uid="{00000000-0005-0000-0000-00009E0E0000}"/>
    <cellStyle name="Input 12 4 3" xfId="3503" xr:uid="{00000000-0005-0000-0000-00009F0E0000}"/>
    <cellStyle name="Input 12 5" xfId="3504" xr:uid="{00000000-0005-0000-0000-0000A00E0000}"/>
    <cellStyle name="Input 12 5 2" xfId="3505" xr:uid="{00000000-0005-0000-0000-0000A10E0000}"/>
    <cellStyle name="Input 12 5 3" xfId="3506" xr:uid="{00000000-0005-0000-0000-0000A20E0000}"/>
    <cellStyle name="Input 12 6" xfId="3507" xr:uid="{00000000-0005-0000-0000-0000A30E0000}"/>
    <cellStyle name="Input 12 6 2" xfId="3508" xr:uid="{00000000-0005-0000-0000-0000A40E0000}"/>
    <cellStyle name="Input 12 6 3" xfId="3509" xr:uid="{00000000-0005-0000-0000-0000A50E0000}"/>
    <cellStyle name="Input 12 7" xfId="3510" xr:uid="{00000000-0005-0000-0000-0000A60E0000}"/>
    <cellStyle name="Input 12 8" xfId="3511" xr:uid="{00000000-0005-0000-0000-0000A70E0000}"/>
    <cellStyle name="Input 12 9" xfId="8200" xr:uid="{EDC39DD1-74FC-4BE7-A88F-C59085BE0585}"/>
    <cellStyle name="Input 13" xfId="3512" xr:uid="{00000000-0005-0000-0000-0000A80E0000}"/>
    <cellStyle name="Input 13 2" xfId="3513" xr:uid="{00000000-0005-0000-0000-0000A90E0000}"/>
    <cellStyle name="Input 13 2 2" xfId="3514" xr:uid="{00000000-0005-0000-0000-0000AA0E0000}"/>
    <cellStyle name="Input 13 2 3" xfId="3515" xr:uid="{00000000-0005-0000-0000-0000AB0E0000}"/>
    <cellStyle name="Input 13 3" xfId="3516" xr:uid="{00000000-0005-0000-0000-0000AC0E0000}"/>
    <cellStyle name="Input 13 4" xfId="3517" xr:uid="{00000000-0005-0000-0000-0000AD0E0000}"/>
    <cellStyle name="Input 13 5" xfId="8201" xr:uid="{16B910B0-3B4C-4821-9864-89245E49036E}"/>
    <cellStyle name="Input 14" xfId="3518" xr:uid="{00000000-0005-0000-0000-0000AE0E0000}"/>
    <cellStyle name="Input 14 2" xfId="3519" xr:uid="{00000000-0005-0000-0000-0000AF0E0000}"/>
    <cellStyle name="Input 14 3" xfId="3520" xr:uid="{00000000-0005-0000-0000-0000B00E0000}"/>
    <cellStyle name="Input 14 4" xfId="8202" xr:uid="{55FEDE8B-3691-4963-B77B-47CEABEF8B1C}"/>
    <cellStyle name="Input 15" xfId="3521" xr:uid="{00000000-0005-0000-0000-0000B10E0000}"/>
    <cellStyle name="Input 16" xfId="3522" xr:uid="{00000000-0005-0000-0000-0000B20E0000}"/>
    <cellStyle name="Input 17" xfId="3523" xr:uid="{00000000-0005-0000-0000-0000B30E0000}"/>
    <cellStyle name="Input 18" xfId="3524" xr:uid="{00000000-0005-0000-0000-0000B40E0000}"/>
    <cellStyle name="Input 19" xfId="3525" xr:uid="{00000000-0005-0000-0000-0000B50E0000}"/>
    <cellStyle name="Input 2" xfId="3526" xr:uid="{00000000-0005-0000-0000-0000B60E0000}"/>
    <cellStyle name="Input 2 10" xfId="3527" xr:uid="{00000000-0005-0000-0000-0000B70E0000}"/>
    <cellStyle name="Input 2 11" xfId="3528" xr:uid="{00000000-0005-0000-0000-0000B80E0000}"/>
    <cellStyle name="Input 2 11 2" xfId="3529" xr:uid="{00000000-0005-0000-0000-0000B90E0000}"/>
    <cellStyle name="Input 2 12" xfId="3530" xr:uid="{00000000-0005-0000-0000-0000BA0E0000}"/>
    <cellStyle name="Input 2 13" xfId="3531" xr:uid="{00000000-0005-0000-0000-0000BB0E0000}"/>
    <cellStyle name="Input 2 14" xfId="3532" xr:uid="{00000000-0005-0000-0000-0000BC0E0000}"/>
    <cellStyle name="Input 2 15" xfId="3533" xr:uid="{00000000-0005-0000-0000-0000BD0E0000}"/>
    <cellStyle name="Input 2 16" xfId="3534" xr:uid="{00000000-0005-0000-0000-0000BE0E0000}"/>
    <cellStyle name="Input 2 2" xfId="3535" xr:uid="{00000000-0005-0000-0000-0000BF0E0000}"/>
    <cellStyle name="Input 2 2 10" xfId="3536" xr:uid="{00000000-0005-0000-0000-0000C00E0000}"/>
    <cellStyle name="Input 2 2 10 2" xfId="3537" xr:uid="{00000000-0005-0000-0000-0000C10E0000}"/>
    <cellStyle name="Input 2 2 10 2 2" xfId="3538" xr:uid="{00000000-0005-0000-0000-0000C20E0000}"/>
    <cellStyle name="Input 2 2 10 2 3" xfId="3539" xr:uid="{00000000-0005-0000-0000-0000C30E0000}"/>
    <cellStyle name="Input 2 2 10 2 4" xfId="3540" xr:uid="{00000000-0005-0000-0000-0000C40E0000}"/>
    <cellStyle name="Input 2 2 10 2 5" xfId="3541" xr:uid="{00000000-0005-0000-0000-0000C50E0000}"/>
    <cellStyle name="Input 2 2 10 2 6" xfId="3542" xr:uid="{00000000-0005-0000-0000-0000C60E0000}"/>
    <cellStyle name="Input 2 2 10 3" xfId="3543" xr:uid="{00000000-0005-0000-0000-0000C70E0000}"/>
    <cellStyle name="Input 2 2 10 3 2" xfId="3544" xr:uid="{00000000-0005-0000-0000-0000C80E0000}"/>
    <cellStyle name="Input 2 2 10 4" xfId="3545" xr:uid="{00000000-0005-0000-0000-0000C90E0000}"/>
    <cellStyle name="Input 2 2 10 5" xfId="3546" xr:uid="{00000000-0005-0000-0000-0000CA0E0000}"/>
    <cellStyle name="Input 2 2 10 6" xfId="3547" xr:uid="{00000000-0005-0000-0000-0000CB0E0000}"/>
    <cellStyle name="Input 2 2 10 7" xfId="3548" xr:uid="{00000000-0005-0000-0000-0000CC0E0000}"/>
    <cellStyle name="Input 2 2 11" xfId="3549" xr:uid="{00000000-0005-0000-0000-0000CD0E0000}"/>
    <cellStyle name="Input 2 2 11 2" xfId="3550" xr:uid="{00000000-0005-0000-0000-0000CE0E0000}"/>
    <cellStyle name="Input 2 2 11 2 2" xfId="3551" xr:uid="{00000000-0005-0000-0000-0000CF0E0000}"/>
    <cellStyle name="Input 2 2 11 2 3" xfId="3552" xr:uid="{00000000-0005-0000-0000-0000D00E0000}"/>
    <cellStyle name="Input 2 2 11 2 4" xfId="3553" xr:uid="{00000000-0005-0000-0000-0000D10E0000}"/>
    <cellStyle name="Input 2 2 11 2 5" xfId="3554" xr:uid="{00000000-0005-0000-0000-0000D20E0000}"/>
    <cellStyle name="Input 2 2 11 2 6" xfId="3555" xr:uid="{00000000-0005-0000-0000-0000D30E0000}"/>
    <cellStyle name="Input 2 2 11 3" xfId="3556" xr:uid="{00000000-0005-0000-0000-0000D40E0000}"/>
    <cellStyle name="Input 2 2 11 3 2" xfId="3557" xr:uid="{00000000-0005-0000-0000-0000D50E0000}"/>
    <cellStyle name="Input 2 2 11 4" xfId="3558" xr:uid="{00000000-0005-0000-0000-0000D60E0000}"/>
    <cellStyle name="Input 2 2 11 5" xfId="3559" xr:uid="{00000000-0005-0000-0000-0000D70E0000}"/>
    <cellStyle name="Input 2 2 11 6" xfId="3560" xr:uid="{00000000-0005-0000-0000-0000D80E0000}"/>
    <cellStyle name="Input 2 2 11 7" xfId="3561" xr:uid="{00000000-0005-0000-0000-0000D90E0000}"/>
    <cellStyle name="Input 2 2 12" xfId="3562" xr:uid="{00000000-0005-0000-0000-0000DA0E0000}"/>
    <cellStyle name="Input 2 2 12 2" xfId="3563" xr:uid="{00000000-0005-0000-0000-0000DB0E0000}"/>
    <cellStyle name="Input 2 2 12 2 2" xfId="3564" xr:uid="{00000000-0005-0000-0000-0000DC0E0000}"/>
    <cellStyle name="Input 2 2 12 2 3" xfId="3565" xr:uid="{00000000-0005-0000-0000-0000DD0E0000}"/>
    <cellStyle name="Input 2 2 12 2 4" xfId="3566" xr:uid="{00000000-0005-0000-0000-0000DE0E0000}"/>
    <cellStyle name="Input 2 2 12 2 5" xfId="3567" xr:uid="{00000000-0005-0000-0000-0000DF0E0000}"/>
    <cellStyle name="Input 2 2 12 2 6" xfId="3568" xr:uid="{00000000-0005-0000-0000-0000E00E0000}"/>
    <cellStyle name="Input 2 2 12 3" xfId="3569" xr:uid="{00000000-0005-0000-0000-0000E10E0000}"/>
    <cellStyle name="Input 2 2 12 3 2" xfId="3570" xr:uid="{00000000-0005-0000-0000-0000E20E0000}"/>
    <cellStyle name="Input 2 2 12 4" xfId="3571" xr:uid="{00000000-0005-0000-0000-0000E30E0000}"/>
    <cellStyle name="Input 2 2 12 5" xfId="3572" xr:uid="{00000000-0005-0000-0000-0000E40E0000}"/>
    <cellStyle name="Input 2 2 12 6" xfId="3573" xr:uid="{00000000-0005-0000-0000-0000E50E0000}"/>
    <cellStyle name="Input 2 2 12 7" xfId="3574" xr:uid="{00000000-0005-0000-0000-0000E60E0000}"/>
    <cellStyle name="Input 2 2 13" xfId="3575" xr:uid="{00000000-0005-0000-0000-0000E70E0000}"/>
    <cellStyle name="Input 2 2 13 2" xfId="3576" xr:uid="{00000000-0005-0000-0000-0000E80E0000}"/>
    <cellStyle name="Input 2 2 13 3" xfId="3577" xr:uid="{00000000-0005-0000-0000-0000E90E0000}"/>
    <cellStyle name="Input 2 2 13 4" xfId="3578" xr:uid="{00000000-0005-0000-0000-0000EA0E0000}"/>
    <cellStyle name="Input 2 2 13 5" xfId="3579" xr:uid="{00000000-0005-0000-0000-0000EB0E0000}"/>
    <cellStyle name="Input 2 2 13 6" xfId="3580" xr:uid="{00000000-0005-0000-0000-0000EC0E0000}"/>
    <cellStyle name="Input 2 2 14" xfId="3581" xr:uid="{00000000-0005-0000-0000-0000ED0E0000}"/>
    <cellStyle name="Input 2 2 14 2" xfId="3582" xr:uid="{00000000-0005-0000-0000-0000EE0E0000}"/>
    <cellStyle name="Input 2 2 15" xfId="3583" xr:uid="{00000000-0005-0000-0000-0000EF0E0000}"/>
    <cellStyle name="Input 2 2 16" xfId="3584" xr:uid="{00000000-0005-0000-0000-0000F00E0000}"/>
    <cellStyle name="Input 2 2 17" xfId="3585" xr:uid="{00000000-0005-0000-0000-0000F10E0000}"/>
    <cellStyle name="Input 2 2 18" xfId="3586" xr:uid="{00000000-0005-0000-0000-0000F20E0000}"/>
    <cellStyle name="Input 2 2 19" xfId="3587" xr:uid="{00000000-0005-0000-0000-0000F30E0000}"/>
    <cellStyle name="Input 2 2 2" xfId="3588" xr:uid="{00000000-0005-0000-0000-0000F40E0000}"/>
    <cellStyle name="Input 2 2 2 10" xfId="3589" xr:uid="{00000000-0005-0000-0000-0000F50E0000}"/>
    <cellStyle name="Input 2 2 2 10 2" xfId="3590" xr:uid="{00000000-0005-0000-0000-0000F60E0000}"/>
    <cellStyle name="Input 2 2 2 11" xfId="3591" xr:uid="{00000000-0005-0000-0000-0000F70E0000}"/>
    <cellStyle name="Input 2 2 2 12" xfId="3592" xr:uid="{00000000-0005-0000-0000-0000F80E0000}"/>
    <cellStyle name="Input 2 2 2 13" xfId="3593" xr:uid="{00000000-0005-0000-0000-0000F90E0000}"/>
    <cellStyle name="Input 2 2 2 14" xfId="3594" xr:uid="{00000000-0005-0000-0000-0000FA0E0000}"/>
    <cellStyle name="Input 2 2 2 2" xfId="3595" xr:uid="{00000000-0005-0000-0000-0000FB0E0000}"/>
    <cellStyle name="Input 2 2 2 2 2" xfId="3596" xr:uid="{00000000-0005-0000-0000-0000FC0E0000}"/>
    <cellStyle name="Input 2 2 2 2 2 2" xfId="3597" xr:uid="{00000000-0005-0000-0000-0000FD0E0000}"/>
    <cellStyle name="Input 2 2 2 2 2 2 2" xfId="3598" xr:uid="{00000000-0005-0000-0000-0000FE0E0000}"/>
    <cellStyle name="Input 2 2 2 2 2 2 3" xfId="3599" xr:uid="{00000000-0005-0000-0000-0000FF0E0000}"/>
    <cellStyle name="Input 2 2 2 2 2 2 4" xfId="3600" xr:uid="{00000000-0005-0000-0000-0000000F0000}"/>
    <cellStyle name="Input 2 2 2 2 2 2 5" xfId="3601" xr:uid="{00000000-0005-0000-0000-0000010F0000}"/>
    <cellStyle name="Input 2 2 2 2 2 2 6" xfId="3602" xr:uid="{00000000-0005-0000-0000-0000020F0000}"/>
    <cellStyle name="Input 2 2 2 2 2 3" xfId="3603" xr:uid="{00000000-0005-0000-0000-0000030F0000}"/>
    <cellStyle name="Input 2 2 2 2 2 3 2" xfId="3604" xr:uid="{00000000-0005-0000-0000-0000040F0000}"/>
    <cellStyle name="Input 2 2 2 2 2 4" xfId="3605" xr:uid="{00000000-0005-0000-0000-0000050F0000}"/>
    <cellStyle name="Input 2 2 2 2 2 5" xfId="3606" xr:uid="{00000000-0005-0000-0000-0000060F0000}"/>
    <cellStyle name="Input 2 2 2 2 2 6" xfId="3607" xr:uid="{00000000-0005-0000-0000-0000070F0000}"/>
    <cellStyle name="Input 2 2 2 2 2 7" xfId="3608" xr:uid="{00000000-0005-0000-0000-0000080F0000}"/>
    <cellStyle name="Input 2 2 2 2 3" xfId="3609" xr:uid="{00000000-0005-0000-0000-0000090F0000}"/>
    <cellStyle name="Input 2 2 2 2 3 2" xfId="3610" xr:uid="{00000000-0005-0000-0000-00000A0F0000}"/>
    <cellStyle name="Input 2 2 2 2 3 3" xfId="3611" xr:uid="{00000000-0005-0000-0000-00000B0F0000}"/>
    <cellStyle name="Input 2 2 2 2 3 4" xfId="3612" xr:uid="{00000000-0005-0000-0000-00000C0F0000}"/>
    <cellStyle name="Input 2 2 2 2 3 5" xfId="3613" xr:uid="{00000000-0005-0000-0000-00000D0F0000}"/>
    <cellStyle name="Input 2 2 2 2 3 6" xfId="3614" xr:uid="{00000000-0005-0000-0000-00000E0F0000}"/>
    <cellStyle name="Input 2 2 2 2 4" xfId="3615" xr:uid="{00000000-0005-0000-0000-00000F0F0000}"/>
    <cellStyle name="Input 2 2 2 2 4 2" xfId="3616" xr:uid="{00000000-0005-0000-0000-0000100F0000}"/>
    <cellStyle name="Input 2 2 2 2 5" xfId="3617" xr:uid="{00000000-0005-0000-0000-0000110F0000}"/>
    <cellStyle name="Input 2 2 2 2 6" xfId="3618" xr:uid="{00000000-0005-0000-0000-0000120F0000}"/>
    <cellStyle name="Input 2 2 2 2 7" xfId="3619" xr:uid="{00000000-0005-0000-0000-0000130F0000}"/>
    <cellStyle name="Input 2 2 2 2 8" xfId="3620" xr:uid="{00000000-0005-0000-0000-0000140F0000}"/>
    <cellStyle name="Input 2 2 2 2_Subsidy" xfId="3621" xr:uid="{00000000-0005-0000-0000-0000150F0000}"/>
    <cellStyle name="Input 2 2 2 3" xfId="3622" xr:uid="{00000000-0005-0000-0000-0000160F0000}"/>
    <cellStyle name="Input 2 2 2 3 2" xfId="3623" xr:uid="{00000000-0005-0000-0000-0000170F0000}"/>
    <cellStyle name="Input 2 2 2 3 2 2" xfId="3624" xr:uid="{00000000-0005-0000-0000-0000180F0000}"/>
    <cellStyle name="Input 2 2 2 3 2 3" xfId="3625" xr:uid="{00000000-0005-0000-0000-0000190F0000}"/>
    <cellStyle name="Input 2 2 2 3 2 4" xfId="3626" xr:uid="{00000000-0005-0000-0000-00001A0F0000}"/>
    <cellStyle name="Input 2 2 2 3 2 5" xfId="3627" xr:uid="{00000000-0005-0000-0000-00001B0F0000}"/>
    <cellStyle name="Input 2 2 2 3 2 6" xfId="3628" xr:uid="{00000000-0005-0000-0000-00001C0F0000}"/>
    <cellStyle name="Input 2 2 2 3 3" xfId="3629" xr:uid="{00000000-0005-0000-0000-00001D0F0000}"/>
    <cellStyle name="Input 2 2 2 3 3 2" xfId="3630" xr:uid="{00000000-0005-0000-0000-00001E0F0000}"/>
    <cellStyle name="Input 2 2 2 3 4" xfId="3631" xr:uid="{00000000-0005-0000-0000-00001F0F0000}"/>
    <cellStyle name="Input 2 2 2 3 5" xfId="3632" xr:uid="{00000000-0005-0000-0000-0000200F0000}"/>
    <cellStyle name="Input 2 2 2 3 6" xfId="3633" xr:uid="{00000000-0005-0000-0000-0000210F0000}"/>
    <cellStyle name="Input 2 2 2 3 7" xfId="3634" xr:uid="{00000000-0005-0000-0000-0000220F0000}"/>
    <cellStyle name="Input 2 2 2 4" xfId="3635" xr:uid="{00000000-0005-0000-0000-0000230F0000}"/>
    <cellStyle name="Input 2 2 2 4 2" xfId="3636" xr:uid="{00000000-0005-0000-0000-0000240F0000}"/>
    <cellStyle name="Input 2 2 2 4 2 2" xfId="3637" xr:uid="{00000000-0005-0000-0000-0000250F0000}"/>
    <cellStyle name="Input 2 2 2 4 2 3" xfId="3638" xr:uid="{00000000-0005-0000-0000-0000260F0000}"/>
    <cellStyle name="Input 2 2 2 4 2 4" xfId="3639" xr:uid="{00000000-0005-0000-0000-0000270F0000}"/>
    <cellStyle name="Input 2 2 2 4 2 5" xfId="3640" xr:uid="{00000000-0005-0000-0000-0000280F0000}"/>
    <cellStyle name="Input 2 2 2 4 2 6" xfId="3641" xr:uid="{00000000-0005-0000-0000-0000290F0000}"/>
    <cellStyle name="Input 2 2 2 4 3" xfId="3642" xr:uid="{00000000-0005-0000-0000-00002A0F0000}"/>
    <cellStyle name="Input 2 2 2 4 3 2" xfId="3643" xr:uid="{00000000-0005-0000-0000-00002B0F0000}"/>
    <cellStyle name="Input 2 2 2 4 4" xfId="3644" xr:uid="{00000000-0005-0000-0000-00002C0F0000}"/>
    <cellStyle name="Input 2 2 2 4 5" xfId="3645" xr:uid="{00000000-0005-0000-0000-00002D0F0000}"/>
    <cellStyle name="Input 2 2 2 4 6" xfId="3646" xr:uid="{00000000-0005-0000-0000-00002E0F0000}"/>
    <cellStyle name="Input 2 2 2 4 7" xfId="3647" xr:uid="{00000000-0005-0000-0000-00002F0F0000}"/>
    <cellStyle name="Input 2 2 2 5" xfId="3648" xr:uid="{00000000-0005-0000-0000-0000300F0000}"/>
    <cellStyle name="Input 2 2 2 5 2" xfId="3649" xr:uid="{00000000-0005-0000-0000-0000310F0000}"/>
    <cellStyle name="Input 2 2 2 5 2 2" xfId="3650" xr:uid="{00000000-0005-0000-0000-0000320F0000}"/>
    <cellStyle name="Input 2 2 2 5 2 3" xfId="3651" xr:uid="{00000000-0005-0000-0000-0000330F0000}"/>
    <cellStyle name="Input 2 2 2 5 2 4" xfId="3652" xr:uid="{00000000-0005-0000-0000-0000340F0000}"/>
    <cellStyle name="Input 2 2 2 5 2 5" xfId="3653" xr:uid="{00000000-0005-0000-0000-0000350F0000}"/>
    <cellStyle name="Input 2 2 2 5 2 6" xfId="3654" xr:uid="{00000000-0005-0000-0000-0000360F0000}"/>
    <cellStyle name="Input 2 2 2 5 3" xfId="3655" xr:uid="{00000000-0005-0000-0000-0000370F0000}"/>
    <cellStyle name="Input 2 2 2 5 3 2" xfId="3656" xr:uid="{00000000-0005-0000-0000-0000380F0000}"/>
    <cellStyle name="Input 2 2 2 5 4" xfId="3657" xr:uid="{00000000-0005-0000-0000-0000390F0000}"/>
    <cellStyle name="Input 2 2 2 5 5" xfId="3658" xr:uid="{00000000-0005-0000-0000-00003A0F0000}"/>
    <cellStyle name="Input 2 2 2 5 6" xfId="3659" xr:uid="{00000000-0005-0000-0000-00003B0F0000}"/>
    <cellStyle name="Input 2 2 2 5 7" xfId="3660" xr:uid="{00000000-0005-0000-0000-00003C0F0000}"/>
    <cellStyle name="Input 2 2 2 6" xfId="3661" xr:uid="{00000000-0005-0000-0000-00003D0F0000}"/>
    <cellStyle name="Input 2 2 2 6 2" xfId="3662" xr:uid="{00000000-0005-0000-0000-00003E0F0000}"/>
    <cellStyle name="Input 2 2 2 6 2 2" xfId="3663" xr:uid="{00000000-0005-0000-0000-00003F0F0000}"/>
    <cellStyle name="Input 2 2 2 6 2 3" xfId="3664" xr:uid="{00000000-0005-0000-0000-0000400F0000}"/>
    <cellStyle name="Input 2 2 2 6 2 4" xfId="3665" xr:uid="{00000000-0005-0000-0000-0000410F0000}"/>
    <cellStyle name="Input 2 2 2 6 2 5" xfId="3666" xr:uid="{00000000-0005-0000-0000-0000420F0000}"/>
    <cellStyle name="Input 2 2 2 6 2 6" xfId="3667" xr:uid="{00000000-0005-0000-0000-0000430F0000}"/>
    <cellStyle name="Input 2 2 2 6 3" xfId="3668" xr:uid="{00000000-0005-0000-0000-0000440F0000}"/>
    <cellStyle name="Input 2 2 2 6 3 2" xfId="3669" xr:uid="{00000000-0005-0000-0000-0000450F0000}"/>
    <cellStyle name="Input 2 2 2 6 4" xfId="3670" xr:uid="{00000000-0005-0000-0000-0000460F0000}"/>
    <cellStyle name="Input 2 2 2 6 5" xfId="3671" xr:uid="{00000000-0005-0000-0000-0000470F0000}"/>
    <cellStyle name="Input 2 2 2 6 6" xfId="3672" xr:uid="{00000000-0005-0000-0000-0000480F0000}"/>
    <cellStyle name="Input 2 2 2 6 7" xfId="3673" xr:uid="{00000000-0005-0000-0000-0000490F0000}"/>
    <cellStyle name="Input 2 2 2 7" xfId="3674" xr:uid="{00000000-0005-0000-0000-00004A0F0000}"/>
    <cellStyle name="Input 2 2 2 7 2" xfId="3675" xr:uid="{00000000-0005-0000-0000-00004B0F0000}"/>
    <cellStyle name="Input 2 2 2 7 2 2" xfId="3676" xr:uid="{00000000-0005-0000-0000-00004C0F0000}"/>
    <cellStyle name="Input 2 2 2 7 2 3" xfId="3677" xr:uid="{00000000-0005-0000-0000-00004D0F0000}"/>
    <cellStyle name="Input 2 2 2 7 2 4" xfId="3678" xr:uid="{00000000-0005-0000-0000-00004E0F0000}"/>
    <cellStyle name="Input 2 2 2 7 2 5" xfId="3679" xr:uid="{00000000-0005-0000-0000-00004F0F0000}"/>
    <cellStyle name="Input 2 2 2 7 2 6" xfId="3680" xr:uid="{00000000-0005-0000-0000-0000500F0000}"/>
    <cellStyle name="Input 2 2 2 7 3" xfId="3681" xr:uid="{00000000-0005-0000-0000-0000510F0000}"/>
    <cellStyle name="Input 2 2 2 7 3 2" xfId="3682" xr:uid="{00000000-0005-0000-0000-0000520F0000}"/>
    <cellStyle name="Input 2 2 2 7 4" xfId="3683" xr:uid="{00000000-0005-0000-0000-0000530F0000}"/>
    <cellStyle name="Input 2 2 2 7 5" xfId="3684" xr:uid="{00000000-0005-0000-0000-0000540F0000}"/>
    <cellStyle name="Input 2 2 2 7 6" xfId="3685" xr:uid="{00000000-0005-0000-0000-0000550F0000}"/>
    <cellStyle name="Input 2 2 2 7 7" xfId="3686" xr:uid="{00000000-0005-0000-0000-0000560F0000}"/>
    <cellStyle name="Input 2 2 2 8" xfId="3687" xr:uid="{00000000-0005-0000-0000-0000570F0000}"/>
    <cellStyle name="Input 2 2 2 8 2" xfId="3688" xr:uid="{00000000-0005-0000-0000-0000580F0000}"/>
    <cellStyle name="Input 2 2 2 8 2 2" xfId="3689" xr:uid="{00000000-0005-0000-0000-0000590F0000}"/>
    <cellStyle name="Input 2 2 2 8 2 3" xfId="3690" xr:uid="{00000000-0005-0000-0000-00005A0F0000}"/>
    <cellStyle name="Input 2 2 2 8 2 4" xfId="3691" xr:uid="{00000000-0005-0000-0000-00005B0F0000}"/>
    <cellStyle name="Input 2 2 2 8 2 5" xfId="3692" xr:uid="{00000000-0005-0000-0000-00005C0F0000}"/>
    <cellStyle name="Input 2 2 2 8 2 6" xfId="3693" xr:uid="{00000000-0005-0000-0000-00005D0F0000}"/>
    <cellStyle name="Input 2 2 2 8 3" xfId="3694" xr:uid="{00000000-0005-0000-0000-00005E0F0000}"/>
    <cellStyle name="Input 2 2 2 8 3 2" xfId="3695" xr:uid="{00000000-0005-0000-0000-00005F0F0000}"/>
    <cellStyle name="Input 2 2 2 8 4" xfId="3696" xr:uid="{00000000-0005-0000-0000-0000600F0000}"/>
    <cellStyle name="Input 2 2 2 8 5" xfId="3697" xr:uid="{00000000-0005-0000-0000-0000610F0000}"/>
    <cellStyle name="Input 2 2 2 8 6" xfId="3698" xr:uid="{00000000-0005-0000-0000-0000620F0000}"/>
    <cellStyle name="Input 2 2 2 8 7" xfId="3699" xr:uid="{00000000-0005-0000-0000-0000630F0000}"/>
    <cellStyle name="Input 2 2 2 9" xfId="3700" xr:uid="{00000000-0005-0000-0000-0000640F0000}"/>
    <cellStyle name="Input 2 2 2 9 2" xfId="3701" xr:uid="{00000000-0005-0000-0000-0000650F0000}"/>
    <cellStyle name="Input 2 2 2 9 3" xfId="3702" xr:uid="{00000000-0005-0000-0000-0000660F0000}"/>
    <cellStyle name="Input 2 2 2 9 4" xfId="3703" xr:uid="{00000000-0005-0000-0000-0000670F0000}"/>
    <cellStyle name="Input 2 2 2 9 5" xfId="3704" xr:uid="{00000000-0005-0000-0000-0000680F0000}"/>
    <cellStyle name="Input 2 2 2 9 6" xfId="3705" xr:uid="{00000000-0005-0000-0000-0000690F0000}"/>
    <cellStyle name="Input 2 2 2_Subsidy" xfId="3706" xr:uid="{00000000-0005-0000-0000-00006A0F0000}"/>
    <cellStyle name="Input 2 2 3" xfId="3707" xr:uid="{00000000-0005-0000-0000-00006B0F0000}"/>
    <cellStyle name="Input 2 2 3 10" xfId="3708" xr:uid="{00000000-0005-0000-0000-00006C0F0000}"/>
    <cellStyle name="Input 2 2 3 10 2" xfId="3709" xr:uid="{00000000-0005-0000-0000-00006D0F0000}"/>
    <cellStyle name="Input 2 2 3 11" xfId="3710" xr:uid="{00000000-0005-0000-0000-00006E0F0000}"/>
    <cellStyle name="Input 2 2 3 12" xfId="3711" xr:uid="{00000000-0005-0000-0000-00006F0F0000}"/>
    <cellStyle name="Input 2 2 3 13" xfId="3712" xr:uid="{00000000-0005-0000-0000-0000700F0000}"/>
    <cellStyle name="Input 2 2 3 14" xfId="3713" xr:uid="{00000000-0005-0000-0000-0000710F0000}"/>
    <cellStyle name="Input 2 2 3 2" xfId="3714" xr:uid="{00000000-0005-0000-0000-0000720F0000}"/>
    <cellStyle name="Input 2 2 3 2 2" xfId="3715" xr:uid="{00000000-0005-0000-0000-0000730F0000}"/>
    <cellStyle name="Input 2 2 3 2 2 2" xfId="3716" xr:uid="{00000000-0005-0000-0000-0000740F0000}"/>
    <cellStyle name="Input 2 2 3 2 2 2 2" xfId="3717" xr:uid="{00000000-0005-0000-0000-0000750F0000}"/>
    <cellStyle name="Input 2 2 3 2 2 2 3" xfId="3718" xr:uid="{00000000-0005-0000-0000-0000760F0000}"/>
    <cellStyle name="Input 2 2 3 2 2 2 4" xfId="3719" xr:uid="{00000000-0005-0000-0000-0000770F0000}"/>
    <cellStyle name="Input 2 2 3 2 2 2 5" xfId="3720" xr:uid="{00000000-0005-0000-0000-0000780F0000}"/>
    <cellStyle name="Input 2 2 3 2 2 2 6" xfId="3721" xr:uid="{00000000-0005-0000-0000-0000790F0000}"/>
    <cellStyle name="Input 2 2 3 2 2 3" xfId="3722" xr:uid="{00000000-0005-0000-0000-00007A0F0000}"/>
    <cellStyle name="Input 2 2 3 2 2 3 2" xfId="3723" xr:uid="{00000000-0005-0000-0000-00007B0F0000}"/>
    <cellStyle name="Input 2 2 3 2 2 4" xfId="3724" xr:uid="{00000000-0005-0000-0000-00007C0F0000}"/>
    <cellStyle name="Input 2 2 3 2 2 5" xfId="3725" xr:uid="{00000000-0005-0000-0000-00007D0F0000}"/>
    <cellStyle name="Input 2 2 3 2 2 6" xfId="3726" xr:uid="{00000000-0005-0000-0000-00007E0F0000}"/>
    <cellStyle name="Input 2 2 3 2 2 7" xfId="3727" xr:uid="{00000000-0005-0000-0000-00007F0F0000}"/>
    <cellStyle name="Input 2 2 3 2 3" xfId="3728" xr:uid="{00000000-0005-0000-0000-0000800F0000}"/>
    <cellStyle name="Input 2 2 3 2 3 2" xfId="3729" xr:uid="{00000000-0005-0000-0000-0000810F0000}"/>
    <cellStyle name="Input 2 2 3 2 3 3" xfId="3730" xr:uid="{00000000-0005-0000-0000-0000820F0000}"/>
    <cellStyle name="Input 2 2 3 2 3 4" xfId="3731" xr:uid="{00000000-0005-0000-0000-0000830F0000}"/>
    <cellStyle name="Input 2 2 3 2 3 5" xfId="3732" xr:uid="{00000000-0005-0000-0000-0000840F0000}"/>
    <cellStyle name="Input 2 2 3 2 3 6" xfId="3733" xr:uid="{00000000-0005-0000-0000-0000850F0000}"/>
    <cellStyle name="Input 2 2 3 2 4" xfId="3734" xr:uid="{00000000-0005-0000-0000-0000860F0000}"/>
    <cellStyle name="Input 2 2 3 2 4 2" xfId="3735" xr:uid="{00000000-0005-0000-0000-0000870F0000}"/>
    <cellStyle name="Input 2 2 3 2 5" xfId="3736" xr:uid="{00000000-0005-0000-0000-0000880F0000}"/>
    <cellStyle name="Input 2 2 3 2 6" xfId="3737" xr:uid="{00000000-0005-0000-0000-0000890F0000}"/>
    <cellStyle name="Input 2 2 3 2 7" xfId="3738" xr:uid="{00000000-0005-0000-0000-00008A0F0000}"/>
    <cellStyle name="Input 2 2 3 2 8" xfId="3739" xr:uid="{00000000-0005-0000-0000-00008B0F0000}"/>
    <cellStyle name="Input 2 2 3 2_Subsidy" xfId="3740" xr:uid="{00000000-0005-0000-0000-00008C0F0000}"/>
    <cellStyle name="Input 2 2 3 3" xfId="3741" xr:uid="{00000000-0005-0000-0000-00008D0F0000}"/>
    <cellStyle name="Input 2 2 3 3 2" xfId="3742" xr:uid="{00000000-0005-0000-0000-00008E0F0000}"/>
    <cellStyle name="Input 2 2 3 3 2 2" xfId="3743" xr:uid="{00000000-0005-0000-0000-00008F0F0000}"/>
    <cellStyle name="Input 2 2 3 3 2 3" xfId="3744" xr:uid="{00000000-0005-0000-0000-0000900F0000}"/>
    <cellStyle name="Input 2 2 3 3 2 4" xfId="3745" xr:uid="{00000000-0005-0000-0000-0000910F0000}"/>
    <cellStyle name="Input 2 2 3 3 2 5" xfId="3746" xr:uid="{00000000-0005-0000-0000-0000920F0000}"/>
    <cellStyle name="Input 2 2 3 3 2 6" xfId="3747" xr:uid="{00000000-0005-0000-0000-0000930F0000}"/>
    <cellStyle name="Input 2 2 3 3 3" xfId="3748" xr:uid="{00000000-0005-0000-0000-0000940F0000}"/>
    <cellStyle name="Input 2 2 3 3 3 2" xfId="3749" xr:uid="{00000000-0005-0000-0000-0000950F0000}"/>
    <cellStyle name="Input 2 2 3 3 4" xfId="3750" xr:uid="{00000000-0005-0000-0000-0000960F0000}"/>
    <cellStyle name="Input 2 2 3 3 5" xfId="3751" xr:uid="{00000000-0005-0000-0000-0000970F0000}"/>
    <cellStyle name="Input 2 2 3 3 6" xfId="3752" xr:uid="{00000000-0005-0000-0000-0000980F0000}"/>
    <cellStyle name="Input 2 2 3 3 7" xfId="3753" xr:uid="{00000000-0005-0000-0000-0000990F0000}"/>
    <cellStyle name="Input 2 2 3 4" xfId="3754" xr:uid="{00000000-0005-0000-0000-00009A0F0000}"/>
    <cellStyle name="Input 2 2 3 4 2" xfId="3755" xr:uid="{00000000-0005-0000-0000-00009B0F0000}"/>
    <cellStyle name="Input 2 2 3 4 2 2" xfId="3756" xr:uid="{00000000-0005-0000-0000-00009C0F0000}"/>
    <cellStyle name="Input 2 2 3 4 2 3" xfId="3757" xr:uid="{00000000-0005-0000-0000-00009D0F0000}"/>
    <cellStyle name="Input 2 2 3 4 2 4" xfId="3758" xr:uid="{00000000-0005-0000-0000-00009E0F0000}"/>
    <cellStyle name="Input 2 2 3 4 2 5" xfId="3759" xr:uid="{00000000-0005-0000-0000-00009F0F0000}"/>
    <cellStyle name="Input 2 2 3 4 2 6" xfId="3760" xr:uid="{00000000-0005-0000-0000-0000A00F0000}"/>
    <cellStyle name="Input 2 2 3 4 3" xfId="3761" xr:uid="{00000000-0005-0000-0000-0000A10F0000}"/>
    <cellStyle name="Input 2 2 3 4 3 2" xfId="3762" xr:uid="{00000000-0005-0000-0000-0000A20F0000}"/>
    <cellStyle name="Input 2 2 3 4 4" xfId="3763" xr:uid="{00000000-0005-0000-0000-0000A30F0000}"/>
    <cellStyle name="Input 2 2 3 4 5" xfId="3764" xr:uid="{00000000-0005-0000-0000-0000A40F0000}"/>
    <cellStyle name="Input 2 2 3 4 6" xfId="3765" xr:uid="{00000000-0005-0000-0000-0000A50F0000}"/>
    <cellStyle name="Input 2 2 3 4 7" xfId="3766" xr:uid="{00000000-0005-0000-0000-0000A60F0000}"/>
    <cellStyle name="Input 2 2 3 5" xfId="3767" xr:uid="{00000000-0005-0000-0000-0000A70F0000}"/>
    <cellStyle name="Input 2 2 3 5 2" xfId="3768" xr:uid="{00000000-0005-0000-0000-0000A80F0000}"/>
    <cellStyle name="Input 2 2 3 5 2 2" xfId="3769" xr:uid="{00000000-0005-0000-0000-0000A90F0000}"/>
    <cellStyle name="Input 2 2 3 5 2 3" xfId="3770" xr:uid="{00000000-0005-0000-0000-0000AA0F0000}"/>
    <cellStyle name="Input 2 2 3 5 2 4" xfId="3771" xr:uid="{00000000-0005-0000-0000-0000AB0F0000}"/>
    <cellStyle name="Input 2 2 3 5 2 5" xfId="3772" xr:uid="{00000000-0005-0000-0000-0000AC0F0000}"/>
    <cellStyle name="Input 2 2 3 5 2 6" xfId="3773" xr:uid="{00000000-0005-0000-0000-0000AD0F0000}"/>
    <cellStyle name="Input 2 2 3 5 3" xfId="3774" xr:uid="{00000000-0005-0000-0000-0000AE0F0000}"/>
    <cellStyle name="Input 2 2 3 5 3 2" xfId="3775" xr:uid="{00000000-0005-0000-0000-0000AF0F0000}"/>
    <cellStyle name="Input 2 2 3 5 4" xfId="3776" xr:uid="{00000000-0005-0000-0000-0000B00F0000}"/>
    <cellStyle name="Input 2 2 3 5 5" xfId="3777" xr:uid="{00000000-0005-0000-0000-0000B10F0000}"/>
    <cellStyle name="Input 2 2 3 5 6" xfId="3778" xr:uid="{00000000-0005-0000-0000-0000B20F0000}"/>
    <cellStyle name="Input 2 2 3 5 7" xfId="3779" xr:uid="{00000000-0005-0000-0000-0000B30F0000}"/>
    <cellStyle name="Input 2 2 3 6" xfId="3780" xr:uid="{00000000-0005-0000-0000-0000B40F0000}"/>
    <cellStyle name="Input 2 2 3 6 2" xfId="3781" xr:uid="{00000000-0005-0000-0000-0000B50F0000}"/>
    <cellStyle name="Input 2 2 3 6 2 2" xfId="3782" xr:uid="{00000000-0005-0000-0000-0000B60F0000}"/>
    <cellStyle name="Input 2 2 3 6 2 3" xfId="3783" xr:uid="{00000000-0005-0000-0000-0000B70F0000}"/>
    <cellStyle name="Input 2 2 3 6 2 4" xfId="3784" xr:uid="{00000000-0005-0000-0000-0000B80F0000}"/>
    <cellStyle name="Input 2 2 3 6 2 5" xfId="3785" xr:uid="{00000000-0005-0000-0000-0000B90F0000}"/>
    <cellStyle name="Input 2 2 3 6 2 6" xfId="3786" xr:uid="{00000000-0005-0000-0000-0000BA0F0000}"/>
    <cellStyle name="Input 2 2 3 6 3" xfId="3787" xr:uid="{00000000-0005-0000-0000-0000BB0F0000}"/>
    <cellStyle name="Input 2 2 3 6 3 2" xfId="3788" xr:uid="{00000000-0005-0000-0000-0000BC0F0000}"/>
    <cellStyle name="Input 2 2 3 6 4" xfId="3789" xr:uid="{00000000-0005-0000-0000-0000BD0F0000}"/>
    <cellStyle name="Input 2 2 3 6 5" xfId="3790" xr:uid="{00000000-0005-0000-0000-0000BE0F0000}"/>
    <cellStyle name="Input 2 2 3 6 6" xfId="3791" xr:uid="{00000000-0005-0000-0000-0000BF0F0000}"/>
    <cellStyle name="Input 2 2 3 6 7" xfId="3792" xr:uid="{00000000-0005-0000-0000-0000C00F0000}"/>
    <cellStyle name="Input 2 2 3 7" xfId="3793" xr:uid="{00000000-0005-0000-0000-0000C10F0000}"/>
    <cellStyle name="Input 2 2 3 7 2" xfId="3794" xr:uid="{00000000-0005-0000-0000-0000C20F0000}"/>
    <cellStyle name="Input 2 2 3 7 2 2" xfId="3795" xr:uid="{00000000-0005-0000-0000-0000C30F0000}"/>
    <cellStyle name="Input 2 2 3 7 2 3" xfId="3796" xr:uid="{00000000-0005-0000-0000-0000C40F0000}"/>
    <cellStyle name="Input 2 2 3 7 2 4" xfId="3797" xr:uid="{00000000-0005-0000-0000-0000C50F0000}"/>
    <cellStyle name="Input 2 2 3 7 2 5" xfId="3798" xr:uid="{00000000-0005-0000-0000-0000C60F0000}"/>
    <cellStyle name="Input 2 2 3 7 2 6" xfId="3799" xr:uid="{00000000-0005-0000-0000-0000C70F0000}"/>
    <cellStyle name="Input 2 2 3 7 3" xfId="3800" xr:uid="{00000000-0005-0000-0000-0000C80F0000}"/>
    <cellStyle name="Input 2 2 3 7 3 2" xfId="3801" xr:uid="{00000000-0005-0000-0000-0000C90F0000}"/>
    <cellStyle name="Input 2 2 3 7 4" xfId="3802" xr:uid="{00000000-0005-0000-0000-0000CA0F0000}"/>
    <cellStyle name="Input 2 2 3 7 5" xfId="3803" xr:uid="{00000000-0005-0000-0000-0000CB0F0000}"/>
    <cellStyle name="Input 2 2 3 7 6" xfId="3804" xr:uid="{00000000-0005-0000-0000-0000CC0F0000}"/>
    <cellStyle name="Input 2 2 3 7 7" xfId="3805" xr:uid="{00000000-0005-0000-0000-0000CD0F0000}"/>
    <cellStyle name="Input 2 2 3 8" xfId="3806" xr:uid="{00000000-0005-0000-0000-0000CE0F0000}"/>
    <cellStyle name="Input 2 2 3 8 2" xfId="3807" xr:uid="{00000000-0005-0000-0000-0000CF0F0000}"/>
    <cellStyle name="Input 2 2 3 8 2 2" xfId="3808" xr:uid="{00000000-0005-0000-0000-0000D00F0000}"/>
    <cellStyle name="Input 2 2 3 8 2 3" xfId="3809" xr:uid="{00000000-0005-0000-0000-0000D10F0000}"/>
    <cellStyle name="Input 2 2 3 8 2 4" xfId="3810" xr:uid="{00000000-0005-0000-0000-0000D20F0000}"/>
    <cellStyle name="Input 2 2 3 8 2 5" xfId="3811" xr:uid="{00000000-0005-0000-0000-0000D30F0000}"/>
    <cellStyle name="Input 2 2 3 8 2 6" xfId="3812" xr:uid="{00000000-0005-0000-0000-0000D40F0000}"/>
    <cellStyle name="Input 2 2 3 8 3" xfId="3813" xr:uid="{00000000-0005-0000-0000-0000D50F0000}"/>
    <cellStyle name="Input 2 2 3 8 3 2" xfId="3814" xr:uid="{00000000-0005-0000-0000-0000D60F0000}"/>
    <cellStyle name="Input 2 2 3 8 4" xfId="3815" xr:uid="{00000000-0005-0000-0000-0000D70F0000}"/>
    <cellStyle name="Input 2 2 3 8 5" xfId="3816" xr:uid="{00000000-0005-0000-0000-0000D80F0000}"/>
    <cellStyle name="Input 2 2 3 8 6" xfId="3817" xr:uid="{00000000-0005-0000-0000-0000D90F0000}"/>
    <cellStyle name="Input 2 2 3 8 7" xfId="3818" xr:uid="{00000000-0005-0000-0000-0000DA0F0000}"/>
    <cellStyle name="Input 2 2 3 9" xfId="3819" xr:uid="{00000000-0005-0000-0000-0000DB0F0000}"/>
    <cellStyle name="Input 2 2 3 9 2" xfId="3820" xr:uid="{00000000-0005-0000-0000-0000DC0F0000}"/>
    <cellStyle name="Input 2 2 3 9 3" xfId="3821" xr:uid="{00000000-0005-0000-0000-0000DD0F0000}"/>
    <cellStyle name="Input 2 2 3 9 4" xfId="3822" xr:uid="{00000000-0005-0000-0000-0000DE0F0000}"/>
    <cellStyle name="Input 2 2 3 9 5" xfId="3823" xr:uid="{00000000-0005-0000-0000-0000DF0F0000}"/>
    <cellStyle name="Input 2 2 3 9 6" xfId="3824" xr:uid="{00000000-0005-0000-0000-0000E00F0000}"/>
    <cellStyle name="Input 2 2 3_Subsidy" xfId="3825" xr:uid="{00000000-0005-0000-0000-0000E10F0000}"/>
    <cellStyle name="Input 2 2 4" xfId="3826" xr:uid="{00000000-0005-0000-0000-0000E20F0000}"/>
    <cellStyle name="Input 2 2 4 10" xfId="3827" xr:uid="{00000000-0005-0000-0000-0000E30F0000}"/>
    <cellStyle name="Input 2 2 4 10 2" xfId="3828" xr:uid="{00000000-0005-0000-0000-0000E40F0000}"/>
    <cellStyle name="Input 2 2 4 11" xfId="3829" xr:uid="{00000000-0005-0000-0000-0000E50F0000}"/>
    <cellStyle name="Input 2 2 4 12" xfId="3830" xr:uid="{00000000-0005-0000-0000-0000E60F0000}"/>
    <cellStyle name="Input 2 2 4 13" xfId="3831" xr:uid="{00000000-0005-0000-0000-0000E70F0000}"/>
    <cellStyle name="Input 2 2 4 14" xfId="3832" xr:uid="{00000000-0005-0000-0000-0000E80F0000}"/>
    <cellStyle name="Input 2 2 4 2" xfId="3833" xr:uid="{00000000-0005-0000-0000-0000E90F0000}"/>
    <cellStyle name="Input 2 2 4 2 2" xfId="3834" xr:uid="{00000000-0005-0000-0000-0000EA0F0000}"/>
    <cellStyle name="Input 2 2 4 2 2 2" xfId="3835" xr:uid="{00000000-0005-0000-0000-0000EB0F0000}"/>
    <cellStyle name="Input 2 2 4 2 2 2 2" xfId="3836" xr:uid="{00000000-0005-0000-0000-0000EC0F0000}"/>
    <cellStyle name="Input 2 2 4 2 2 2 3" xfId="3837" xr:uid="{00000000-0005-0000-0000-0000ED0F0000}"/>
    <cellStyle name="Input 2 2 4 2 2 2 4" xfId="3838" xr:uid="{00000000-0005-0000-0000-0000EE0F0000}"/>
    <cellStyle name="Input 2 2 4 2 2 2 5" xfId="3839" xr:uid="{00000000-0005-0000-0000-0000EF0F0000}"/>
    <cellStyle name="Input 2 2 4 2 2 2 6" xfId="3840" xr:uid="{00000000-0005-0000-0000-0000F00F0000}"/>
    <cellStyle name="Input 2 2 4 2 2 3" xfId="3841" xr:uid="{00000000-0005-0000-0000-0000F10F0000}"/>
    <cellStyle name="Input 2 2 4 2 2 3 2" xfId="3842" xr:uid="{00000000-0005-0000-0000-0000F20F0000}"/>
    <cellStyle name="Input 2 2 4 2 2 4" xfId="3843" xr:uid="{00000000-0005-0000-0000-0000F30F0000}"/>
    <cellStyle name="Input 2 2 4 2 2 5" xfId="3844" xr:uid="{00000000-0005-0000-0000-0000F40F0000}"/>
    <cellStyle name="Input 2 2 4 2 2 6" xfId="3845" xr:uid="{00000000-0005-0000-0000-0000F50F0000}"/>
    <cellStyle name="Input 2 2 4 2 2 7" xfId="3846" xr:uid="{00000000-0005-0000-0000-0000F60F0000}"/>
    <cellStyle name="Input 2 2 4 2 3" xfId="3847" xr:uid="{00000000-0005-0000-0000-0000F70F0000}"/>
    <cellStyle name="Input 2 2 4 2 3 2" xfId="3848" xr:uid="{00000000-0005-0000-0000-0000F80F0000}"/>
    <cellStyle name="Input 2 2 4 2 3 3" xfId="3849" xr:uid="{00000000-0005-0000-0000-0000F90F0000}"/>
    <cellStyle name="Input 2 2 4 2 3 4" xfId="3850" xr:uid="{00000000-0005-0000-0000-0000FA0F0000}"/>
    <cellStyle name="Input 2 2 4 2 3 5" xfId="3851" xr:uid="{00000000-0005-0000-0000-0000FB0F0000}"/>
    <cellStyle name="Input 2 2 4 2 3 6" xfId="3852" xr:uid="{00000000-0005-0000-0000-0000FC0F0000}"/>
    <cellStyle name="Input 2 2 4 2 4" xfId="3853" xr:uid="{00000000-0005-0000-0000-0000FD0F0000}"/>
    <cellStyle name="Input 2 2 4 2 4 2" xfId="3854" xr:uid="{00000000-0005-0000-0000-0000FE0F0000}"/>
    <cellStyle name="Input 2 2 4 2 5" xfId="3855" xr:uid="{00000000-0005-0000-0000-0000FF0F0000}"/>
    <cellStyle name="Input 2 2 4 2 6" xfId="3856" xr:uid="{00000000-0005-0000-0000-000000100000}"/>
    <cellStyle name="Input 2 2 4 2 7" xfId="3857" xr:uid="{00000000-0005-0000-0000-000001100000}"/>
    <cellStyle name="Input 2 2 4 2 8" xfId="3858" xr:uid="{00000000-0005-0000-0000-000002100000}"/>
    <cellStyle name="Input 2 2 4 2_Subsidy" xfId="3859" xr:uid="{00000000-0005-0000-0000-000003100000}"/>
    <cellStyle name="Input 2 2 4 3" xfId="3860" xr:uid="{00000000-0005-0000-0000-000004100000}"/>
    <cellStyle name="Input 2 2 4 3 2" xfId="3861" xr:uid="{00000000-0005-0000-0000-000005100000}"/>
    <cellStyle name="Input 2 2 4 3 2 2" xfId="3862" xr:uid="{00000000-0005-0000-0000-000006100000}"/>
    <cellStyle name="Input 2 2 4 3 2 3" xfId="3863" xr:uid="{00000000-0005-0000-0000-000007100000}"/>
    <cellStyle name="Input 2 2 4 3 2 4" xfId="3864" xr:uid="{00000000-0005-0000-0000-000008100000}"/>
    <cellStyle name="Input 2 2 4 3 2 5" xfId="3865" xr:uid="{00000000-0005-0000-0000-000009100000}"/>
    <cellStyle name="Input 2 2 4 3 2 6" xfId="3866" xr:uid="{00000000-0005-0000-0000-00000A100000}"/>
    <cellStyle name="Input 2 2 4 3 3" xfId="3867" xr:uid="{00000000-0005-0000-0000-00000B100000}"/>
    <cellStyle name="Input 2 2 4 3 3 2" xfId="3868" xr:uid="{00000000-0005-0000-0000-00000C100000}"/>
    <cellStyle name="Input 2 2 4 3 4" xfId="3869" xr:uid="{00000000-0005-0000-0000-00000D100000}"/>
    <cellStyle name="Input 2 2 4 3 5" xfId="3870" xr:uid="{00000000-0005-0000-0000-00000E100000}"/>
    <cellStyle name="Input 2 2 4 3 6" xfId="3871" xr:uid="{00000000-0005-0000-0000-00000F100000}"/>
    <cellStyle name="Input 2 2 4 3 7" xfId="3872" xr:uid="{00000000-0005-0000-0000-000010100000}"/>
    <cellStyle name="Input 2 2 4 4" xfId="3873" xr:uid="{00000000-0005-0000-0000-000011100000}"/>
    <cellStyle name="Input 2 2 4 4 2" xfId="3874" xr:uid="{00000000-0005-0000-0000-000012100000}"/>
    <cellStyle name="Input 2 2 4 4 2 2" xfId="3875" xr:uid="{00000000-0005-0000-0000-000013100000}"/>
    <cellStyle name="Input 2 2 4 4 2 3" xfId="3876" xr:uid="{00000000-0005-0000-0000-000014100000}"/>
    <cellStyle name="Input 2 2 4 4 2 4" xfId="3877" xr:uid="{00000000-0005-0000-0000-000015100000}"/>
    <cellStyle name="Input 2 2 4 4 2 5" xfId="3878" xr:uid="{00000000-0005-0000-0000-000016100000}"/>
    <cellStyle name="Input 2 2 4 4 2 6" xfId="3879" xr:uid="{00000000-0005-0000-0000-000017100000}"/>
    <cellStyle name="Input 2 2 4 4 3" xfId="3880" xr:uid="{00000000-0005-0000-0000-000018100000}"/>
    <cellStyle name="Input 2 2 4 4 3 2" xfId="3881" xr:uid="{00000000-0005-0000-0000-000019100000}"/>
    <cellStyle name="Input 2 2 4 4 4" xfId="3882" xr:uid="{00000000-0005-0000-0000-00001A100000}"/>
    <cellStyle name="Input 2 2 4 4 5" xfId="3883" xr:uid="{00000000-0005-0000-0000-00001B100000}"/>
    <cellStyle name="Input 2 2 4 4 6" xfId="3884" xr:uid="{00000000-0005-0000-0000-00001C100000}"/>
    <cellStyle name="Input 2 2 4 4 7" xfId="3885" xr:uid="{00000000-0005-0000-0000-00001D100000}"/>
    <cellStyle name="Input 2 2 4 5" xfId="3886" xr:uid="{00000000-0005-0000-0000-00001E100000}"/>
    <cellStyle name="Input 2 2 4 5 2" xfId="3887" xr:uid="{00000000-0005-0000-0000-00001F100000}"/>
    <cellStyle name="Input 2 2 4 5 2 2" xfId="3888" xr:uid="{00000000-0005-0000-0000-000020100000}"/>
    <cellStyle name="Input 2 2 4 5 2 3" xfId="3889" xr:uid="{00000000-0005-0000-0000-000021100000}"/>
    <cellStyle name="Input 2 2 4 5 2 4" xfId="3890" xr:uid="{00000000-0005-0000-0000-000022100000}"/>
    <cellStyle name="Input 2 2 4 5 2 5" xfId="3891" xr:uid="{00000000-0005-0000-0000-000023100000}"/>
    <cellStyle name="Input 2 2 4 5 2 6" xfId="3892" xr:uid="{00000000-0005-0000-0000-000024100000}"/>
    <cellStyle name="Input 2 2 4 5 3" xfId="3893" xr:uid="{00000000-0005-0000-0000-000025100000}"/>
    <cellStyle name="Input 2 2 4 5 3 2" xfId="3894" xr:uid="{00000000-0005-0000-0000-000026100000}"/>
    <cellStyle name="Input 2 2 4 5 4" xfId="3895" xr:uid="{00000000-0005-0000-0000-000027100000}"/>
    <cellStyle name="Input 2 2 4 5 5" xfId="3896" xr:uid="{00000000-0005-0000-0000-000028100000}"/>
    <cellStyle name="Input 2 2 4 5 6" xfId="3897" xr:uid="{00000000-0005-0000-0000-000029100000}"/>
    <cellStyle name="Input 2 2 4 5 7" xfId="3898" xr:uid="{00000000-0005-0000-0000-00002A100000}"/>
    <cellStyle name="Input 2 2 4 6" xfId="3899" xr:uid="{00000000-0005-0000-0000-00002B100000}"/>
    <cellStyle name="Input 2 2 4 6 2" xfId="3900" xr:uid="{00000000-0005-0000-0000-00002C100000}"/>
    <cellStyle name="Input 2 2 4 6 2 2" xfId="3901" xr:uid="{00000000-0005-0000-0000-00002D100000}"/>
    <cellStyle name="Input 2 2 4 6 2 3" xfId="3902" xr:uid="{00000000-0005-0000-0000-00002E100000}"/>
    <cellStyle name="Input 2 2 4 6 2 4" xfId="3903" xr:uid="{00000000-0005-0000-0000-00002F100000}"/>
    <cellStyle name="Input 2 2 4 6 2 5" xfId="3904" xr:uid="{00000000-0005-0000-0000-000030100000}"/>
    <cellStyle name="Input 2 2 4 6 2 6" xfId="3905" xr:uid="{00000000-0005-0000-0000-000031100000}"/>
    <cellStyle name="Input 2 2 4 6 3" xfId="3906" xr:uid="{00000000-0005-0000-0000-000032100000}"/>
    <cellStyle name="Input 2 2 4 6 3 2" xfId="3907" xr:uid="{00000000-0005-0000-0000-000033100000}"/>
    <cellStyle name="Input 2 2 4 6 4" xfId="3908" xr:uid="{00000000-0005-0000-0000-000034100000}"/>
    <cellStyle name="Input 2 2 4 6 5" xfId="3909" xr:uid="{00000000-0005-0000-0000-000035100000}"/>
    <cellStyle name="Input 2 2 4 6 6" xfId="3910" xr:uid="{00000000-0005-0000-0000-000036100000}"/>
    <cellStyle name="Input 2 2 4 6 7" xfId="3911" xr:uid="{00000000-0005-0000-0000-000037100000}"/>
    <cellStyle name="Input 2 2 4 7" xfId="3912" xr:uid="{00000000-0005-0000-0000-000038100000}"/>
    <cellStyle name="Input 2 2 4 7 2" xfId="3913" xr:uid="{00000000-0005-0000-0000-000039100000}"/>
    <cellStyle name="Input 2 2 4 7 2 2" xfId="3914" xr:uid="{00000000-0005-0000-0000-00003A100000}"/>
    <cellStyle name="Input 2 2 4 7 2 3" xfId="3915" xr:uid="{00000000-0005-0000-0000-00003B100000}"/>
    <cellStyle name="Input 2 2 4 7 2 4" xfId="3916" xr:uid="{00000000-0005-0000-0000-00003C100000}"/>
    <cellStyle name="Input 2 2 4 7 2 5" xfId="3917" xr:uid="{00000000-0005-0000-0000-00003D100000}"/>
    <cellStyle name="Input 2 2 4 7 2 6" xfId="3918" xr:uid="{00000000-0005-0000-0000-00003E100000}"/>
    <cellStyle name="Input 2 2 4 7 3" xfId="3919" xr:uid="{00000000-0005-0000-0000-00003F100000}"/>
    <cellStyle name="Input 2 2 4 7 3 2" xfId="3920" xr:uid="{00000000-0005-0000-0000-000040100000}"/>
    <cellStyle name="Input 2 2 4 7 4" xfId="3921" xr:uid="{00000000-0005-0000-0000-000041100000}"/>
    <cellStyle name="Input 2 2 4 7 5" xfId="3922" xr:uid="{00000000-0005-0000-0000-000042100000}"/>
    <cellStyle name="Input 2 2 4 7 6" xfId="3923" xr:uid="{00000000-0005-0000-0000-000043100000}"/>
    <cellStyle name="Input 2 2 4 7 7" xfId="3924" xr:uid="{00000000-0005-0000-0000-000044100000}"/>
    <cellStyle name="Input 2 2 4 8" xfId="3925" xr:uid="{00000000-0005-0000-0000-000045100000}"/>
    <cellStyle name="Input 2 2 4 8 2" xfId="3926" xr:uid="{00000000-0005-0000-0000-000046100000}"/>
    <cellStyle name="Input 2 2 4 8 2 2" xfId="3927" xr:uid="{00000000-0005-0000-0000-000047100000}"/>
    <cellStyle name="Input 2 2 4 8 2 3" xfId="3928" xr:uid="{00000000-0005-0000-0000-000048100000}"/>
    <cellStyle name="Input 2 2 4 8 2 4" xfId="3929" xr:uid="{00000000-0005-0000-0000-000049100000}"/>
    <cellStyle name="Input 2 2 4 8 2 5" xfId="3930" xr:uid="{00000000-0005-0000-0000-00004A100000}"/>
    <cellStyle name="Input 2 2 4 8 2 6" xfId="3931" xr:uid="{00000000-0005-0000-0000-00004B100000}"/>
    <cellStyle name="Input 2 2 4 8 3" xfId="3932" xr:uid="{00000000-0005-0000-0000-00004C100000}"/>
    <cellStyle name="Input 2 2 4 8 3 2" xfId="3933" xr:uid="{00000000-0005-0000-0000-00004D100000}"/>
    <cellStyle name="Input 2 2 4 8 4" xfId="3934" xr:uid="{00000000-0005-0000-0000-00004E100000}"/>
    <cellStyle name="Input 2 2 4 8 5" xfId="3935" xr:uid="{00000000-0005-0000-0000-00004F100000}"/>
    <cellStyle name="Input 2 2 4 8 6" xfId="3936" xr:uid="{00000000-0005-0000-0000-000050100000}"/>
    <cellStyle name="Input 2 2 4 8 7" xfId="3937" xr:uid="{00000000-0005-0000-0000-000051100000}"/>
    <cellStyle name="Input 2 2 4 9" xfId="3938" xr:uid="{00000000-0005-0000-0000-000052100000}"/>
    <cellStyle name="Input 2 2 4 9 2" xfId="3939" xr:uid="{00000000-0005-0000-0000-000053100000}"/>
    <cellStyle name="Input 2 2 4 9 3" xfId="3940" xr:uid="{00000000-0005-0000-0000-000054100000}"/>
    <cellStyle name="Input 2 2 4 9 4" xfId="3941" xr:uid="{00000000-0005-0000-0000-000055100000}"/>
    <cellStyle name="Input 2 2 4 9 5" xfId="3942" xr:uid="{00000000-0005-0000-0000-000056100000}"/>
    <cellStyle name="Input 2 2 4 9 6" xfId="3943" xr:uid="{00000000-0005-0000-0000-000057100000}"/>
    <cellStyle name="Input 2 2 4_Subsidy" xfId="3944" xr:uid="{00000000-0005-0000-0000-000058100000}"/>
    <cellStyle name="Input 2 2 5" xfId="3945" xr:uid="{00000000-0005-0000-0000-000059100000}"/>
    <cellStyle name="Input 2 2 5 10" xfId="3946" xr:uid="{00000000-0005-0000-0000-00005A100000}"/>
    <cellStyle name="Input 2 2 5 10 2" xfId="3947" xr:uid="{00000000-0005-0000-0000-00005B100000}"/>
    <cellStyle name="Input 2 2 5 11" xfId="3948" xr:uid="{00000000-0005-0000-0000-00005C100000}"/>
    <cellStyle name="Input 2 2 5 12" xfId="3949" xr:uid="{00000000-0005-0000-0000-00005D100000}"/>
    <cellStyle name="Input 2 2 5 13" xfId="3950" xr:uid="{00000000-0005-0000-0000-00005E100000}"/>
    <cellStyle name="Input 2 2 5 14" xfId="3951" xr:uid="{00000000-0005-0000-0000-00005F100000}"/>
    <cellStyle name="Input 2 2 5 2" xfId="3952" xr:uid="{00000000-0005-0000-0000-000060100000}"/>
    <cellStyle name="Input 2 2 5 2 2" xfId="3953" xr:uid="{00000000-0005-0000-0000-000061100000}"/>
    <cellStyle name="Input 2 2 5 2 2 2" xfId="3954" xr:uid="{00000000-0005-0000-0000-000062100000}"/>
    <cellStyle name="Input 2 2 5 2 2 2 2" xfId="3955" xr:uid="{00000000-0005-0000-0000-000063100000}"/>
    <cellStyle name="Input 2 2 5 2 2 2 3" xfId="3956" xr:uid="{00000000-0005-0000-0000-000064100000}"/>
    <cellStyle name="Input 2 2 5 2 2 2 4" xfId="3957" xr:uid="{00000000-0005-0000-0000-000065100000}"/>
    <cellStyle name="Input 2 2 5 2 2 2 5" xfId="3958" xr:uid="{00000000-0005-0000-0000-000066100000}"/>
    <cellStyle name="Input 2 2 5 2 2 2 6" xfId="3959" xr:uid="{00000000-0005-0000-0000-000067100000}"/>
    <cellStyle name="Input 2 2 5 2 2 3" xfId="3960" xr:uid="{00000000-0005-0000-0000-000068100000}"/>
    <cellStyle name="Input 2 2 5 2 2 3 2" xfId="3961" xr:uid="{00000000-0005-0000-0000-000069100000}"/>
    <cellStyle name="Input 2 2 5 2 2 4" xfId="3962" xr:uid="{00000000-0005-0000-0000-00006A100000}"/>
    <cellStyle name="Input 2 2 5 2 2 5" xfId="3963" xr:uid="{00000000-0005-0000-0000-00006B100000}"/>
    <cellStyle name="Input 2 2 5 2 2 6" xfId="3964" xr:uid="{00000000-0005-0000-0000-00006C100000}"/>
    <cellStyle name="Input 2 2 5 2 2 7" xfId="3965" xr:uid="{00000000-0005-0000-0000-00006D100000}"/>
    <cellStyle name="Input 2 2 5 2 3" xfId="3966" xr:uid="{00000000-0005-0000-0000-00006E100000}"/>
    <cellStyle name="Input 2 2 5 2 3 2" xfId="3967" xr:uid="{00000000-0005-0000-0000-00006F100000}"/>
    <cellStyle name="Input 2 2 5 2 3 3" xfId="3968" xr:uid="{00000000-0005-0000-0000-000070100000}"/>
    <cellStyle name="Input 2 2 5 2 3 4" xfId="3969" xr:uid="{00000000-0005-0000-0000-000071100000}"/>
    <cellStyle name="Input 2 2 5 2 3 5" xfId="3970" xr:uid="{00000000-0005-0000-0000-000072100000}"/>
    <cellStyle name="Input 2 2 5 2 3 6" xfId="3971" xr:uid="{00000000-0005-0000-0000-000073100000}"/>
    <cellStyle name="Input 2 2 5 2 4" xfId="3972" xr:uid="{00000000-0005-0000-0000-000074100000}"/>
    <cellStyle name="Input 2 2 5 2 4 2" xfId="3973" xr:uid="{00000000-0005-0000-0000-000075100000}"/>
    <cellStyle name="Input 2 2 5 2 5" xfId="3974" xr:uid="{00000000-0005-0000-0000-000076100000}"/>
    <cellStyle name="Input 2 2 5 2 6" xfId="3975" xr:uid="{00000000-0005-0000-0000-000077100000}"/>
    <cellStyle name="Input 2 2 5 2 7" xfId="3976" xr:uid="{00000000-0005-0000-0000-000078100000}"/>
    <cellStyle name="Input 2 2 5 2 8" xfId="3977" xr:uid="{00000000-0005-0000-0000-000079100000}"/>
    <cellStyle name="Input 2 2 5 2_Subsidy" xfId="3978" xr:uid="{00000000-0005-0000-0000-00007A100000}"/>
    <cellStyle name="Input 2 2 5 3" xfId="3979" xr:uid="{00000000-0005-0000-0000-00007B100000}"/>
    <cellStyle name="Input 2 2 5 3 2" xfId="3980" xr:uid="{00000000-0005-0000-0000-00007C100000}"/>
    <cellStyle name="Input 2 2 5 3 2 2" xfId="3981" xr:uid="{00000000-0005-0000-0000-00007D100000}"/>
    <cellStyle name="Input 2 2 5 3 2 3" xfId="3982" xr:uid="{00000000-0005-0000-0000-00007E100000}"/>
    <cellStyle name="Input 2 2 5 3 2 4" xfId="3983" xr:uid="{00000000-0005-0000-0000-00007F100000}"/>
    <cellStyle name="Input 2 2 5 3 2 5" xfId="3984" xr:uid="{00000000-0005-0000-0000-000080100000}"/>
    <cellStyle name="Input 2 2 5 3 2 6" xfId="3985" xr:uid="{00000000-0005-0000-0000-000081100000}"/>
    <cellStyle name="Input 2 2 5 3 3" xfId="3986" xr:uid="{00000000-0005-0000-0000-000082100000}"/>
    <cellStyle name="Input 2 2 5 3 3 2" xfId="3987" xr:uid="{00000000-0005-0000-0000-000083100000}"/>
    <cellStyle name="Input 2 2 5 3 4" xfId="3988" xr:uid="{00000000-0005-0000-0000-000084100000}"/>
    <cellStyle name="Input 2 2 5 3 5" xfId="3989" xr:uid="{00000000-0005-0000-0000-000085100000}"/>
    <cellStyle name="Input 2 2 5 3 6" xfId="3990" xr:uid="{00000000-0005-0000-0000-000086100000}"/>
    <cellStyle name="Input 2 2 5 3 7" xfId="3991" xr:uid="{00000000-0005-0000-0000-000087100000}"/>
    <cellStyle name="Input 2 2 5 4" xfId="3992" xr:uid="{00000000-0005-0000-0000-000088100000}"/>
    <cellStyle name="Input 2 2 5 4 2" xfId="3993" xr:uid="{00000000-0005-0000-0000-000089100000}"/>
    <cellStyle name="Input 2 2 5 4 2 2" xfId="3994" xr:uid="{00000000-0005-0000-0000-00008A100000}"/>
    <cellStyle name="Input 2 2 5 4 2 3" xfId="3995" xr:uid="{00000000-0005-0000-0000-00008B100000}"/>
    <cellStyle name="Input 2 2 5 4 2 4" xfId="3996" xr:uid="{00000000-0005-0000-0000-00008C100000}"/>
    <cellStyle name="Input 2 2 5 4 2 5" xfId="3997" xr:uid="{00000000-0005-0000-0000-00008D100000}"/>
    <cellStyle name="Input 2 2 5 4 2 6" xfId="3998" xr:uid="{00000000-0005-0000-0000-00008E100000}"/>
    <cellStyle name="Input 2 2 5 4 3" xfId="3999" xr:uid="{00000000-0005-0000-0000-00008F100000}"/>
    <cellStyle name="Input 2 2 5 4 3 2" xfId="4000" xr:uid="{00000000-0005-0000-0000-000090100000}"/>
    <cellStyle name="Input 2 2 5 4 4" xfId="4001" xr:uid="{00000000-0005-0000-0000-000091100000}"/>
    <cellStyle name="Input 2 2 5 4 5" xfId="4002" xr:uid="{00000000-0005-0000-0000-000092100000}"/>
    <cellStyle name="Input 2 2 5 4 6" xfId="4003" xr:uid="{00000000-0005-0000-0000-000093100000}"/>
    <cellStyle name="Input 2 2 5 4 7" xfId="4004" xr:uid="{00000000-0005-0000-0000-000094100000}"/>
    <cellStyle name="Input 2 2 5 5" xfId="4005" xr:uid="{00000000-0005-0000-0000-000095100000}"/>
    <cellStyle name="Input 2 2 5 5 2" xfId="4006" xr:uid="{00000000-0005-0000-0000-000096100000}"/>
    <cellStyle name="Input 2 2 5 5 2 2" xfId="4007" xr:uid="{00000000-0005-0000-0000-000097100000}"/>
    <cellStyle name="Input 2 2 5 5 2 3" xfId="4008" xr:uid="{00000000-0005-0000-0000-000098100000}"/>
    <cellStyle name="Input 2 2 5 5 2 4" xfId="4009" xr:uid="{00000000-0005-0000-0000-000099100000}"/>
    <cellStyle name="Input 2 2 5 5 2 5" xfId="4010" xr:uid="{00000000-0005-0000-0000-00009A100000}"/>
    <cellStyle name="Input 2 2 5 5 2 6" xfId="4011" xr:uid="{00000000-0005-0000-0000-00009B100000}"/>
    <cellStyle name="Input 2 2 5 5 3" xfId="4012" xr:uid="{00000000-0005-0000-0000-00009C100000}"/>
    <cellStyle name="Input 2 2 5 5 3 2" xfId="4013" xr:uid="{00000000-0005-0000-0000-00009D100000}"/>
    <cellStyle name="Input 2 2 5 5 4" xfId="4014" xr:uid="{00000000-0005-0000-0000-00009E100000}"/>
    <cellStyle name="Input 2 2 5 5 5" xfId="4015" xr:uid="{00000000-0005-0000-0000-00009F100000}"/>
    <cellStyle name="Input 2 2 5 5 6" xfId="4016" xr:uid="{00000000-0005-0000-0000-0000A0100000}"/>
    <cellStyle name="Input 2 2 5 5 7" xfId="4017" xr:uid="{00000000-0005-0000-0000-0000A1100000}"/>
    <cellStyle name="Input 2 2 5 6" xfId="4018" xr:uid="{00000000-0005-0000-0000-0000A2100000}"/>
    <cellStyle name="Input 2 2 5 6 2" xfId="4019" xr:uid="{00000000-0005-0000-0000-0000A3100000}"/>
    <cellStyle name="Input 2 2 5 6 2 2" xfId="4020" xr:uid="{00000000-0005-0000-0000-0000A4100000}"/>
    <cellStyle name="Input 2 2 5 6 2 3" xfId="4021" xr:uid="{00000000-0005-0000-0000-0000A5100000}"/>
    <cellStyle name="Input 2 2 5 6 2 4" xfId="4022" xr:uid="{00000000-0005-0000-0000-0000A6100000}"/>
    <cellStyle name="Input 2 2 5 6 2 5" xfId="4023" xr:uid="{00000000-0005-0000-0000-0000A7100000}"/>
    <cellStyle name="Input 2 2 5 6 2 6" xfId="4024" xr:uid="{00000000-0005-0000-0000-0000A8100000}"/>
    <cellStyle name="Input 2 2 5 6 3" xfId="4025" xr:uid="{00000000-0005-0000-0000-0000A9100000}"/>
    <cellStyle name="Input 2 2 5 6 3 2" xfId="4026" xr:uid="{00000000-0005-0000-0000-0000AA100000}"/>
    <cellStyle name="Input 2 2 5 6 4" xfId="4027" xr:uid="{00000000-0005-0000-0000-0000AB100000}"/>
    <cellStyle name="Input 2 2 5 6 5" xfId="4028" xr:uid="{00000000-0005-0000-0000-0000AC100000}"/>
    <cellStyle name="Input 2 2 5 6 6" xfId="4029" xr:uid="{00000000-0005-0000-0000-0000AD100000}"/>
    <cellStyle name="Input 2 2 5 6 7" xfId="4030" xr:uid="{00000000-0005-0000-0000-0000AE100000}"/>
    <cellStyle name="Input 2 2 5 7" xfId="4031" xr:uid="{00000000-0005-0000-0000-0000AF100000}"/>
    <cellStyle name="Input 2 2 5 7 2" xfId="4032" xr:uid="{00000000-0005-0000-0000-0000B0100000}"/>
    <cellStyle name="Input 2 2 5 7 2 2" xfId="4033" xr:uid="{00000000-0005-0000-0000-0000B1100000}"/>
    <cellStyle name="Input 2 2 5 7 2 3" xfId="4034" xr:uid="{00000000-0005-0000-0000-0000B2100000}"/>
    <cellStyle name="Input 2 2 5 7 2 4" xfId="4035" xr:uid="{00000000-0005-0000-0000-0000B3100000}"/>
    <cellStyle name="Input 2 2 5 7 2 5" xfId="4036" xr:uid="{00000000-0005-0000-0000-0000B4100000}"/>
    <cellStyle name="Input 2 2 5 7 2 6" xfId="4037" xr:uid="{00000000-0005-0000-0000-0000B5100000}"/>
    <cellStyle name="Input 2 2 5 7 3" xfId="4038" xr:uid="{00000000-0005-0000-0000-0000B6100000}"/>
    <cellStyle name="Input 2 2 5 7 3 2" xfId="4039" xr:uid="{00000000-0005-0000-0000-0000B7100000}"/>
    <cellStyle name="Input 2 2 5 7 4" xfId="4040" xr:uid="{00000000-0005-0000-0000-0000B8100000}"/>
    <cellStyle name="Input 2 2 5 7 5" xfId="4041" xr:uid="{00000000-0005-0000-0000-0000B9100000}"/>
    <cellStyle name="Input 2 2 5 7 6" xfId="4042" xr:uid="{00000000-0005-0000-0000-0000BA100000}"/>
    <cellStyle name="Input 2 2 5 7 7" xfId="4043" xr:uid="{00000000-0005-0000-0000-0000BB100000}"/>
    <cellStyle name="Input 2 2 5 8" xfId="4044" xr:uid="{00000000-0005-0000-0000-0000BC100000}"/>
    <cellStyle name="Input 2 2 5 8 2" xfId="4045" xr:uid="{00000000-0005-0000-0000-0000BD100000}"/>
    <cellStyle name="Input 2 2 5 8 2 2" xfId="4046" xr:uid="{00000000-0005-0000-0000-0000BE100000}"/>
    <cellStyle name="Input 2 2 5 8 2 3" xfId="4047" xr:uid="{00000000-0005-0000-0000-0000BF100000}"/>
    <cellStyle name="Input 2 2 5 8 2 4" xfId="4048" xr:uid="{00000000-0005-0000-0000-0000C0100000}"/>
    <cellStyle name="Input 2 2 5 8 2 5" xfId="4049" xr:uid="{00000000-0005-0000-0000-0000C1100000}"/>
    <cellStyle name="Input 2 2 5 8 2 6" xfId="4050" xr:uid="{00000000-0005-0000-0000-0000C2100000}"/>
    <cellStyle name="Input 2 2 5 8 3" xfId="4051" xr:uid="{00000000-0005-0000-0000-0000C3100000}"/>
    <cellStyle name="Input 2 2 5 8 3 2" xfId="4052" xr:uid="{00000000-0005-0000-0000-0000C4100000}"/>
    <cellStyle name="Input 2 2 5 8 4" xfId="4053" xr:uid="{00000000-0005-0000-0000-0000C5100000}"/>
    <cellStyle name="Input 2 2 5 8 5" xfId="4054" xr:uid="{00000000-0005-0000-0000-0000C6100000}"/>
    <cellStyle name="Input 2 2 5 8 6" xfId="4055" xr:uid="{00000000-0005-0000-0000-0000C7100000}"/>
    <cellStyle name="Input 2 2 5 8 7" xfId="4056" xr:uid="{00000000-0005-0000-0000-0000C8100000}"/>
    <cellStyle name="Input 2 2 5 9" xfId="4057" xr:uid="{00000000-0005-0000-0000-0000C9100000}"/>
    <cellStyle name="Input 2 2 5 9 2" xfId="4058" xr:uid="{00000000-0005-0000-0000-0000CA100000}"/>
    <cellStyle name="Input 2 2 5 9 3" xfId="4059" xr:uid="{00000000-0005-0000-0000-0000CB100000}"/>
    <cellStyle name="Input 2 2 5 9 4" xfId="4060" xr:uid="{00000000-0005-0000-0000-0000CC100000}"/>
    <cellStyle name="Input 2 2 5 9 5" xfId="4061" xr:uid="{00000000-0005-0000-0000-0000CD100000}"/>
    <cellStyle name="Input 2 2 5 9 6" xfId="4062" xr:uid="{00000000-0005-0000-0000-0000CE100000}"/>
    <cellStyle name="Input 2 2 5_Subsidy" xfId="4063" xr:uid="{00000000-0005-0000-0000-0000CF100000}"/>
    <cellStyle name="Input 2 2 6" xfId="4064" xr:uid="{00000000-0005-0000-0000-0000D0100000}"/>
    <cellStyle name="Input 2 2 6 2" xfId="4065" xr:uid="{00000000-0005-0000-0000-0000D1100000}"/>
    <cellStyle name="Input 2 2 6 2 2" xfId="4066" xr:uid="{00000000-0005-0000-0000-0000D2100000}"/>
    <cellStyle name="Input 2 2 6 2 2 2" xfId="4067" xr:uid="{00000000-0005-0000-0000-0000D3100000}"/>
    <cellStyle name="Input 2 2 6 2 2 3" xfId="4068" xr:uid="{00000000-0005-0000-0000-0000D4100000}"/>
    <cellStyle name="Input 2 2 6 2 2 4" xfId="4069" xr:uid="{00000000-0005-0000-0000-0000D5100000}"/>
    <cellStyle name="Input 2 2 6 2 2 5" xfId="4070" xr:uid="{00000000-0005-0000-0000-0000D6100000}"/>
    <cellStyle name="Input 2 2 6 2 2 6" xfId="4071" xr:uid="{00000000-0005-0000-0000-0000D7100000}"/>
    <cellStyle name="Input 2 2 6 2 3" xfId="4072" xr:uid="{00000000-0005-0000-0000-0000D8100000}"/>
    <cellStyle name="Input 2 2 6 2 3 2" xfId="4073" xr:uid="{00000000-0005-0000-0000-0000D9100000}"/>
    <cellStyle name="Input 2 2 6 2 4" xfId="4074" xr:uid="{00000000-0005-0000-0000-0000DA100000}"/>
    <cellStyle name="Input 2 2 6 2 5" xfId="4075" xr:uid="{00000000-0005-0000-0000-0000DB100000}"/>
    <cellStyle name="Input 2 2 6 2 6" xfId="4076" xr:uid="{00000000-0005-0000-0000-0000DC100000}"/>
    <cellStyle name="Input 2 2 6 2 7" xfId="4077" xr:uid="{00000000-0005-0000-0000-0000DD100000}"/>
    <cellStyle name="Input 2 2 6 3" xfId="4078" xr:uid="{00000000-0005-0000-0000-0000DE100000}"/>
    <cellStyle name="Input 2 2 6 3 2" xfId="4079" xr:uid="{00000000-0005-0000-0000-0000DF100000}"/>
    <cellStyle name="Input 2 2 6 3 3" xfId="4080" xr:uid="{00000000-0005-0000-0000-0000E0100000}"/>
    <cellStyle name="Input 2 2 6 3 4" xfId="4081" xr:uid="{00000000-0005-0000-0000-0000E1100000}"/>
    <cellStyle name="Input 2 2 6 3 5" xfId="4082" xr:uid="{00000000-0005-0000-0000-0000E2100000}"/>
    <cellStyle name="Input 2 2 6 3 6" xfId="4083" xr:uid="{00000000-0005-0000-0000-0000E3100000}"/>
    <cellStyle name="Input 2 2 6 4" xfId="4084" xr:uid="{00000000-0005-0000-0000-0000E4100000}"/>
    <cellStyle name="Input 2 2 6 4 2" xfId="4085" xr:uid="{00000000-0005-0000-0000-0000E5100000}"/>
    <cellStyle name="Input 2 2 6 5" xfId="4086" xr:uid="{00000000-0005-0000-0000-0000E6100000}"/>
    <cellStyle name="Input 2 2 6 6" xfId="4087" xr:uid="{00000000-0005-0000-0000-0000E7100000}"/>
    <cellStyle name="Input 2 2 6 7" xfId="4088" xr:uid="{00000000-0005-0000-0000-0000E8100000}"/>
    <cellStyle name="Input 2 2 6 8" xfId="4089" xr:uid="{00000000-0005-0000-0000-0000E9100000}"/>
    <cellStyle name="Input 2 2 6_Subsidy" xfId="4090" xr:uid="{00000000-0005-0000-0000-0000EA100000}"/>
    <cellStyle name="Input 2 2 7" xfId="4091" xr:uid="{00000000-0005-0000-0000-0000EB100000}"/>
    <cellStyle name="Input 2 2 7 2" xfId="4092" xr:uid="{00000000-0005-0000-0000-0000EC100000}"/>
    <cellStyle name="Input 2 2 7 2 2" xfId="4093" xr:uid="{00000000-0005-0000-0000-0000ED100000}"/>
    <cellStyle name="Input 2 2 7 2 3" xfId="4094" xr:uid="{00000000-0005-0000-0000-0000EE100000}"/>
    <cellStyle name="Input 2 2 7 2 4" xfId="4095" xr:uid="{00000000-0005-0000-0000-0000EF100000}"/>
    <cellStyle name="Input 2 2 7 2 5" xfId="4096" xr:uid="{00000000-0005-0000-0000-0000F0100000}"/>
    <cellStyle name="Input 2 2 7 2 6" xfId="4097" xr:uid="{00000000-0005-0000-0000-0000F1100000}"/>
    <cellStyle name="Input 2 2 7 3" xfId="4098" xr:uid="{00000000-0005-0000-0000-0000F2100000}"/>
    <cellStyle name="Input 2 2 7 3 2" xfId="4099" xr:uid="{00000000-0005-0000-0000-0000F3100000}"/>
    <cellStyle name="Input 2 2 7 4" xfId="4100" xr:uid="{00000000-0005-0000-0000-0000F4100000}"/>
    <cellStyle name="Input 2 2 7 5" xfId="4101" xr:uid="{00000000-0005-0000-0000-0000F5100000}"/>
    <cellStyle name="Input 2 2 7 6" xfId="4102" xr:uid="{00000000-0005-0000-0000-0000F6100000}"/>
    <cellStyle name="Input 2 2 7 7" xfId="4103" xr:uid="{00000000-0005-0000-0000-0000F7100000}"/>
    <cellStyle name="Input 2 2 8" xfId="4104" xr:uid="{00000000-0005-0000-0000-0000F8100000}"/>
    <cellStyle name="Input 2 2 8 2" xfId="4105" xr:uid="{00000000-0005-0000-0000-0000F9100000}"/>
    <cellStyle name="Input 2 2 8 2 2" xfId="4106" xr:uid="{00000000-0005-0000-0000-0000FA100000}"/>
    <cellStyle name="Input 2 2 8 2 3" xfId="4107" xr:uid="{00000000-0005-0000-0000-0000FB100000}"/>
    <cellStyle name="Input 2 2 8 2 4" xfId="4108" xr:uid="{00000000-0005-0000-0000-0000FC100000}"/>
    <cellStyle name="Input 2 2 8 2 5" xfId="4109" xr:uid="{00000000-0005-0000-0000-0000FD100000}"/>
    <cellStyle name="Input 2 2 8 2 6" xfId="4110" xr:uid="{00000000-0005-0000-0000-0000FE100000}"/>
    <cellStyle name="Input 2 2 8 3" xfId="4111" xr:uid="{00000000-0005-0000-0000-0000FF100000}"/>
    <cellStyle name="Input 2 2 8 3 2" xfId="4112" xr:uid="{00000000-0005-0000-0000-000000110000}"/>
    <cellStyle name="Input 2 2 8 4" xfId="4113" xr:uid="{00000000-0005-0000-0000-000001110000}"/>
    <cellStyle name="Input 2 2 8 5" xfId="4114" xr:uid="{00000000-0005-0000-0000-000002110000}"/>
    <cellStyle name="Input 2 2 8 6" xfId="4115" xr:uid="{00000000-0005-0000-0000-000003110000}"/>
    <cellStyle name="Input 2 2 8 7" xfId="4116" xr:uid="{00000000-0005-0000-0000-000004110000}"/>
    <cellStyle name="Input 2 2 9" xfId="4117" xr:uid="{00000000-0005-0000-0000-000005110000}"/>
    <cellStyle name="Input 2 2 9 2" xfId="4118" xr:uid="{00000000-0005-0000-0000-000006110000}"/>
    <cellStyle name="Input 2 2 9 2 2" xfId="4119" xr:uid="{00000000-0005-0000-0000-000007110000}"/>
    <cellStyle name="Input 2 2 9 2 3" xfId="4120" xr:uid="{00000000-0005-0000-0000-000008110000}"/>
    <cellStyle name="Input 2 2 9 2 4" xfId="4121" xr:uid="{00000000-0005-0000-0000-000009110000}"/>
    <cellStyle name="Input 2 2 9 2 5" xfId="4122" xr:uid="{00000000-0005-0000-0000-00000A110000}"/>
    <cellStyle name="Input 2 2 9 2 6" xfId="4123" xr:uid="{00000000-0005-0000-0000-00000B110000}"/>
    <cellStyle name="Input 2 2 9 3" xfId="4124" xr:uid="{00000000-0005-0000-0000-00000C110000}"/>
    <cellStyle name="Input 2 2 9 3 2" xfId="4125" xr:uid="{00000000-0005-0000-0000-00000D110000}"/>
    <cellStyle name="Input 2 2 9 4" xfId="4126" xr:uid="{00000000-0005-0000-0000-00000E110000}"/>
    <cellStyle name="Input 2 2 9 5" xfId="4127" xr:uid="{00000000-0005-0000-0000-00000F110000}"/>
    <cellStyle name="Input 2 2 9 6" xfId="4128" xr:uid="{00000000-0005-0000-0000-000010110000}"/>
    <cellStyle name="Input 2 2 9 7" xfId="4129" xr:uid="{00000000-0005-0000-0000-000011110000}"/>
    <cellStyle name="Input 2 2_ST" xfId="4130" xr:uid="{00000000-0005-0000-0000-000012110000}"/>
    <cellStyle name="Input 2 3" xfId="4131" xr:uid="{00000000-0005-0000-0000-000013110000}"/>
    <cellStyle name="Input 2 3 10" xfId="4132" xr:uid="{00000000-0005-0000-0000-000014110000}"/>
    <cellStyle name="Input 2 3 10 2" xfId="4133" xr:uid="{00000000-0005-0000-0000-000015110000}"/>
    <cellStyle name="Input 2 3 11" xfId="4134" xr:uid="{00000000-0005-0000-0000-000016110000}"/>
    <cellStyle name="Input 2 3 12" xfId="4135" xr:uid="{00000000-0005-0000-0000-000017110000}"/>
    <cellStyle name="Input 2 3 13" xfId="4136" xr:uid="{00000000-0005-0000-0000-000018110000}"/>
    <cellStyle name="Input 2 3 14" xfId="4137" xr:uid="{00000000-0005-0000-0000-000019110000}"/>
    <cellStyle name="Input 2 3 15" xfId="4138" xr:uid="{00000000-0005-0000-0000-00001A110000}"/>
    <cellStyle name="Input 2 3 2" xfId="4139" xr:uid="{00000000-0005-0000-0000-00001B110000}"/>
    <cellStyle name="Input 2 3 2 2" xfId="4140" xr:uid="{00000000-0005-0000-0000-00001C110000}"/>
    <cellStyle name="Input 2 3 2 2 2" xfId="4141" xr:uid="{00000000-0005-0000-0000-00001D110000}"/>
    <cellStyle name="Input 2 3 2 2 2 2" xfId="4142" xr:uid="{00000000-0005-0000-0000-00001E110000}"/>
    <cellStyle name="Input 2 3 2 2 2 3" xfId="4143" xr:uid="{00000000-0005-0000-0000-00001F110000}"/>
    <cellStyle name="Input 2 3 2 2 2 4" xfId="4144" xr:uid="{00000000-0005-0000-0000-000020110000}"/>
    <cellStyle name="Input 2 3 2 2 2 5" xfId="4145" xr:uid="{00000000-0005-0000-0000-000021110000}"/>
    <cellStyle name="Input 2 3 2 2 2 6" xfId="4146" xr:uid="{00000000-0005-0000-0000-000022110000}"/>
    <cellStyle name="Input 2 3 2 2 3" xfId="4147" xr:uid="{00000000-0005-0000-0000-000023110000}"/>
    <cellStyle name="Input 2 3 2 2 3 2" xfId="4148" xr:uid="{00000000-0005-0000-0000-000024110000}"/>
    <cellStyle name="Input 2 3 2 2 4" xfId="4149" xr:uid="{00000000-0005-0000-0000-000025110000}"/>
    <cellStyle name="Input 2 3 2 2 5" xfId="4150" xr:uid="{00000000-0005-0000-0000-000026110000}"/>
    <cellStyle name="Input 2 3 2 2 6" xfId="4151" xr:uid="{00000000-0005-0000-0000-000027110000}"/>
    <cellStyle name="Input 2 3 2 2 7" xfId="4152" xr:uid="{00000000-0005-0000-0000-000028110000}"/>
    <cellStyle name="Input 2 3 2 3" xfId="4153" xr:uid="{00000000-0005-0000-0000-000029110000}"/>
    <cellStyle name="Input 2 3 2 3 2" xfId="4154" xr:uid="{00000000-0005-0000-0000-00002A110000}"/>
    <cellStyle name="Input 2 3 2 3 3" xfId="4155" xr:uid="{00000000-0005-0000-0000-00002B110000}"/>
    <cellStyle name="Input 2 3 2 3 4" xfId="4156" xr:uid="{00000000-0005-0000-0000-00002C110000}"/>
    <cellStyle name="Input 2 3 2 3 5" xfId="4157" xr:uid="{00000000-0005-0000-0000-00002D110000}"/>
    <cellStyle name="Input 2 3 2 3 6" xfId="4158" xr:uid="{00000000-0005-0000-0000-00002E110000}"/>
    <cellStyle name="Input 2 3 2 4" xfId="4159" xr:uid="{00000000-0005-0000-0000-00002F110000}"/>
    <cellStyle name="Input 2 3 2 4 2" xfId="4160" xr:uid="{00000000-0005-0000-0000-000030110000}"/>
    <cellStyle name="Input 2 3 2 5" xfId="4161" xr:uid="{00000000-0005-0000-0000-000031110000}"/>
    <cellStyle name="Input 2 3 2 6" xfId="4162" xr:uid="{00000000-0005-0000-0000-000032110000}"/>
    <cellStyle name="Input 2 3 2 7" xfId="4163" xr:uid="{00000000-0005-0000-0000-000033110000}"/>
    <cellStyle name="Input 2 3 2 8" xfId="4164" xr:uid="{00000000-0005-0000-0000-000034110000}"/>
    <cellStyle name="Input 2 3 2_Subsidy" xfId="4165" xr:uid="{00000000-0005-0000-0000-000035110000}"/>
    <cellStyle name="Input 2 3 3" xfId="4166" xr:uid="{00000000-0005-0000-0000-000036110000}"/>
    <cellStyle name="Input 2 3 3 2" xfId="4167" xr:uid="{00000000-0005-0000-0000-000037110000}"/>
    <cellStyle name="Input 2 3 3 2 2" xfId="4168" xr:uid="{00000000-0005-0000-0000-000038110000}"/>
    <cellStyle name="Input 2 3 3 2 3" xfId="4169" xr:uid="{00000000-0005-0000-0000-000039110000}"/>
    <cellStyle name="Input 2 3 3 2 4" xfId="4170" xr:uid="{00000000-0005-0000-0000-00003A110000}"/>
    <cellStyle name="Input 2 3 3 2 5" xfId="4171" xr:uid="{00000000-0005-0000-0000-00003B110000}"/>
    <cellStyle name="Input 2 3 3 2 6" xfId="4172" xr:uid="{00000000-0005-0000-0000-00003C110000}"/>
    <cellStyle name="Input 2 3 3 3" xfId="4173" xr:uid="{00000000-0005-0000-0000-00003D110000}"/>
    <cellStyle name="Input 2 3 3 3 2" xfId="4174" xr:uid="{00000000-0005-0000-0000-00003E110000}"/>
    <cellStyle name="Input 2 3 3 4" xfId="4175" xr:uid="{00000000-0005-0000-0000-00003F110000}"/>
    <cellStyle name="Input 2 3 3 5" xfId="4176" xr:uid="{00000000-0005-0000-0000-000040110000}"/>
    <cellStyle name="Input 2 3 3 6" xfId="4177" xr:uid="{00000000-0005-0000-0000-000041110000}"/>
    <cellStyle name="Input 2 3 3 7" xfId="4178" xr:uid="{00000000-0005-0000-0000-000042110000}"/>
    <cellStyle name="Input 2 3 4" xfId="4179" xr:uid="{00000000-0005-0000-0000-000043110000}"/>
    <cellStyle name="Input 2 3 4 2" xfId="4180" xr:uid="{00000000-0005-0000-0000-000044110000}"/>
    <cellStyle name="Input 2 3 4 2 2" xfId="4181" xr:uid="{00000000-0005-0000-0000-000045110000}"/>
    <cellStyle name="Input 2 3 4 2 3" xfId="4182" xr:uid="{00000000-0005-0000-0000-000046110000}"/>
    <cellStyle name="Input 2 3 4 2 4" xfId="4183" xr:uid="{00000000-0005-0000-0000-000047110000}"/>
    <cellStyle name="Input 2 3 4 2 5" xfId="4184" xr:uid="{00000000-0005-0000-0000-000048110000}"/>
    <cellStyle name="Input 2 3 4 2 6" xfId="4185" xr:uid="{00000000-0005-0000-0000-000049110000}"/>
    <cellStyle name="Input 2 3 4 3" xfId="4186" xr:uid="{00000000-0005-0000-0000-00004A110000}"/>
    <cellStyle name="Input 2 3 4 3 2" xfId="4187" xr:uid="{00000000-0005-0000-0000-00004B110000}"/>
    <cellStyle name="Input 2 3 4 4" xfId="4188" xr:uid="{00000000-0005-0000-0000-00004C110000}"/>
    <cellStyle name="Input 2 3 4 5" xfId="4189" xr:uid="{00000000-0005-0000-0000-00004D110000}"/>
    <cellStyle name="Input 2 3 4 6" xfId="4190" xr:uid="{00000000-0005-0000-0000-00004E110000}"/>
    <cellStyle name="Input 2 3 4 7" xfId="4191" xr:uid="{00000000-0005-0000-0000-00004F110000}"/>
    <cellStyle name="Input 2 3 5" xfId="4192" xr:uid="{00000000-0005-0000-0000-000050110000}"/>
    <cellStyle name="Input 2 3 5 2" xfId="4193" xr:uid="{00000000-0005-0000-0000-000051110000}"/>
    <cellStyle name="Input 2 3 5 2 2" xfId="4194" xr:uid="{00000000-0005-0000-0000-000052110000}"/>
    <cellStyle name="Input 2 3 5 2 3" xfId="4195" xr:uid="{00000000-0005-0000-0000-000053110000}"/>
    <cellStyle name="Input 2 3 5 2 4" xfId="4196" xr:uid="{00000000-0005-0000-0000-000054110000}"/>
    <cellStyle name="Input 2 3 5 2 5" xfId="4197" xr:uid="{00000000-0005-0000-0000-000055110000}"/>
    <cellStyle name="Input 2 3 5 2 6" xfId="4198" xr:uid="{00000000-0005-0000-0000-000056110000}"/>
    <cellStyle name="Input 2 3 5 3" xfId="4199" xr:uid="{00000000-0005-0000-0000-000057110000}"/>
    <cellStyle name="Input 2 3 5 3 2" xfId="4200" xr:uid="{00000000-0005-0000-0000-000058110000}"/>
    <cellStyle name="Input 2 3 5 4" xfId="4201" xr:uid="{00000000-0005-0000-0000-000059110000}"/>
    <cellStyle name="Input 2 3 5 5" xfId="4202" xr:uid="{00000000-0005-0000-0000-00005A110000}"/>
    <cellStyle name="Input 2 3 5 6" xfId="4203" xr:uid="{00000000-0005-0000-0000-00005B110000}"/>
    <cellStyle name="Input 2 3 5 7" xfId="4204" xr:uid="{00000000-0005-0000-0000-00005C110000}"/>
    <cellStyle name="Input 2 3 6" xfId="4205" xr:uid="{00000000-0005-0000-0000-00005D110000}"/>
    <cellStyle name="Input 2 3 6 2" xfId="4206" xr:uid="{00000000-0005-0000-0000-00005E110000}"/>
    <cellStyle name="Input 2 3 6 2 2" xfId="4207" xr:uid="{00000000-0005-0000-0000-00005F110000}"/>
    <cellStyle name="Input 2 3 6 2 3" xfId="4208" xr:uid="{00000000-0005-0000-0000-000060110000}"/>
    <cellStyle name="Input 2 3 6 2 4" xfId="4209" xr:uid="{00000000-0005-0000-0000-000061110000}"/>
    <cellStyle name="Input 2 3 6 2 5" xfId="4210" xr:uid="{00000000-0005-0000-0000-000062110000}"/>
    <cellStyle name="Input 2 3 6 2 6" xfId="4211" xr:uid="{00000000-0005-0000-0000-000063110000}"/>
    <cellStyle name="Input 2 3 6 3" xfId="4212" xr:uid="{00000000-0005-0000-0000-000064110000}"/>
    <cellStyle name="Input 2 3 6 3 2" xfId="4213" xr:uid="{00000000-0005-0000-0000-000065110000}"/>
    <cellStyle name="Input 2 3 6 4" xfId="4214" xr:uid="{00000000-0005-0000-0000-000066110000}"/>
    <cellStyle name="Input 2 3 6 5" xfId="4215" xr:uid="{00000000-0005-0000-0000-000067110000}"/>
    <cellStyle name="Input 2 3 6 6" xfId="4216" xr:uid="{00000000-0005-0000-0000-000068110000}"/>
    <cellStyle name="Input 2 3 6 7" xfId="4217" xr:uid="{00000000-0005-0000-0000-000069110000}"/>
    <cellStyle name="Input 2 3 7" xfId="4218" xr:uid="{00000000-0005-0000-0000-00006A110000}"/>
    <cellStyle name="Input 2 3 7 2" xfId="4219" xr:uid="{00000000-0005-0000-0000-00006B110000}"/>
    <cellStyle name="Input 2 3 7 2 2" xfId="4220" xr:uid="{00000000-0005-0000-0000-00006C110000}"/>
    <cellStyle name="Input 2 3 7 2 3" xfId="4221" xr:uid="{00000000-0005-0000-0000-00006D110000}"/>
    <cellStyle name="Input 2 3 7 2 4" xfId="4222" xr:uid="{00000000-0005-0000-0000-00006E110000}"/>
    <cellStyle name="Input 2 3 7 2 5" xfId="4223" xr:uid="{00000000-0005-0000-0000-00006F110000}"/>
    <cellStyle name="Input 2 3 7 2 6" xfId="4224" xr:uid="{00000000-0005-0000-0000-000070110000}"/>
    <cellStyle name="Input 2 3 7 3" xfId="4225" xr:uid="{00000000-0005-0000-0000-000071110000}"/>
    <cellStyle name="Input 2 3 7 3 2" xfId="4226" xr:uid="{00000000-0005-0000-0000-000072110000}"/>
    <cellStyle name="Input 2 3 7 4" xfId="4227" xr:uid="{00000000-0005-0000-0000-000073110000}"/>
    <cellStyle name="Input 2 3 7 5" xfId="4228" xr:uid="{00000000-0005-0000-0000-000074110000}"/>
    <cellStyle name="Input 2 3 7 6" xfId="4229" xr:uid="{00000000-0005-0000-0000-000075110000}"/>
    <cellStyle name="Input 2 3 7 7" xfId="4230" xr:uid="{00000000-0005-0000-0000-000076110000}"/>
    <cellStyle name="Input 2 3 8" xfId="4231" xr:uid="{00000000-0005-0000-0000-000077110000}"/>
    <cellStyle name="Input 2 3 8 2" xfId="4232" xr:uid="{00000000-0005-0000-0000-000078110000}"/>
    <cellStyle name="Input 2 3 8 2 2" xfId="4233" xr:uid="{00000000-0005-0000-0000-000079110000}"/>
    <cellStyle name="Input 2 3 8 2 3" xfId="4234" xr:uid="{00000000-0005-0000-0000-00007A110000}"/>
    <cellStyle name="Input 2 3 8 2 4" xfId="4235" xr:uid="{00000000-0005-0000-0000-00007B110000}"/>
    <cellStyle name="Input 2 3 8 2 5" xfId="4236" xr:uid="{00000000-0005-0000-0000-00007C110000}"/>
    <cellStyle name="Input 2 3 8 2 6" xfId="4237" xr:uid="{00000000-0005-0000-0000-00007D110000}"/>
    <cellStyle name="Input 2 3 8 3" xfId="4238" xr:uid="{00000000-0005-0000-0000-00007E110000}"/>
    <cellStyle name="Input 2 3 8 3 2" xfId="4239" xr:uid="{00000000-0005-0000-0000-00007F110000}"/>
    <cellStyle name="Input 2 3 8 4" xfId="4240" xr:uid="{00000000-0005-0000-0000-000080110000}"/>
    <cellStyle name="Input 2 3 8 5" xfId="4241" xr:uid="{00000000-0005-0000-0000-000081110000}"/>
    <cellStyle name="Input 2 3 8 6" xfId="4242" xr:uid="{00000000-0005-0000-0000-000082110000}"/>
    <cellStyle name="Input 2 3 8 7" xfId="4243" xr:uid="{00000000-0005-0000-0000-000083110000}"/>
    <cellStyle name="Input 2 3 9" xfId="4244" xr:uid="{00000000-0005-0000-0000-000084110000}"/>
    <cellStyle name="Input 2 3 9 2" xfId="4245" xr:uid="{00000000-0005-0000-0000-000085110000}"/>
    <cellStyle name="Input 2 3 9 3" xfId="4246" xr:uid="{00000000-0005-0000-0000-000086110000}"/>
    <cellStyle name="Input 2 3 9 4" xfId="4247" xr:uid="{00000000-0005-0000-0000-000087110000}"/>
    <cellStyle name="Input 2 3 9 5" xfId="4248" xr:uid="{00000000-0005-0000-0000-000088110000}"/>
    <cellStyle name="Input 2 3 9 6" xfId="4249" xr:uid="{00000000-0005-0000-0000-000089110000}"/>
    <cellStyle name="Input 2 3_Subsidy" xfId="4250" xr:uid="{00000000-0005-0000-0000-00008A110000}"/>
    <cellStyle name="Input 2 4" xfId="4251" xr:uid="{00000000-0005-0000-0000-00008B110000}"/>
    <cellStyle name="Input 2 4 10" xfId="4252" xr:uid="{00000000-0005-0000-0000-00008C110000}"/>
    <cellStyle name="Input 2 4 10 2" xfId="4253" xr:uid="{00000000-0005-0000-0000-00008D110000}"/>
    <cellStyle name="Input 2 4 11" xfId="4254" xr:uid="{00000000-0005-0000-0000-00008E110000}"/>
    <cellStyle name="Input 2 4 12" xfId="4255" xr:uid="{00000000-0005-0000-0000-00008F110000}"/>
    <cellStyle name="Input 2 4 13" xfId="4256" xr:uid="{00000000-0005-0000-0000-000090110000}"/>
    <cellStyle name="Input 2 4 14" xfId="4257" xr:uid="{00000000-0005-0000-0000-000091110000}"/>
    <cellStyle name="Input 2 4 2" xfId="4258" xr:uid="{00000000-0005-0000-0000-000092110000}"/>
    <cellStyle name="Input 2 4 2 2" xfId="4259" xr:uid="{00000000-0005-0000-0000-000093110000}"/>
    <cellStyle name="Input 2 4 2 2 2" xfId="4260" xr:uid="{00000000-0005-0000-0000-000094110000}"/>
    <cellStyle name="Input 2 4 2 2 2 2" xfId="4261" xr:uid="{00000000-0005-0000-0000-000095110000}"/>
    <cellStyle name="Input 2 4 2 2 2 3" xfId="4262" xr:uid="{00000000-0005-0000-0000-000096110000}"/>
    <cellStyle name="Input 2 4 2 2 2 4" xfId="4263" xr:uid="{00000000-0005-0000-0000-000097110000}"/>
    <cellStyle name="Input 2 4 2 2 2 5" xfId="4264" xr:uid="{00000000-0005-0000-0000-000098110000}"/>
    <cellStyle name="Input 2 4 2 2 2 6" xfId="4265" xr:uid="{00000000-0005-0000-0000-000099110000}"/>
    <cellStyle name="Input 2 4 2 2 3" xfId="4266" xr:uid="{00000000-0005-0000-0000-00009A110000}"/>
    <cellStyle name="Input 2 4 2 2 3 2" xfId="4267" xr:uid="{00000000-0005-0000-0000-00009B110000}"/>
    <cellStyle name="Input 2 4 2 2 4" xfId="4268" xr:uid="{00000000-0005-0000-0000-00009C110000}"/>
    <cellStyle name="Input 2 4 2 2 5" xfId="4269" xr:uid="{00000000-0005-0000-0000-00009D110000}"/>
    <cellStyle name="Input 2 4 2 2 6" xfId="4270" xr:uid="{00000000-0005-0000-0000-00009E110000}"/>
    <cellStyle name="Input 2 4 2 2 7" xfId="4271" xr:uid="{00000000-0005-0000-0000-00009F110000}"/>
    <cellStyle name="Input 2 4 2 3" xfId="4272" xr:uid="{00000000-0005-0000-0000-0000A0110000}"/>
    <cellStyle name="Input 2 4 2 3 2" xfId="4273" xr:uid="{00000000-0005-0000-0000-0000A1110000}"/>
    <cellStyle name="Input 2 4 2 3 3" xfId="4274" xr:uid="{00000000-0005-0000-0000-0000A2110000}"/>
    <cellStyle name="Input 2 4 2 3 4" xfId="4275" xr:uid="{00000000-0005-0000-0000-0000A3110000}"/>
    <cellStyle name="Input 2 4 2 3 5" xfId="4276" xr:uid="{00000000-0005-0000-0000-0000A4110000}"/>
    <cellStyle name="Input 2 4 2 3 6" xfId="4277" xr:uid="{00000000-0005-0000-0000-0000A5110000}"/>
    <cellStyle name="Input 2 4 2 4" xfId="4278" xr:uid="{00000000-0005-0000-0000-0000A6110000}"/>
    <cellStyle name="Input 2 4 2 4 2" xfId="4279" xr:uid="{00000000-0005-0000-0000-0000A7110000}"/>
    <cellStyle name="Input 2 4 2 5" xfId="4280" xr:uid="{00000000-0005-0000-0000-0000A8110000}"/>
    <cellStyle name="Input 2 4 2 6" xfId="4281" xr:uid="{00000000-0005-0000-0000-0000A9110000}"/>
    <cellStyle name="Input 2 4 2 7" xfId="4282" xr:uid="{00000000-0005-0000-0000-0000AA110000}"/>
    <cellStyle name="Input 2 4 2 8" xfId="4283" xr:uid="{00000000-0005-0000-0000-0000AB110000}"/>
    <cellStyle name="Input 2 4 2_Subsidy" xfId="4284" xr:uid="{00000000-0005-0000-0000-0000AC110000}"/>
    <cellStyle name="Input 2 4 3" xfId="4285" xr:uid="{00000000-0005-0000-0000-0000AD110000}"/>
    <cellStyle name="Input 2 4 3 2" xfId="4286" xr:uid="{00000000-0005-0000-0000-0000AE110000}"/>
    <cellStyle name="Input 2 4 3 2 2" xfId="4287" xr:uid="{00000000-0005-0000-0000-0000AF110000}"/>
    <cellStyle name="Input 2 4 3 2 3" xfId="4288" xr:uid="{00000000-0005-0000-0000-0000B0110000}"/>
    <cellStyle name="Input 2 4 3 2 4" xfId="4289" xr:uid="{00000000-0005-0000-0000-0000B1110000}"/>
    <cellStyle name="Input 2 4 3 2 5" xfId="4290" xr:uid="{00000000-0005-0000-0000-0000B2110000}"/>
    <cellStyle name="Input 2 4 3 2 6" xfId="4291" xr:uid="{00000000-0005-0000-0000-0000B3110000}"/>
    <cellStyle name="Input 2 4 3 3" xfId="4292" xr:uid="{00000000-0005-0000-0000-0000B4110000}"/>
    <cellStyle name="Input 2 4 3 3 2" xfId="4293" xr:uid="{00000000-0005-0000-0000-0000B5110000}"/>
    <cellStyle name="Input 2 4 3 4" xfId="4294" xr:uid="{00000000-0005-0000-0000-0000B6110000}"/>
    <cellStyle name="Input 2 4 3 5" xfId="4295" xr:uid="{00000000-0005-0000-0000-0000B7110000}"/>
    <cellStyle name="Input 2 4 3 6" xfId="4296" xr:uid="{00000000-0005-0000-0000-0000B8110000}"/>
    <cellStyle name="Input 2 4 3 7" xfId="4297" xr:uid="{00000000-0005-0000-0000-0000B9110000}"/>
    <cellStyle name="Input 2 4 4" xfId="4298" xr:uid="{00000000-0005-0000-0000-0000BA110000}"/>
    <cellStyle name="Input 2 4 4 2" xfId="4299" xr:uid="{00000000-0005-0000-0000-0000BB110000}"/>
    <cellStyle name="Input 2 4 4 2 2" xfId="4300" xr:uid="{00000000-0005-0000-0000-0000BC110000}"/>
    <cellStyle name="Input 2 4 4 2 3" xfId="4301" xr:uid="{00000000-0005-0000-0000-0000BD110000}"/>
    <cellStyle name="Input 2 4 4 2 4" xfId="4302" xr:uid="{00000000-0005-0000-0000-0000BE110000}"/>
    <cellStyle name="Input 2 4 4 2 5" xfId="4303" xr:uid="{00000000-0005-0000-0000-0000BF110000}"/>
    <cellStyle name="Input 2 4 4 2 6" xfId="4304" xr:uid="{00000000-0005-0000-0000-0000C0110000}"/>
    <cellStyle name="Input 2 4 4 3" xfId="4305" xr:uid="{00000000-0005-0000-0000-0000C1110000}"/>
    <cellStyle name="Input 2 4 4 3 2" xfId="4306" xr:uid="{00000000-0005-0000-0000-0000C2110000}"/>
    <cellStyle name="Input 2 4 4 4" xfId="4307" xr:uid="{00000000-0005-0000-0000-0000C3110000}"/>
    <cellStyle name="Input 2 4 4 5" xfId="4308" xr:uid="{00000000-0005-0000-0000-0000C4110000}"/>
    <cellStyle name="Input 2 4 4 6" xfId="4309" xr:uid="{00000000-0005-0000-0000-0000C5110000}"/>
    <cellStyle name="Input 2 4 4 7" xfId="4310" xr:uid="{00000000-0005-0000-0000-0000C6110000}"/>
    <cellStyle name="Input 2 4 5" xfId="4311" xr:uid="{00000000-0005-0000-0000-0000C7110000}"/>
    <cellStyle name="Input 2 4 5 2" xfId="4312" xr:uid="{00000000-0005-0000-0000-0000C8110000}"/>
    <cellStyle name="Input 2 4 5 2 2" xfId="4313" xr:uid="{00000000-0005-0000-0000-0000C9110000}"/>
    <cellStyle name="Input 2 4 5 2 3" xfId="4314" xr:uid="{00000000-0005-0000-0000-0000CA110000}"/>
    <cellStyle name="Input 2 4 5 2 4" xfId="4315" xr:uid="{00000000-0005-0000-0000-0000CB110000}"/>
    <cellStyle name="Input 2 4 5 2 5" xfId="4316" xr:uid="{00000000-0005-0000-0000-0000CC110000}"/>
    <cellStyle name="Input 2 4 5 2 6" xfId="4317" xr:uid="{00000000-0005-0000-0000-0000CD110000}"/>
    <cellStyle name="Input 2 4 5 3" xfId="4318" xr:uid="{00000000-0005-0000-0000-0000CE110000}"/>
    <cellStyle name="Input 2 4 5 3 2" xfId="4319" xr:uid="{00000000-0005-0000-0000-0000CF110000}"/>
    <cellStyle name="Input 2 4 5 4" xfId="4320" xr:uid="{00000000-0005-0000-0000-0000D0110000}"/>
    <cellStyle name="Input 2 4 5 5" xfId="4321" xr:uid="{00000000-0005-0000-0000-0000D1110000}"/>
    <cellStyle name="Input 2 4 5 6" xfId="4322" xr:uid="{00000000-0005-0000-0000-0000D2110000}"/>
    <cellStyle name="Input 2 4 5 7" xfId="4323" xr:uid="{00000000-0005-0000-0000-0000D3110000}"/>
    <cellStyle name="Input 2 4 6" xfId="4324" xr:uid="{00000000-0005-0000-0000-0000D4110000}"/>
    <cellStyle name="Input 2 4 6 2" xfId="4325" xr:uid="{00000000-0005-0000-0000-0000D5110000}"/>
    <cellStyle name="Input 2 4 6 2 2" xfId="4326" xr:uid="{00000000-0005-0000-0000-0000D6110000}"/>
    <cellStyle name="Input 2 4 6 2 3" xfId="4327" xr:uid="{00000000-0005-0000-0000-0000D7110000}"/>
    <cellStyle name="Input 2 4 6 2 4" xfId="4328" xr:uid="{00000000-0005-0000-0000-0000D8110000}"/>
    <cellStyle name="Input 2 4 6 2 5" xfId="4329" xr:uid="{00000000-0005-0000-0000-0000D9110000}"/>
    <cellStyle name="Input 2 4 6 2 6" xfId="4330" xr:uid="{00000000-0005-0000-0000-0000DA110000}"/>
    <cellStyle name="Input 2 4 6 3" xfId="4331" xr:uid="{00000000-0005-0000-0000-0000DB110000}"/>
    <cellStyle name="Input 2 4 6 3 2" xfId="4332" xr:uid="{00000000-0005-0000-0000-0000DC110000}"/>
    <cellStyle name="Input 2 4 6 4" xfId="4333" xr:uid="{00000000-0005-0000-0000-0000DD110000}"/>
    <cellStyle name="Input 2 4 6 5" xfId="4334" xr:uid="{00000000-0005-0000-0000-0000DE110000}"/>
    <cellStyle name="Input 2 4 6 6" xfId="4335" xr:uid="{00000000-0005-0000-0000-0000DF110000}"/>
    <cellStyle name="Input 2 4 6 7" xfId="4336" xr:uid="{00000000-0005-0000-0000-0000E0110000}"/>
    <cellStyle name="Input 2 4 7" xfId="4337" xr:uid="{00000000-0005-0000-0000-0000E1110000}"/>
    <cellStyle name="Input 2 4 7 2" xfId="4338" xr:uid="{00000000-0005-0000-0000-0000E2110000}"/>
    <cellStyle name="Input 2 4 7 2 2" xfId="4339" xr:uid="{00000000-0005-0000-0000-0000E3110000}"/>
    <cellStyle name="Input 2 4 7 2 3" xfId="4340" xr:uid="{00000000-0005-0000-0000-0000E4110000}"/>
    <cellStyle name="Input 2 4 7 2 4" xfId="4341" xr:uid="{00000000-0005-0000-0000-0000E5110000}"/>
    <cellStyle name="Input 2 4 7 2 5" xfId="4342" xr:uid="{00000000-0005-0000-0000-0000E6110000}"/>
    <cellStyle name="Input 2 4 7 2 6" xfId="4343" xr:uid="{00000000-0005-0000-0000-0000E7110000}"/>
    <cellStyle name="Input 2 4 7 3" xfId="4344" xr:uid="{00000000-0005-0000-0000-0000E8110000}"/>
    <cellStyle name="Input 2 4 7 3 2" xfId="4345" xr:uid="{00000000-0005-0000-0000-0000E9110000}"/>
    <cellStyle name="Input 2 4 7 4" xfId="4346" xr:uid="{00000000-0005-0000-0000-0000EA110000}"/>
    <cellStyle name="Input 2 4 7 5" xfId="4347" xr:uid="{00000000-0005-0000-0000-0000EB110000}"/>
    <cellStyle name="Input 2 4 7 6" xfId="4348" xr:uid="{00000000-0005-0000-0000-0000EC110000}"/>
    <cellStyle name="Input 2 4 7 7" xfId="4349" xr:uid="{00000000-0005-0000-0000-0000ED110000}"/>
    <cellStyle name="Input 2 4 8" xfId="4350" xr:uid="{00000000-0005-0000-0000-0000EE110000}"/>
    <cellStyle name="Input 2 4 8 2" xfId="4351" xr:uid="{00000000-0005-0000-0000-0000EF110000}"/>
    <cellStyle name="Input 2 4 8 2 2" xfId="4352" xr:uid="{00000000-0005-0000-0000-0000F0110000}"/>
    <cellStyle name="Input 2 4 8 2 3" xfId="4353" xr:uid="{00000000-0005-0000-0000-0000F1110000}"/>
    <cellStyle name="Input 2 4 8 2 4" xfId="4354" xr:uid="{00000000-0005-0000-0000-0000F2110000}"/>
    <cellStyle name="Input 2 4 8 2 5" xfId="4355" xr:uid="{00000000-0005-0000-0000-0000F3110000}"/>
    <cellStyle name="Input 2 4 8 2 6" xfId="4356" xr:uid="{00000000-0005-0000-0000-0000F4110000}"/>
    <cellStyle name="Input 2 4 8 3" xfId="4357" xr:uid="{00000000-0005-0000-0000-0000F5110000}"/>
    <cellStyle name="Input 2 4 8 3 2" xfId="4358" xr:uid="{00000000-0005-0000-0000-0000F6110000}"/>
    <cellStyle name="Input 2 4 8 4" xfId="4359" xr:uid="{00000000-0005-0000-0000-0000F7110000}"/>
    <cellStyle name="Input 2 4 8 5" xfId="4360" xr:uid="{00000000-0005-0000-0000-0000F8110000}"/>
    <cellStyle name="Input 2 4 8 6" xfId="4361" xr:uid="{00000000-0005-0000-0000-0000F9110000}"/>
    <cellStyle name="Input 2 4 8 7" xfId="4362" xr:uid="{00000000-0005-0000-0000-0000FA110000}"/>
    <cellStyle name="Input 2 4 9" xfId="4363" xr:uid="{00000000-0005-0000-0000-0000FB110000}"/>
    <cellStyle name="Input 2 4 9 2" xfId="4364" xr:uid="{00000000-0005-0000-0000-0000FC110000}"/>
    <cellStyle name="Input 2 4 9 3" xfId="4365" xr:uid="{00000000-0005-0000-0000-0000FD110000}"/>
    <cellStyle name="Input 2 4 9 4" xfId="4366" xr:uid="{00000000-0005-0000-0000-0000FE110000}"/>
    <cellStyle name="Input 2 4 9 5" xfId="4367" xr:uid="{00000000-0005-0000-0000-0000FF110000}"/>
    <cellStyle name="Input 2 4 9 6" xfId="4368" xr:uid="{00000000-0005-0000-0000-000000120000}"/>
    <cellStyle name="Input 2 4_Subsidy" xfId="4369" xr:uid="{00000000-0005-0000-0000-000001120000}"/>
    <cellStyle name="Input 2 5" xfId="4370" xr:uid="{00000000-0005-0000-0000-000002120000}"/>
    <cellStyle name="Input 2 5 10" xfId="4371" xr:uid="{00000000-0005-0000-0000-000003120000}"/>
    <cellStyle name="Input 2 5 10 2" xfId="4372" xr:uid="{00000000-0005-0000-0000-000004120000}"/>
    <cellStyle name="Input 2 5 11" xfId="4373" xr:uid="{00000000-0005-0000-0000-000005120000}"/>
    <cellStyle name="Input 2 5 12" xfId="4374" xr:uid="{00000000-0005-0000-0000-000006120000}"/>
    <cellStyle name="Input 2 5 13" xfId="4375" xr:uid="{00000000-0005-0000-0000-000007120000}"/>
    <cellStyle name="Input 2 5 14" xfId="4376" xr:uid="{00000000-0005-0000-0000-000008120000}"/>
    <cellStyle name="Input 2 5 2" xfId="4377" xr:uid="{00000000-0005-0000-0000-000009120000}"/>
    <cellStyle name="Input 2 5 2 2" xfId="4378" xr:uid="{00000000-0005-0000-0000-00000A120000}"/>
    <cellStyle name="Input 2 5 2 2 2" xfId="4379" xr:uid="{00000000-0005-0000-0000-00000B120000}"/>
    <cellStyle name="Input 2 5 2 2 2 2" xfId="4380" xr:uid="{00000000-0005-0000-0000-00000C120000}"/>
    <cellStyle name="Input 2 5 2 2 2 3" xfId="4381" xr:uid="{00000000-0005-0000-0000-00000D120000}"/>
    <cellStyle name="Input 2 5 2 2 2 4" xfId="4382" xr:uid="{00000000-0005-0000-0000-00000E120000}"/>
    <cellStyle name="Input 2 5 2 2 2 5" xfId="4383" xr:uid="{00000000-0005-0000-0000-00000F120000}"/>
    <cellStyle name="Input 2 5 2 2 2 6" xfId="4384" xr:uid="{00000000-0005-0000-0000-000010120000}"/>
    <cellStyle name="Input 2 5 2 2 3" xfId="4385" xr:uid="{00000000-0005-0000-0000-000011120000}"/>
    <cellStyle name="Input 2 5 2 2 3 2" xfId="4386" xr:uid="{00000000-0005-0000-0000-000012120000}"/>
    <cellStyle name="Input 2 5 2 2 4" xfId="4387" xr:uid="{00000000-0005-0000-0000-000013120000}"/>
    <cellStyle name="Input 2 5 2 2 5" xfId="4388" xr:uid="{00000000-0005-0000-0000-000014120000}"/>
    <cellStyle name="Input 2 5 2 2 6" xfId="4389" xr:uid="{00000000-0005-0000-0000-000015120000}"/>
    <cellStyle name="Input 2 5 2 2 7" xfId="4390" xr:uid="{00000000-0005-0000-0000-000016120000}"/>
    <cellStyle name="Input 2 5 2 3" xfId="4391" xr:uid="{00000000-0005-0000-0000-000017120000}"/>
    <cellStyle name="Input 2 5 2 3 2" xfId="4392" xr:uid="{00000000-0005-0000-0000-000018120000}"/>
    <cellStyle name="Input 2 5 2 3 3" xfId="4393" xr:uid="{00000000-0005-0000-0000-000019120000}"/>
    <cellStyle name="Input 2 5 2 3 4" xfId="4394" xr:uid="{00000000-0005-0000-0000-00001A120000}"/>
    <cellStyle name="Input 2 5 2 3 5" xfId="4395" xr:uid="{00000000-0005-0000-0000-00001B120000}"/>
    <cellStyle name="Input 2 5 2 3 6" xfId="4396" xr:uid="{00000000-0005-0000-0000-00001C120000}"/>
    <cellStyle name="Input 2 5 2 4" xfId="4397" xr:uid="{00000000-0005-0000-0000-00001D120000}"/>
    <cellStyle name="Input 2 5 2 4 2" xfId="4398" xr:uid="{00000000-0005-0000-0000-00001E120000}"/>
    <cellStyle name="Input 2 5 2 5" xfId="4399" xr:uid="{00000000-0005-0000-0000-00001F120000}"/>
    <cellStyle name="Input 2 5 2 6" xfId="4400" xr:uid="{00000000-0005-0000-0000-000020120000}"/>
    <cellStyle name="Input 2 5 2 7" xfId="4401" xr:uid="{00000000-0005-0000-0000-000021120000}"/>
    <cellStyle name="Input 2 5 2 8" xfId="4402" xr:uid="{00000000-0005-0000-0000-000022120000}"/>
    <cellStyle name="Input 2 5 2_Subsidy" xfId="4403" xr:uid="{00000000-0005-0000-0000-000023120000}"/>
    <cellStyle name="Input 2 5 3" xfId="4404" xr:uid="{00000000-0005-0000-0000-000024120000}"/>
    <cellStyle name="Input 2 5 3 2" xfId="4405" xr:uid="{00000000-0005-0000-0000-000025120000}"/>
    <cellStyle name="Input 2 5 3 2 2" xfId="4406" xr:uid="{00000000-0005-0000-0000-000026120000}"/>
    <cellStyle name="Input 2 5 3 2 3" xfId="4407" xr:uid="{00000000-0005-0000-0000-000027120000}"/>
    <cellStyle name="Input 2 5 3 2 4" xfId="4408" xr:uid="{00000000-0005-0000-0000-000028120000}"/>
    <cellStyle name="Input 2 5 3 2 5" xfId="4409" xr:uid="{00000000-0005-0000-0000-000029120000}"/>
    <cellStyle name="Input 2 5 3 2 6" xfId="4410" xr:uid="{00000000-0005-0000-0000-00002A120000}"/>
    <cellStyle name="Input 2 5 3 3" xfId="4411" xr:uid="{00000000-0005-0000-0000-00002B120000}"/>
    <cellStyle name="Input 2 5 3 3 2" xfId="4412" xr:uid="{00000000-0005-0000-0000-00002C120000}"/>
    <cellStyle name="Input 2 5 3 4" xfId="4413" xr:uid="{00000000-0005-0000-0000-00002D120000}"/>
    <cellStyle name="Input 2 5 3 5" xfId="4414" xr:uid="{00000000-0005-0000-0000-00002E120000}"/>
    <cellStyle name="Input 2 5 3 6" xfId="4415" xr:uid="{00000000-0005-0000-0000-00002F120000}"/>
    <cellStyle name="Input 2 5 3 7" xfId="4416" xr:uid="{00000000-0005-0000-0000-000030120000}"/>
    <cellStyle name="Input 2 5 4" xfId="4417" xr:uid="{00000000-0005-0000-0000-000031120000}"/>
    <cellStyle name="Input 2 5 4 2" xfId="4418" xr:uid="{00000000-0005-0000-0000-000032120000}"/>
    <cellStyle name="Input 2 5 4 2 2" xfId="4419" xr:uid="{00000000-0005-0000-0000-000033120000}"/>
    <cellStyle name="Input 2 5 4 2 3" xfId="4420" xr:uid="{00000000-0005-0000-0000-000034120000}"/>
    <cellStyle name="Input 2 5 4 2 4" xfId="4421" xr:uid="{00000000-0005-0000-0000-000035120000}"/>
    <cellStyle name="Input 2 5 4 2 5" xfId="4422" xr:uid="{00000000-0005-0000-0000-000036120000}"/>
    <cellStyle name="Input 2 5 4 2 6" xfId="4423" xr:uid="{00000000-0005-0000-0000-000037120000}"/>
    <cellStyle name="Input 2 5 4 3" xfId="4424" xr:uid="{00000000-0005-0000-0000-000038120000}"/>
    <cellStyle name="Input 2 5 4 3 2" xfId="4425" xr:uid="{00000000-0005-0000-0000-000039120000}"/>
    <cellStyle name="Input 2 5 4 4" xfId="4426" xr:uid="{00000000-0005-0000-0000-00003A120000}"/>
    <cellStyle name="Input 2 5 4 5" xfId="4427" xr:uid="{00000000-0005-0000-0000-00003B120000}"/>
    <cellStyle name="Input 2 5 4 6" xfId="4428" xr:uid="{00000000-0005-0000-0000-00003C120000}"/>
    <cellStyle name="Input 2 5 4 7" xfId="4429" xr:uid="{00000000-0005-0000-0000-00003D120000}"/>
    <cellStyle name="Input 2 5 5" xfId="4430" xr:uid="{00000000-0005-0000-0000-00003E120000}"/>
    <cellStyle name="Input 2 5 5 2" xfId="4431" xr:uid="{00000000-0005-0000-0000-00003F120000}"/>
    <cellStyle name="Input 2 5 5 2 2" xfId="4432" xr:uid="{00000000-0005-0000-0000-000040120000}"/>
    <cellStyle name="Input 2 5 5 2 3" xfId="4433" xr:uid="{00000000-0005-0000-0000-000041120000}"/>
    <cellStyle name="Input 2 5 5 2 4" xfId="4434" xr:uid="{00000000-0005-0000-0000-000042120000}"/>
    <cellStyle name="Input 2 5 5 2 5" xfId="4435" xr:uid="{00000000-0005-0000-0000-000043120000}"/>
    <cellStyle name="Input 2 5 5 2 6" xfId="4436" xr:uid="{00000000-0005-0000-0000-000044120000}"/>
    <cellStyle name="Input 2 5 5 3" xfId="4437" xr:uid="{00000000-0005-0000-0000-000045120000}"/>
    <cellStyle name="Input 2 5 5 3 2" xfId="4438" xr:uid="{00000000-0005-0000-0000-000046120000}"/>
    <cellStyle name="Input 2 5 5 4" xfId="4439" xr:uid="{00000000-0005-0000-0000-000047120000}"/>
    <cellStyle name="Input 2 5 5 5" xfId="4440" xr:uid="{00000000-0005-0000-0000-000048120000}"/>
    <cellStyle name="Input 2 5 5 6" xfId="4441" xr:uid="{00000000-0005-0000-0000-000049120000}"/>
    <cellStyle name="Input 2 5 5 7" xfId="4442" xr:uid="{00000000-0005-0000-0000-00004A120000}"/>
    <cellStyle name="Input 2 5 6" xfId="4443" xr:uid="{00000000-0005-0000-0000-00004B120000}"/>
    <cellStyle name="Input 2 5 6 2" xfId="4444" xr:uid="{00000000-0005-0000-0000-00004C120000}"/>
    <cellStyle name="Input 2 5 6 2 2" xfId="4445" xr:uid="{00000000-0005-0000-0000-00004D120000}"/>
    <cellStyle name="Input 2 5 6 2 3" xfId="4446" xr:uid="{00000000-0005-0000-0000-00004E120000}"/>
    <cellStyle name="Input 2 5 6 2 4" xfId="4447" xr:uid="{00000000-0005-0000-0000-00004F120000}"/>
    <cellStyle name="Input 2 5 6 2 5" xfId="4448" xr:uid="{00000000-0005-0000-0000-000050120000}"/>
    <cellStyle name="Input 2 5 6 2 6" xfId="4449" xr:uid="{00000000-0005-0000-0000-000051120000}"/>
    <cellStyle name="Input 2 5 6 3" xfId="4450" xr:uid="{00000000-0005-0000-0000-000052120000}"/>
    <cellStyle name="Input 2 5 6 3 2" xfId="4451" xr:uid="{00000000-0005-0000-0000-000053120000}"/>
    <cellStyle name="Input 2 5 6 4" xfId="4452" xr:uid="{00000000-0005-0000-0000-000054120000}"/>
    <cellStyle name="Input 2 5 6 5" xfId="4453" xr:uid="{00000000-0005-0000-0000-000055120000}"/>
    <cellStyle name="Input 2 5 6 6" xfId="4454" xr:uid="{00000000-0005-0000-0000-000056120000}"/>
    <cellStyle name="Input 2 5 6 7" xfId="4455" xr:uid="{00000000-0005-0000-0000-000057120000}"/>
    <cellStyle name="Input 2 5 7" xfId="4456" xr:uid="{00000000-0005-0000-0000-000058120000}"/>
    <cellStyle name="Input 2 5 7 2" xfId="4457" xr:uid="{00000000-0005-0000-0000-000059120000}"/>
    <cellStyle name="Input 2 5 7 2 2" xfId="4458" xr:uid="{00000000-0005-0000-0000-00005A120000}"/>
    <cellStyle name="Input 2 5 7 2 3" xfId="4459" xr:uid="{00000000-0005-0000-0000-00005B120000}"/>
    <cellStyle name="Input 2 5 7 2 4" xfId="4460" xr:uid="{00000000-0005-0000-0000-00005C120000}"/>
    <cellStyle name="Input 2 5 7 2 5" xfId="4461" xr:uid="{00000000-0005-0000-0000-00005D120000}"/>
    <cellStyle name="Input 2 5 7 2 6" xfId="4462" xr:uid="{00000000-0005-0000-0000-00005E120000}"/>
    <cellStyle name="Input 2 5 7 3" xfId="4463" xr:uid="{00000000-0005-0000-0000-00005F120000}"/>
    <cellStyle name="Input 2 5 7 3 2" xfId="4464" xr:uid="{00000000-0005-0000-0000-000060120000}"/>
    <cellStyle name="Input 2 5 7 4" xfId="4465" xr:uid="{00000000-0005-0000-0000-000061120000}"/>
    <cellStyle name="Input 2 5 7 5" xfId="4466" xr:uid="{00000000-0005-0000-0000-000062120000}"/>
    <cellStyle name="Input 2 5 7 6" xfId="4467" xr:uid="{00000000-0005-0000-0000-000063120000}"/>
    <cellStyle name="Input 2 5 7 7" xfId="4468" xr:uid="{00000000-0005-0000-0000-000064120000}"/>
    <cellStyle name="Input 2 5 8" xfId="4469" xr:uid="{00000000-0005-0000-0000-000065120000}"/>
    <cellStyle name="Input 2 5 8 2" xfId="4470" xr:uid="{00000000-0005-0000-0000-000066120000}"/>
    <cellStyle name="Input 2 5 8 2 2" xfId="4471" xr:uid="{00000000-0005-0000-0000-000067120000}"/>
    <cellStyle name="Input 2 5 8 2 3" xfId="4472" xr:uid="{00000000-0005-0000-0000-000068120000}"/>
    <cellStyle name="Input 2 5 8 2 4" xfId="4473" xr:uid="{00000000-0005-0000-0000-000069120000}"/>
    <cellStyle name="Input 2 5 8 2 5" xfId="4474" xr:uid="{00000000-0005-0000-0000-00006A120000}"/>
    <cellStyle name="Input 2 5 8 2 6" xfId="4475" xr:uid="{00000000-0005-0000-0000-00006B120000}"/>
    <cellStyle name="Input 2 5 8 3" xfId="4476" xr:uid="{00000000-0005-0000-0000-00006C120000}"/>
    <cellStyle name="Input 2 5 8 3 2" xfId="4477" xr:uid="{00000000-0005-0000-0000-00006D120000}"/>
    <cellStyle name="Input 2 5 8 4" xfId="4478" xr:uid="{00000000-0005-0000-0000-00006E120000}"/>
    <cellStyle name="Input 2 5 8 5" xfId="4479" xr:uid="{00000000-0005-0000-0000-00006F120000}"/>
    <cellStyle name="Input 2 5 8 6" xfId="4480" xr:uid="{00000000-0005-0000-0000-000070120000}"/>
    <cellStyle name="Input 2 5 8 7" xfId="4481" xr:uid="{00000000-0005-0000-0000-000071120000}"/>
    <cellStyle name="Input 2 5 9" xfId="4482" xr:uid="{00000000-0005-0000-0000-000072120000}"/>
    <cellStyle name="Input 2 5 9 2" xfId="4483" xr:uid="{00000000-0005-0000-0000-000073120000}"/>
    <cellStyle name="Input 2 5 9 3" xfId="4484" xr:uid="{00000000-0005-0000-0000-000074120000}"/>
    <cellStyle name="Input 2 5 9 4" xfId="4485" xr:uid="{00000000-0005-0000-0000-000075120000}"/>
    <cellStyle name="Input 2 5 9 5" xfId="4486" xr:uid="{00000000-0005-0000-0000-000076120000}"/>
    <cellStyle name="Input 2 5 9 6" xfId="4487" xr:uid="{00000000-0005-0000-0000-000077120000}"/>
    <cellStyle name="Input 2 5_Subsidy" xfId="4488" xr:uid="{00000000-0005-0000-0000-000078120000}"/>
    <cellStyle name="Input 2 6" xfId="4489" xr:uid="{00000000-0005-0000-0000-000079120000}"/>
    <cellStyle name="Input 2 6 10" xfId="4490" xr:uid="{00000000-0005-0000-0000-00007A120000}"/>
    <cellStyle name="Input 2 6 10 2" xfId="4491" xr:uid="{00000000-0005-0000-0000-00007B120000}"/>
    <cellStyle name="Input 2 6 11" xfId="4492" xr:uid="{00000000-0005-0000-0000-00007C120000}"/>
    <cellStyle name="Input 2 6 12" xfId="4493" xr:uid="{00000000-0005-0000-0000-00007D120000}"/>
    <cellStyle name="Input 2 6 13" xfId="4494" xr:uid="{00000000-0005-0000-0000-00007E120000}"/>
    <cellStyle name="Input 2 6 14" xfId="4495" xr:uid="{00000000-0005-0000-0000-00007F120000}"/>
    <cellStyle name="Input 2 6 2" xfId="4496" xr:uid="{00000000-0005-0000-0000-000080120000}"/>
    <cellStyle name="Input 2 6 2 2" xfId="4497" xr:uid="{00000000-0005-0000-0000-000081120000}"/>
    <cellStyle name="Input 2 6 2 2 2" xfId="4498" xr:uid="{00000000-0005-0000-0000-000082120000}"/>
    <cellStyle name="Input 2 6 2 2 2 2" xfId="4499" xr:uid="{00000000-0005-0000-0000-000083120000}"/>
    <cellStyle name="Input 2 6 2 2 2 3" xfId="4500" xr:uid="{00000000-0005-0000-0000-000084120000}"/>
    <cellStyle name="Input 2 6 2 2 2 4" xfId="4501" xr:uid="{00000000-0005-0000-0000-000085120000}"/>
    <cellStyle name="Input 2 6 2 2 2 5" xfId="4502" xr:uid="{00000000-0005-0000-0000-000086120000}"/>
    <cellStyle name="Input 2 6 2 2 2 6" xfId="4503" xr:uid="{00000000-0005-0000-0000-000087120000}"/>
    <cellStyle name="Input 2 6 2 2 3" xfId="4504" xr:uid="{00000000-0005-0000-0000-000088120000}"/>
    <cellStyle name="Input 2 6 2 2 3 2" xfId="4505" xr:uid="{00000000-0005-0000-0000-000089120000}"/>
    <cellStyle name="Input 2 6 2 2 4" xfId="4506" xr:uid="{00000000-0005-0000-0000-00008A120000}"/>
    <cellStyle name="Input 2 6 2 2 5" xfId="4507" xr:uid="{00000000-0005-0000-0000-00008B120000}"/>
    <cellStyle name="Input 2 6 2 2 6" xfId="4508" xr:uid="{00000000-0005-0000-0000-00008C120000}"/>
    <cellStyle name="Input 2 6 2 2 7" xfId="4509" xr:uid="{00000000-0005-0000-0000-00008D120000}"/>
    <cellStyle name="Input 2 6 2 3" xfId="4510" xr:uid="{00000000-0005-0000-0000-00008E120000}"/>
    <cellStyle name="Input 2 6 2 3 2" xfId="4511" xr:uid="{00000000-0005-0000-0000-00008F120000}"/>
    <cellStyle name="Input 2 6 2 3 3" xfId="4512" xr:uid="{00000000-0005-0000-0000-000090120000}"/>
    <cellStyle name="Input 2 6 2 3 4" xfId="4513" xr:uid="{00000000-0005-0000-0000-000091120000}"/>
    <cellStyle name="Input 2 6 2 3 5" xfId="4514" xr:uid="{00000000-0005-0000-0000-000092120000}"/>
    <cellStyle name="Input 2 6 2 3 6" xfId="4515" xr:uid="{00000000-0005-0000-0000-000093120000}"/>
    <cellStyle name="Input 2 6 2 4" xfId="4516" xr:uid="{00000000-0005-0000-0000-000094120000}"/>
    <cellStyle name="Input 2 6 2 4 2" xfId="4517" xr:uid="{00000000-0005-0000-0000-000095120000}"/>
    <cellStyle name="Input 2 6 2 5" xfId="4518" xr:uid="{00000000-0005-0000-0000-000096120000}"/>
    <cellStyle name="Input 2 6 2 6" xfId="4519" xr:uid="{00000000-0005-0000-0000-000097120000}"/>
    <cellStyle name="Input 2 6 2 7" xfId="4520" xr:uid="{00000000-0005-0000-0000-000098120000}"/>
    <cellStyle name="Input 2 6 2 8" xfId="4521" xr:uid="{00000000-0005-0000-0000-000099120000}"/>
    <cellStyle name="Input 2 6 2_Subsidy" xfId="4522" xr:uid="{00000000-0005-0000-0000-00009A120000}"/>
    <cellStyle name="Input 2 6 3" xfId="4523" xr:uid="{00000000-0005-0000-0000-00009B120000}"/>
    <cellStyle name="Input 2 6 3 2" xfId="4524" xr:uid="{00000000-0005-0000-0000-00009C120000}"/>
    <cellStyle name="Input 2 6 3 2 2" xfId="4525" xr:uid="{00000000-0005-0000-0000-00009D120000}"/>
    <cellStyle name="Input 2 6 3 2 3" xfId="4526" xr:uid="{00000000-0005-0000-0000-00009E120000}"/>
    <cellStyle name="Input 2 6 3 2 4" xfId="4527" xr:uid="{00000000-0005-0000-0000-00009F120000}"/>
    <cellStyle name="Input 2 6 3 2 5" xfId="4528" xr:uid="{00000000-0005-0000-0000-0000A0120000}"/>
    <cellStyle name="Input 2 6 3 2 6" xfId="4529" xr:uid="{00000000-0005-0000-0000-0000A1120000}"/>
    <cellStyle name="Input 2 6 3 3" xfId="4530" xr:uid="{00000000-0005-0000-0000-0000A2120000}"/>
    <cellStyle name="Input 2 6 3 3 2" xfId="4531" xr:uid="{00000000-0005-0000-0000-0000A3120000}"/>
    <cellStyle name="Input 2 6 3 4" xfId="4532" xr:uid="{00000000-0005-0000-0000-0000A4120000}"/>
    <cellStyle name="Input 2 6 3 5" xfId="4533" xr:uid="{00000000-0005-0000-0000-0000A5120000}"/>
    <cellStyle name="Input 2 6 3 6" xfId="4534" xr:uid="{00000000-0005-0000-0000-0000A6120000}"/>
    <cellStyle name="Input 2 6 3 7" xfId="4535" xr:uid="{00000000-0005-0000-0000-0000A7120000}"/>
    <cellStyle name="Input 2 6 4" xfId="4536" xr:uid="{00000000-0005-0000-0000-0000A8120000}"/>
    <cellStyle name="Input 2 6 4 2" xfId="4537" xr:uid="{00000000-0005-0000-0000-0000A9120000}"/>
    <cellStyle name="Input 2 6 4 2 2" xfId="4538" xr:uid="{00000000-0005-0000-0000-0000AA120000}"/>
    <cellStyle name="Input 2 6 4 2 3" xfId="4539" xr:uid="{00000000-0005-0000-0000-0000AB120000}"/>
    <cellStyle name="Input 2 6 4 2 4" xfId="4540" xr:uid="{00000000-0005-0000-0000-0000AC120000}"/>
    <cellStyle name="Input 2 6 4 2 5" xfId="4541" xr:uid="{00000000-0005-0000-0000-0000AD120000}"/>
    <cellStyle name="Input 2 6 4 2 6" xfId="4542" xr:uid="{00000000-0005-0000-0000-0000AE120000}"/>
    <cellStyle name="Input 2 6 4 3" xfId="4543" xr:uid="{00000000-0005-0000-0000-0000AF120000}"/>
    <cellStyle name="Input 2 6 4 3 2" xfId="4544" xr:uid="{00000000-0005-0000-0000-0000B0120000}"/>
    <cellStyle name="Input 2 6 4 4" xfId="4545" xr:uid="{00000000-0005-0000-0000-0000B1120000}"/>
    <cellStyle name="Input 2 6 4 5" xfId="4546" xr:uid="{00000000-0005-0000-0000-0000B2120000}"/>
    <cellStyle name="Input 2 6 4 6" xfId="4547" xr:uid="{00000000-0005-0000-0000-0000B3120000}"/>
    <cellStyle name="Input 2 6 4 7" xfId="4548" xr:uid="{00000000-0005-0000-0000-0000B4120000}"/>
    <cellStyle name="Input 2 6 5" xfId="4549" xr:uid="{00000000-0005-0000-0000-0000B5120000}"/>
    <cellStyle name="Input 2 6 5 2" xfId="4550" xr:uid="{00000000-0005-0000-0000-0000B6120000}"/>
    <cellStyle name="Input 2 6 5 2 2" xfId="4551" xr:uid="{00000000-0005-0000-0000-0000B7120000}"/>
    <cellStyle name="Input 2 6 5 2 3" xfId="4552" xr:uid="{00000000-0005-0000-0000-0000B8120000}"/>
    <cellStyle name="Input 2 6 5 2 4" xfId="4553" xr:uid="{00000000-0005-0000-0000-0000B9120000}"/>
    <cellStyle name="Input 2 6 5 2 5" xfId="4554" xr:uid="{00000000-0005-0000-0000-0000BA120000}"/>
    <cellStyle name="Input 2 6 5 2 6" xfId="4555" xr:uid="{00000000-0005-0000-0000-0000BB120000}"/>
    <cellStyle name="Input 2 6 5 3" xfId="4556" xr:uid="{00000000-0005-0000-0000-0000BC120000}"/>
    <cellStyle name="Input 2 6 5 3 2" xfId="4557" xr:uid="{00000000-0005-0000-0000-0000BD120000}"/>
    <cellStyle name="Input 2 6 5 4" xfId="4558" xr:uid="{00000000-0005-0000-0000-0000BE120000}"/>
    <cellStyle name="Input 2 6 5 5" xfId="4559" xr:uid="{00000000-0005-0000-0000-0000BF120000}"/>
    <cellStyle name="Input 2 6 5 6" xfId="4560" xr:uid="{00000000-0005-0000-0000-0000C0120000}"/>
    <cellStyle name="Input 2 6 5 7" xfId="4561" xr:uid="{00000000-0005-0000-0000-0000C1120000}"/>
    <cellStyle name="Input 2 6 6" xfId="4562" xr:uid="{00000000-0005-0000-0000-0000C2120000}"/>
    <cellStyle name="Input 2 6 6 2" xfId="4563" xr:uid="{00000000-0005-0000-0000-0000C3120000}"/>
    <cellStyle name="Input 2 6 6 2 2" xfId="4564" xr:uid="{00000000-0005-0000-0000-0000C4120000}"/>
    <cellStyle name="Input 2 6 6 2 3" xfId="4565" xr:uid="{00000000-0005-0000-0000-0000C5120000}"/>
    <cellStyle name="Input 2 6 6 2 4" xfId="4566" xr:uid="{00000000-0005-0000-0000-0000C6120000}"/>
    <cellStyle name="Input 2 6 6 2 5" xfId="4567" xr:uid="{00000000-0005-0000-0000-0000C7120000}"/>
    <cellStyle name="Input 2 6 6 2 6" xfId="4568" xr:uid="{00000000-0005-0000-0000-0000C8120000}"/>
    <cellStyle name="Input 2 6 6 3" xfId="4569" xr:uid="{00000000-0005-0000-0000-0000C9120000}"/>
    <cellStyle name="Input 2 6 6 3 2" xfId="4570" xr:uid="{00000000-0005-0000-0000-0000CA120000}"/>
    <cellStyle name="Input 2 6 6 4" xfId="4571" xr:uid="{00000000-0005-0000-0000-0000CB120000}"/>
    <cellStyle name="Input 2 6 6 5" xfId="4572" xr:uid="{00000000-0005-0000-0000-0000CC120000}"/>
    <cellStyle name="Input 2 6 6 6" xfId="4573" xr:uid="{00000000-0005-0000-0000-0000CD120000}"/>
    <cellStyle name="Input 2 6 6 7" xfId="4574" xr:uid="{00000000-0005-0000-0000-0000CE120000}"/>
    <cellStyle name="Input 2 6 7" xfId="4575" xr:uid="{00000000-0005-0000-0000-0000CF120000}"/>
    <cellStyle name="Input 2 6 7 2" xfId="4576" xr:uid="{00000000-0005-0000-0000-0000D0120000}"/>
    <cellStyle name="Input 2 6 7 2 2" xfId="4577" xr:uid="{00000000-0005-0000-0000-0000D1120000}"/>
    <cellStyle name="Input 2 6 7 2 3" xfId="4578" xr:uid="{00000000-0005-0000-0000-0000D2120000}"/>
    <cellStyle name="Input 2 6 7 2 4" xfId="4579" xr:uid="{00000000-0005-0000-0000-0000D3120000}"/>
    <cellStyle name="Input 2 6 7 2 5" xfId="4580" xr:uid="{00000000-0005-0000-0000-0000D4120000}"/>
    <cellStyle name="Input 2 6 7 2 6" xfId="4581" xr:uid="{00000000-0005-0000-0000-0000D5120000}"/>
    <cellStyle name="Input 2 6 7 3" xfId="4582" xr:uid="{00000000-0005-0000-0000-0000D6120000}"/>
    <cellStyle name="Input 2 6 7 3 2" xfId="4583" xr:uid="{00000000-0005-0000-0000-0000D7120000}"/>
    <cellStyle name="Input 2 6 7 4" xfId="4584" xr:uid="{00000000-0005-0000-0000-0000D8120000}"/>
    <cellStyle name="Input 2 6 7 5" xfId="4585" xr:uid="{00000000-0005-0000-0000-0000D9120000}"/>
    <cellStyle name="Input 2 6 7 6" xfId="4586" xr:uid="{00000000-0005-0000-0000-0000DA120000}"/>
    <cellStyle name="Input 2 6 7 7" xfId="4587" xr:uid="{00000000-0005-0000-0000-0000DB120000}"/>
    <cellStyle name="Input 2 6 8" xfId="4588" xr:uid="{00000000-0005-0000-0000-0000DC120000}"/>
    <cellStyle name="Input 2 6 8 2" xfId="4589" xr:uid="{00000000-0005-0000-0000-0000DD120000}"/>
    <cellStyle name="Input 2 6 8 2 2" xfId="4590" xr:uid="{00000000-0005-0000-0000-0000DE120000}"/>
    <cellStyle name="Input 2 6 8 2 3" xfId="4591" xr:uid="{00000000-0005-0000-0000-0000DF120000}"/>
    <cellStyle name="Input 2 6 8 2 4" xfId="4592" xr:uid="{00000000-0005-0000-0000-0000E0120000}"/>
    <cellStyle name="Input 2 6 8 2 5" xfId="4593" xr:uid="{00000000-0005-0000-0000-0000E1120000}"/>
    <cellStyle name="Input 2 6 8 2 6" xfId="4594" xr:uid="{00000000-0005-0000-0000-0000E2120000}"/>
    <cellStyle name="Input 2 6 8 3" xfId="4595" xr:uid="{00000000-0005-0000-0000-0000E3120000}"/>
    <cellStyle name="Input 2 6 8 3 2" xfId="4596" xr:uid="{00000000-0005-0000-0000-0000E4120000}"/>
    <cellStyle name="Input 2 6 8 4" xfId="4597" xr:uid="{00000000-0005-0000-0000-0000E5120000}"/>
    <cellStyle name="Input 2 6 8 5" xfId="4598" xr:uid="{00000000-0005-0000-0000-0000E6120000}"/>
    <cellStyle name="Input 2 6 8 6" xfId="4599" xr:uid="{00000000-0005-0000-0000-0000E7120000}"/>
    <cellStyle name="Input 2 6 8 7" xfId="4600" xr:uid="{00000000-0005-0000-0000-0000E8120000}"/>
    <cellStyle name="Input 2 6 9" xfId="4601" xr:uid="{00000000-0005-0000-0000-0000E9120000}"/>
    <cellStyle name="Input 2 6 9 2" xfId="4602" xr:uid="{00000000-0005-0000-0000-0000EA120000}"/>
    <cellStyle name="Input 2 6 9 3" xfId="4603" xr:uid="{00000000-0005-0000-0000-0000EB120000}"/>
    <cellStyle name="Input 2 6 9 4" xfId="4604" xr:uid="{00000000-0005-0000-0000-0000EC120000}"/>
    <cellStyle name="Input 2 6 9 5" xfId="4605" xr:uid="{00000000-0005-0000-0000-0000ED120000}"/>
    <cellStyle name="Input 2 6 9 6" xfId="4606" xr:uid="{00000000-0005-0000-0000-0000EE120000}"/>
    <cellStyle name="Input 2 6_Subsidy" xfId="4607" xr:uid="{00000000-0005-0000-0000-0000EF120000}"/>
    <cellStyle name="Input 2 7" xfId="4608" xr:uid="{00000000-0005-0000-0000-0000F0120000}"/>
    <cellStyle name="Input 2 7 2" xfId="4609" xr:uid="{00000000-0005-0000-0000-0000F1120000}"/>
    <cellStyle name="Input 2 7 2 2" xfId="4610" xr:uid="{00000000-0005-0000-0000-0000F2120000}"/>
    <cellStyle name="Input 2 7 2 2 2" xfId="4611" xr:uid="{00000000-0005-0000-0000-0000F3120000}"/>
    <cellStyle name="Input 2 7 2 2 3" xfId="4612" xr:uid="{00000000-0005-0000-0000-0000F4120000}"/>
    <cellStyle name="Input 2 7 2 2 4" xfId="4613" xr:uid="{00000000-0005-0000-0000-0000F5120000}"/>
    <cellStyle name="Input 2 7 2 2 5" xfId="4614" xr:uid="{00000000-0005-0000-0000-0000F6120000}"/>
    <cellStyle name="Input 2 7 2 2 6" xfId="4615" xr:uid="{00000000-0005-0000-0000-0000F7120000}"/>
    <cellStyle name="Input 2 7 2 3" xfId="4616" xr:uid="{00000000-0005-0000-0000-0000F8120000}"/>
    <cellStyle name="Input 2 7 2 3 2" xfId="4617" xr:uid="{00000000-0005-0000-0000-0000F9120000}"/>
    <cellStyle name="Input 2 7 2 4" xfId="4618" xr:uid="{00000000-0005-0000-0000-0000FA120000}"/>
    <cellStyle name="Input 2 7 2 5" xfId="4619" xr:uid="{00000000-0005-0000-0000-0000FB120000}"/>
    <cellStyle name="Input 2 7 2 6" xfId="4620" xr:uid="{00000000-0005-0000-0000-0000FC120000}"/>
    <cellStyle name="Input 2 7 2 7" xfId="4621" xr:uid="{00000000-0005-0000-0000-0000FD120000}"/>
    <cellStyle name="Input 2 7 3" xfId="4622" xr:uid="{00000000-0005-0000-0000-0000FE120000}"/>
    <cellStyle name="Input 2 7 3 2" xfId="4623" xr:uid="{00000000-0005-0000-0000-0000FF120000}"/>
    <cellStyle name="Input 2 7 3 3" xfId="4624" xr:uid="{00000000-0005-0000-0000-000000130000}"/>
    <cellStyle name="Input 2 7 3 4" xfId="4625" xr:uid="{00000000-0005-0000-0000-000001130000}"/>
    <cellStyle name="Input 2 7 3 5" xfId="4626" xr:uid="{00000000-0005-0000-0000-000002130000}"/>
    <cellStyle name="Input 2 7 3 6" xfId="4627" xr:uid="{00000000-0005-0000-0000-000003130000}"/>
    <cellStyle name="Input 2 7 4" xfId="4628" xr:uid="{00000000-0005-0000-0000-000004130000}"/>
    <cellStyle name="Input 2 7 4 2" xfId="4629" xr:uid="{00000000-0005-0000-0000-000005130000}"/>
    <cellStyle name="Input 2 7 5" xfId="4630" xr:uid="{00000000-0005-0000-0000-000006130000}"/>
    <cellStyle name="Input 2 7 6" xfId="4631" xr:uid="{00000000-0005-0000-0000-000007130000}"/>
    <cellStyle name="Input 2 7 7" xfId="4632" xr:uid="{00000000-0005-0000-0000-000008130000}"/>
    <cellStyle name="Input 2 7 8" xfId="4633" xr:uid="{00000000-0005-0000-0000-000009130000}"/>
    <cellStyle name="Input 2 7_Subsidy" xfId="4634" xr:uid="{00000000-0005-0000-0000-00000A130000}"/>
    <cellStyle name="Input 2 8" xfId="4635" xr:uid="{00000000-0005-0000-0000-00000B130000}"/>
    <cellStyle name="Input 2 8 2" xfId="4636" xr:uid="{00000000-0005-0000-0000-00000C130000}"/>
    <cellStyle name="Input 2 8 3" xfId="4637" xr:uid="{00000000-0005-0000-0000-00000D130000}"/>
    <cellStyle name="Input 2 8 4" xfId="4638" xr:uid="{00000000-0005-0000-0000-00000E130000}"/>
    <cellStyle name="Input 2 8 5" xfId="4639" xr:uid="{00000000-0005-0000-0000-00000F130000}"/>
    <cellStyle name="Input 2 8 6" xfId="4640" xr:uid="{00000000-0005-0000-0000-000010130000}"/>
    <cellStyle name="Input 2 9" xfId="4641" xr:uid="{00000000-0005-0000-0000-000011130000}"/>
    <cellStyle name="Input 2 9 2" xfId="4642" xr:uid="{00000000-0005-0000-0000-000012130000}"/>
    <cellStyle name="Input 2_277" xfId="4643" xr:uid="{00000000-0005-0000-0000-000013130000}"/>
    <cellStyle name="Input 20" xfId="4644" xr:uid="{00000000-0005-0000-0000-000014130000}"/>
    <cellStyle name="Input 21" xfId="4645" xr:uid="{00000000-0005-0000-0000-000015130000}"/>
    <cellStyle name="Input 22" xfId="4646" xr:uid="{00000000-0005-0000-0000-000016130000}"/>
    <cellStyle name="Input 23" xfId="4647" xr:uid="{00000000-0005-0000-0000-000017130000}"/>
    <cellStyle name="Input 24" xfId="4648" xr:uid="{00000000-0005-0000-0000-000018130000}"/>
    <cellStyle name="Input 25" xfId="4649" xr:uid="{00000000-0005-0000-0000-000019130000}"/>
    <cellStyle name="Input 26" xfId="4650" xr:uid="{00000000-0005-0000-0000-00001A130000}"/>
    <cellStyle name="Input 27" xfId="4651" xr:uid="{00000000-0005-0000-0000-00001B130000}"/>
    <cellStyle name="Input 28" xfId="4652" xr:uid="{00000000-0005-0000-0000-00001C130000}"/>
    <cellStyle name="Input 29" xfId="4653" xr:uid="{00000000-0005-0000-0000-00001D130000}"/>
    <cellStyle name="Input 3" xfId="4654" xr:uid="{00000000-0005-0000-0000-00001E130000}"/>
    <cellStyle name="Input 3 10" xfId="4655" xr:uid="{00000000-0005-0000-0000-00001F130000}"/>
    <cellStyle name="Input 3 10 2" xfId="4656" xr:uid="{00000000-0005-0000-0000-000020130000}"/>
    <cellStyle name="Input 3 10 2 2" xfId="4657" xr:uid="{00000000-0005-0000-0000-000021130000}"/>
    <cellStyle name="Input 3 10 2 3" xfId="4658" xr:uid="{00000000-0005-0000-0000-000022130000}"/>
    <cellStyle name="Input 3 10 2 4" xfId="4659" xr:uid="{00000000-0005-0000-0000-000023130000}"/>
    <cellStyle name="Input 3 10 2 5" xfId="4660" xr:uid="{00000000-0005-0000-0000-000024130000}"/>
    <cellStyle name="Input 3 10 2 6" xfId="4661" xr:uid="{00000000-0005-0000-0000-000025130000}"/>
    <cellStyle name="Input 3 10 3" xfId="4662" xr:uid="{00000000-0005-0000-0000-000026130000}"/>
    <cellStyle name="Input 3 10 3 2" xfId="4663" xr:uid="{00000000-0005-0000-0000-000027130000}"/>
    <cellStyle name="Input 3 10 4" xfId="4664" xr:uid="{00000000-0005-0000-0000-000028130000}"/>
    <cellStyle name="Input 3 10 5" xfId="4665" xr:uid="{00000000-0005-0000-0000-000029130000}"/>
    <cellStyle name="Input 3 10 6" xfId="4666" xr:uid="{00000000-0005-0000-0000-00002A130000}"/>
    <cellStyle name="Input 3 10 7" xfId="4667" xr:uid="{00000000-0005-0000-0000-00002B130000}"/>
    <cellStyle name="Input 3 11" xfId="4668" xr:uid="{00000000-0005-0000-0000-00002C130000}"/>
    <cellStyle name="Input 3 11 2" xfId="4669" xr:uid="{00000000-0005-0000-0000-00002D130000}"/>
    <cellStyle name="Input 3 11 2 2" xfId="4670" xr:uid="{00000000-0005-0000-0000-00002E130000}"/>
    <cellStyle name="Input 3 11 2 3" xfId="4671" xr:uid="{00000000-0005-0000-0000-00002F130000}"/>
    <cellStyle name="Input 3 11 2 4" xfId="4672" xr:uid="{00000000-0005-0000-0000-000030130000}"/>
    <cellStyle name="Input 3 11 2 5" xfId="4673" xr:uid="{00000000-0005-0000-0000-000031130000}"/>
    <cellStyle name="Input 3 11 2 6" xfId="4674" xr:uid="{00000000-0005-0000-0000-000032130000}"/>
    <cellStyle name="Input 3 11 3" xfId="4675" xr:uid="{00000000-0005-0000-0000-000033130000}"/>
    <cellStyle name="Input 3 11 3 2" xfId="4676" xr:uid="{00000000-0005-0000-0000-000034130000}"/>
    <cellStyle name="Input 3 11 4" xfId="4677" xr:uid="{00000000-0005-0000-0000-000035130000}"/>
    <cellStyle name="Input 3 11 5" xfId="4678" xr:uid="{00000000-0005-0000-0000-000036130000}"/>
    <cellStyle name="Input 3 11 6" xfId="4679" xr:uid="{00000000-0005-0000-0000-000037130000}"/>
    <cellStyle name="Input 3 11 7" xfId="4680" xr:uid="{00000000-0005-0000-0000-000038130000}"/>
    <cellStyle name="Input 3 12" xfId="4681" xr:uid="{00000000-0005-0000-0000-000039130000}"/>
    <cellStyle name="Input 3 12 2" xfId="4682" xr:uid="{00000000-0005-0000-0000-00003A130000}"/>
    <cellStyle name="Input 3 12 2 2" xfId="4683" xr:uid="{00000000-0005-0000-0000-00003B130000}"/>
    <cellStyle name="Input 3 12 2 3" xfId="4684" xr:uid="{00000000-0005-0000-0000-00003C130000}"/>
    <cellStyle name="Input 3 12 2 4" xfId="4685" xr:uid="{00000000-0005-0000-0000-00003D130000}"/>
    <cellStyle name="Input 3 12 2 5" xfId="4686" xr:uid="{00000000-0005-0000-0000-00003E130000}"/>
    <cellStyle name="Input 3 12 2 6" xfId="4687" xr:uid="{00000000-0005-0000-0000-00003F130000}"/>
    <cellStyle name="Input 3 12 3" xfId="4688" xr:uid="{00000000-0005-0000-0000-000040130000}"/>
    <cellStyle name="Input 3 12 3 2" xfId="4689" xr:uid="{00000000-0005-0000-0000-000041130000}"/>
    <cellStyle name="Input 3 12 4" xfId="4690" xr:uid="{00000000-0005-0000-0000-000042130000}"/>
    <cellStyle name="Input 3 12 5" xfId="4691" xr:uid="{00000000-0005-0000-0000-000043130000}"/>
    <cellStyle name="Input 3 12 6" xfId="4692" xr:uid="{00000000-0005-0000-0000-000044130000}"/>
    <cellStyle name="Input 3 12 7" xfId="4693" xr:uid="{00000000-0005-0000-0000-000045130000}"/>
    <cellStyle name="Input 3 13" xfId="4694" xr:uid="{00000000-0005-0000-0000-000046130000}"/>
    <cellStyle name="Input 3 13 2" xfId="4695" xr:uid="{00000000-0005-0000-0000-000047130000}"/>
    <cellStyle name="Input 3 13 3" xfId="4696" xr:uid="{00000000-0005-0000-0000-000048130000}"/>
    <cellStyle name="Input 3 13 4" xfId="4697" xr:uid="{00000000-0005-0000-0000-000049130000}"/>
    <cellStyle name="Input 3 13 5" xfId="4698" xr:uid="{00000000-0005-0000-0000-00004A130000}"/>
    <cellStyle name="Input 3 13 6" xfId="4699" xr:uid="{00000000-0005-0000-0000-00004B130000}"/>
    <cellStyle name="Input 3 14" xfId="4700" xr:uid="{00000000-0005-0000-0000-00004C130000}"/>
    <cellStyle name="Input 3 14 2" xfId="4701" xr:uid="{00000000-0005-0000-0000-00004D130000}"/>
    <cellStyle name="Input 3 15" xfId="4702" xr:uid="{00000000-0005-0000-0000-00004E130000}"/>
    <cellStyle name="Input 3 16" xfId="4703" xr:uid="{00000000-0005-0000-0000-00004F130000}"/>
    <cellStyle name="Input 3 17" xfId="4704" xr:uid="{00000000-0005-0000-0000-000050130000}"/>
    <cellStyle name="Input 3 18" xfId="4705" xr:uid="{00000000-0005-0000-0000-000051130000}"/>
    <cellStyle name="Input 3 19" xfId="4706" xr:uid="{00000000-0005-0000-0000-000052130000}"/>
    <cellStyle name="Input 3 2" xfId="4707" xr:uid="{00000000-0005-0000-0000-000053130000}"/>
    <cellStyle name="Input 3 2 10" xfId="4708" xr:uid="{00000000-0005-0000-0000-000054130000}"/>
    <cellStyle name="Input 3 2 10 2" xfId="4709" xr:uid="{00000000-0005-0000-0000-000055130000}"/>
    <cellStyle name="Input 3 2 11" xfId="4710" xr:uid="{00000000-0005-0000-0000-000056130000}"/>
    <cellStyle name="Input 3 2 12" xfId="4711" xr:uid="{00000000-0005-0000-0000-000057130000}"/>
    <cellStyle name="Input 3 2 13" xfId="4712" xr:uid="{00000000-0005-0000-0000-000058130000}"/>
    <cellStyle name="Input 3 2 14" xfId="4713" xr:uid="{00000000-0005-0000-0000-000059130000}"/>
    <cellStyle name="Input 3 2 2" xfId="4714" xr:uid="{00000000-0005-0000-0000-00005A130000}"/>
    <cellStyle name="Input 3 2 2 2" xfId="4715" xr:uid="{00000000-0005-0000-0000-00005B130000}"/>
    <cellStyle name="Input 3 2 2 2 2" xfId="4716" xr:uid="{00000000-0005-0000-0000-00005C130000}"/>
    <cellStyle name="Input 3 2 2 2 2 2" xfId="4717" xr:uid="{00000000-0005-0000-0000-00005D130000}"/>
    <cellStyle name="Input 3 2 2 2 2 3" xfId="4718" xr:uid="{00000000-0005-0000-0000-00005E130000}"/>
    <cellStyle name="Input 3 2 2 2 2 4" xfId="4719" xr:uid="{00000000-0005-0000-0000-00005F130000}"/>
    <cellStyle name="Input 3 2 2 2 2 5" xfId="4720" xr:uid="{00000000-0005-0000-0000-000060130000}"/>
    <cellStyle name="Input 3 2 2 2 2 6" xfId="4721" xr:uid="{00000000-0005-0000-0000-000061130000}"/>
    <cellStyle name="Input 3 2 2 2 3" xfId="4722" xr:uid="{00000000-0005-0000-0000-000062130000}"/>
    <cellStyle name="Input 3 2 2 2 3 2" xfId="4723" xr:uid="{00000000-0005-0000-0000-000063130000}"/>
    <cellStyle name="Input 3 2 2 2 4" xfId="4724" xr:uid="{00000000-0005-0000-0000-000064130000}"/>
    <cellStyle name="Input 3 2 2 2 5" xfId="4725" xr:uid="{00000000-0005-0000-0000-000065130000}"/>
    <cellStyle name="Input 3 2 2 2 6" xfId="4726" xr:uid="{00000000-0005-0000-0000-000066130000}"/>
    <cellStyle name="Input 3 2 2 2 7" xfId="4727" xr:uid="{00000000-0005-0000-0000-000067130000}"/>
    <cellStyle name="Input 3 2 2 3" xfId="4728" xr:uid="{00000000-0005-0000-0000-000068130000}"/>
    <cellStyle name="Input 3 2 2 3 2" xfId="4729" xr:uid="{00000000-0005-0000-0000-000069130000}"/>
    <cellStyle name="Input 3 2 2 3 3" xfId="4730" xr:uid="{00000000-0005-0000-0000-00006A130000}"/>
    <cellStyle name="Input 3 2 2 3 4" xfId="4731" xr:uid="{00000000-0005-0000-0000-00006B130000}"/>
    <cellStyle name="Input 3 2 2 3 5" xfId="4732" xr:uid="{00000000-0005-0000-0000-00006C130000}"/>
    <cellStyle name="Input 3 2 2 3 6" xfId="4733" xr:uid="{00000000-0005-0000-0000-00006D130000}"/>
    <cellStyle name="Input 3 2 2 4" xfId="4734" xr:uid="{00000000-0005-0000-0000-00006E130000}"/>
    <cellStyle name="Input 3 2 2 4 2" xfId="4735" xr:uid="{00000000-0005-0000-0000-00006F130000}"/>
    <cellStyle name="Input 3 2 2 5" xfId="4736" xr:uid="{00000000-0005-0000-0000-000070130000}"/>
    <cellStyle name="Input 3 2 2 6" xfId="4737" xr:uid="{00000000-0005-0000-0000-000071130000}"/>
    <cellStyle name="Input 3 2 2 7" xfId="4738" xr:uid="{00000000-0005-0000-0000-000072130000}"/>
    <cellStyle name="Input 3 2 2 8" xfId="4739" xr:uid="{00000000-0005-0000-0000-000073130000}"/>
    <cellStyle name="Input 3 2 2_Subsidy" xfId="4740" xr:uid="{00000000-0005-0000-0000-000074130000}"/>
    <cellStyle name="Input 3 2 3" xfId="4741" xr:uid="{00000000-0005-0000-0000-000075130000}"/>
    <cellStyle name="Input 3 2 3 2" xfId="4742" xr:uid="{00000000-0005-0000-0000-000076130000}"/>
    <cellStyle name="Input 3 2 3 2 2" xfId="4743" xr:uid="{00000000-0005-0000-0000-000077130000}"/>
    <cellStyle name="Input 3 2 3 2 3" xfId="4744" xr:uid="{00000000-0005-0000-0000-000078130000}"/>
    <cellStyle name="Input 3 2 3 2 4" xfId="4745" xr:uid="{00000000-0005-0000-0000-000079130000}"/>
    <cellStyle name="Input 3 2 3 2 5" xfId="4746" xr:uid="{00000000-0005-0000-0000-00007A130000}"/>
    <cellStyle name="Input 3 2 3 2 6" xfId="4747" xr:uid="{00000000-0005-0000-0000-00007B130000}"/>
    <cellStyle name="Input 3 2 3 3" xfId="4748" xr:uid="{00000000-0005-0000-0000-00007C130000}"/>
    <cellStyle name="Input 3 2 3 3 2" xfId="4749" xr:uid="{00000000-0005-0000-0000-00007D130000}"/>
    <cellStyle name="Input 3 2 3 4" xfId="4750" xr:uid="{00000000-0005-0000-0000-00007E130000}"/>
    <cellStyle name="Input 3 2 3 5" xfId="4751" xr:uid="{00000000-0005-0000-0000-00007F130000}"/>
    <cellStyle name="Input 3 2 3 6" xfId="4752" xr:uid="{00000000-0005-0000-0000-000080130000}"/>
    <cellStyle name="Input 3 2 3 7" xfId="4753" xr:uid="{00000000-0005-0000-0000-000081130000}"/>
    <cellStyle name="Input 3 2 4" xfId="4754" xr:uid="{00000000-0005-0000-0000-000082130000}"/>
    <cellStyle name="Input 3 2 4 2" xfId="4755" xr:uid="{00000000-0005-0000-0000-000083130000}"/>
    <cellStyle name="Input 3 2 4 2 2" xfId="4756" xr:uid="{00000000-0005-0000-0000-000084130000}"/>
    <cellStyle name="Input 3 2 4 2 3" xfId="4757" xr:uid="{00000000-0005-0000-0000-000085130000}"/>
    <cellStyle name="Input 3 2 4 2 4" xfId="4758" xr:uid="{00000000-0005-0000-0000-000086130000}"/>
    <cellStyle name="Input 3 2 4 2 5" xfId="4759" xr:uid="{00000000-0005-0000-0000-000087130000}"/>
    <cellStyle name="Input 3 2 4 2 6" xfId="4760" xr:uid="{00000000-0005-0000-0000-000088130000}"/>
    <cellStyle name="Input 3 2 4 3" xfId="4761" xr:uid="{00000000-0005-0000-0000-000089130000}"/>
    <cellStyle name="Input 3 2 4 3 2" xfId="4762" xr:uid="{00000000-0005-0000-0000-00008A130000}"/>
    <cellStyle name="Input 3 2 4 4" xfId="4763" xr:uid="{00000000-0005-0000-0000-00008B130000}"/>
    <cellStyle name="Input 3 2 4 5" xfId="4764" xr:uid="{00000000-0005-0000-0000-00008C130000}"/>
    <cellStyle name="Input 3 2 4 6" xfId="4765" xr:uid="{00000000-0005-0000-0000-00008D130000}"/>
    <cellStyle name="Input 3 2 4 7" xfId="4766" xr:uid="{00000000-0005-0000-0000-00008E130000}"/>
    <cellStyle name="Input 3 2 5" xfId="4767" xr:uid="{00000000-0005-0000-0000-00008F130000}"/>
    <cellStyle name="Input 3 2 5 2" xfId="4768" xr:uid="{00000000-0005-0000-0000-000090130000}"/>
    <cellStyle name="Input 3 2 5 2 2" xfId="4769" xr:uid="{00000000-0005-0000-0000-000091130000}"/>
    <cellStyle name="Input 3 2 5 2 3" xfId="4770" xr:uid="{00000000-0005-0000-0000-000092130000}"/>
    <cellStyle name="Input 3 2 5 2 4" xfId="4771" xr:uid="{00000000-0005-0000-0000-000093130000}"/>
    <cellStyle name="Input 3 2 5 2 5" xfId="4772" xr:uid="{00000000-0005-0000-0000-000094130000}"/>
    <cellStyle name="Input 3 2 5 2 6" xfId="4773" xr:uid="{00000000-0005-0000-0000-000095130000}"/>
    <cellStyle name="Input 3 2 5 3" xfId="4774" xr:uid="{00000000-0005-0000-0000-000096130000}"/>
    <cellStyle name="Input 3 2 5 3 2" xfId="4775" xr:uid="{00000000-0005-0000-0000-000097130000}"/>
    <cellStyle name="Input 3 2 5 4" xfId="4776" xr:uid="{00000000-0005-0000-0000-000098130000}"/>
    <cellStyle name="Input 3 2 5 5" xfId="4777" xr:uid="{00000000-0005-0000-0000-000099130000}"/>
    <cellStyle name="Input 3 2 5 6" xfId="4778" xr:uid="{00000000-0005-0000-0000-00009A130000}"/>
    <cellStyle name="Input 3 2 5 7" xfId="4779" xr:uid="{00000000-0005-0000-0000-00009B130000}"/>
    <cellStyle name="Input 3 2 6" xfId="4780" xr:uid="{00000000-0005-0000-0000-00009C130000}"/>
    <cellStyle name="Input 3 2 6 2" xfId="4781" xr:uid="{00000000-0005-0000-0000-00009D130000}"/>
    <cellStyle name="Input 3 2 6 2 2" xfId="4782" xr:uid="{00000000-0005-0000-0000-00009E130000}"/>
    <cellStyle name="Input 3 2 6 2 3" xfId="4783" xr:uid="{00000000-0005-0000-0000-00009F130000}"/>
    <cellStyle name="Input 3 2 6 2 4" xfId="4784" xr:uid="{00000000-0005-0000-0000-0000A0130000}"/>
    <cellStyle name="Input 3 2 6 2 5" xfId="4785" xr:uid="{00000000-0005-0000-0000-0000A1130000}"/>
    <cellStyle name="Input 3 2 6 2 6" xfId="4786" xr:uid="{00000000-0005-0000-0000-0000A2130000}"/>
    <cellStyle name="Input 3 2 6 3" xfId="4787" xr:uid="{00000000-0005-0000-0000-0000A3130000}"/>
    <cellStyle name="Input 3 2 6 3 2" xfId="4788" xr:uid="{00000000-0005-0000-0000-0000A4130000}"/>
    <cellStyle name="Input 3 2 6 4" xfId="4789" xr:uid="{00000000-0005-0000-0000-0000A5130000}"/>
    <cellStyle name="Input 3 2 6 5" xfId="4790" xr:uid="{00000000-0005-0000-0000-0000A6130000}"/>
    <cellStyle name="Input 3 2 6 6" xfId="4791" xr:uid="{00000000-0005-0000-0000-0000A7130000}"/>
    <cellStyle name="Input 3 2 6 7" xfId="4792" xr:uid="{00000000-0005-0000-0000-0000A8130000}"/>
    <cellStyle name="Input 3 2 7" xfId="4793" xr:uid="{00000000-0005-0000-0000-0000A9130000}"/>
    <cellStyle name="Input 3 2 7 2" xfId="4794" xr:uid="{00000000-0005-0000-0000-0000AA130000}"/>
    <cellStyle name="Input 3 2 7 2 2" xfId="4795" xr:uid="{00000000-0005-0000-0000-0000AB130000}"/>
    <cellStyle name="Input 3 2 7 2 3" xfId="4796" xr:uid="{00000000-0005-0000-0000-0000AC130000}"/>
    <cellStyle name="Input 3 2 7 2 4" xfId="4797" xr:uid="{00000000-0005-0000-0000-0000AD130000}"/>
    <cellStyle name="Input 3 2 7 2 5" xfId="4798" xr:uid="{00000000-0005-0000-0000-0000AE130000}"/>
    <cellStyle name="Input 3 2 7 2 6" xfId="4799" xr:uid="{00000000-0005-0000-0000-0000AF130000}"/>
    <cellStyle name="Input 3 2 7 3" xfId="4800" xr:uid="{00000000-0005-0000-0000-0000B0130000}"/>
    <cellStyle name="Input 3 2 7 3 2" xfId="4801" xr:uid="{00000000-0005-0000-0000-0000B1130000}"/>
    <cellStyle name="Input 3 2 7 4" xfId="4802" xr:uid="{00000000-0005-0000-0000-0000B2130000}"/>
    <cellStyle name="Input 3 2 7 5" xfId="4803" xr:uid="{00000000-0005-0000-0000-0000B3130000}"/>
    <cellStyle name="Input 3 2 7 6" xfId="4804" xr:uid="{00000000-0005-0000-0000-0000B4130000}"/>
    <cellStyle name="Input 3 2 7 7" xfId="4805" xr:uid="{00000000-0005-0000-0000-0000B5130000}"/>
    <cellStyle name="Input 3 2 8" xfId="4806" xr:uid="{00000000-0005-0000-0000-0000B6130000}"/>
    <cellStyle name="Input 3 2 8 2" xfId="4807" xr:uid="{00000000-0005-0000-0000-0000B7130000}"/>
    <cellStyle name="Input 3 2 8 2 2" xfId="4808" xr:uid="{00000000-0005-0000-0000-0000B8130000}"/>
    <cellStyle name="Input 3 2 8 2 3" xfId="4809" xr:uid="{00000000-0005-0000-0000-0000B9130000}"/>
    <cellStyle name="Input 3 2 8 2 4" xfId="4810" xr:uid="{00000000-0005-0000-0000-0000BA130000}"/>
    <cellStyle name="Input 3 2 8 2 5" xfId="4811" xr:uid="{00000000-0005-0000-0000-0000BB130000}"/>
    <cellStyle name="Input 3 2 8 2 6" xfId="4812" xr:uid="{00000000-0005-0000-0000-0000BC130000}"/>
    <cellStyle name="Input 3 2 8 3" xfId="4813" xr:uid="{00000000-0005-0000-0000-0000BD130000}"/>
    <cellStyle name="Input 3 2 8 3 2" xfId="4814" xr:uid="{00000000-0005-0000-0000-0000BE130000}"/>
    <cellStyle name="Input 3 2 8 4" xfId="4815" xr:uid="{00000000-0005-0000-0000-0000BF130000}"/>
    <cellStyle name="Input 3 2 8 5" xfId="4816" xr:uid="{00000000-0005-0000-0000-0000C0130000}"/>
    <cellStyle name="Input 3 2 8 6" xfId="4817" xr:uid="{00000000-0005-0000-0000-0000C1130000}"/>
    <cellStyle name="Input 3 2 8 7" xfId="4818" xr:uid="{00000000-0005-0000-0000-0000C2130000}"/>
    <cellStyle name="Input 3 2 9" xfId="4819" xr:uid="{00000000-0005-0000-0000-0000C3130000}"/>
    <cellStyle name="Input 3 2 9 2" xfId="4820" xr:uid="{00000000-0005-0000-0000-0000C4130000}"/>
    <cellStyle name="Input 3 2 9 3" xfId="4821" xr:uid="{00000000-0005-0000-0000-0000C5130000}"/>
    <cellStyle name="Input 3 2 9 4" xfId="4822" xr:uid="{00000000-0005-0000-0000-0000C6130000}"/>
    <cellStyle name="Input 3 2 9 5" xfId="4823" xr:uid="{00000000-0005-0000-0000-0000C7130000}"/>
    <cellStyle name="Input 3 2 9 6" xfId="4824" xr:uid="{00000000-0005-0000-0000-0000C8130000}"/>
    <cellStyle name="Input 3 2_Subsidy" xfId="4825" xr:uid="{00000000-0005-0000-0000-0000C9130000}"/>
    <cellStyle name="Input 3 20" xfId="4826" xr:uid="{00000000-0005-0000-0000-0000CA130000}"/>
    <cellStyle name="Input 3 21" xfId="4827" xr:uid="{00000000-0005-0000-0000-0000CB130000}"/>
    <cellStyle name="Input 3 22" xfId="4828" xr:uid="{00000000-0005-0000-0000-0000CC130000}"/>
    <cellStyle name="Input 3 23" xfId="4829" xr:uid="{00000000-0005-0000-0000-0000CD130000}"/>
    <cellStyle name="Input 3 24" xfId="4830" xr:uid="{00000000-0005-0000-0000-0000CE130000}"/>
    <cellStyle name="Input 3 25" xfId="4831" xr:uid="{00000000-0005-0000-0000-0000CF130000}"/>
    <cellStyle name="Input 3 26" xfId="4832" xr:uid="{00000000-0005-0000-0000-0000D0130000}"/>
    <cellStyle name="Input 3 27" xfId="4833" xr:uid="{00000000-0005-0000-0000-0000D1130000}"/>
    <cellStyle name="Input 3 28" xfId="4834" xr:uid="{00000000-0005-0000-0000-0000D2130000}"/>
    <cellStyle name="Input 3 29" xfId="4835" xr:uid="{00000000-0005-0000-0000-0000D3130000}"/>
    <cellStyle name="Input 3 3" xfId="4836" xr:uid="{00000000-0005-0000-0000-0000D4130000}"/>
    <cellStyle name="Input 3 3 10" xfId="4837" xr:uid="{00000000-0005-0000-0000-0000D5130000}"/>
    <cellStyle name="Input 3 3 10 2" xfId="4838" xr:uid="{00000000-0005-0000-0000-0000D6130000}"/>
    <cellStyle name="Input 3 3 11" xfId="4839" xr:uid="{00000000-0005-0000-0000-0000D7130000}"/>
    <cellStyle name="Input 3 3 12" xfId="4840" xr:uid="{00000000-0005-0000-0000-0000D8130000}"/>
    <cellStyle name="Input 3 3 13" xfId="4841" xr:uid="{00000000-0005-0000-0000-0000D9130000}"/>
    <cellStyle name="Input 3 3 14" xfId="4842" xr:uid="{00000000-0005-0000-0000-0000DA130000}"/>
    <cellStyle name="Input 3 3 2" xfId="4843" xr:uid="{00000000-0005-0000-0000-0000DB130000}"/>
    <cellStyle name="Input 3 3 2 2" xfId="4844" xr:uid="{00000000-0005-0000-0000-0000DC130000}"/>
    <cellStyle name="Input 3 3 2 2 2" xfId="4845" xr:uid="{00000000-0005-0000-0000-0000DD130000}"/>
    <cellStyle name="Input 3 3 2 2 2 2" xfId="4846" xr:uid="{00000000-0005-0000-0000-0000DE130000}"/>
    <cellStyle name="Input 3 3 2 2 2 3" xfId="4847" xr:uid="{00000000-0005-0000-0000-0000DF130000}"/>
    <cellStyle name="Input 3 3 2 2 2 4" xfId="4848" xr:uid="{00000000-0005-0000-0000-0000E0130000}"/>
    <cellStyle name="Input 3 3 2 2 2 5" xfId="4849" xr:uid="{00000000-0005-0000-0000-0000E1130000}"/>
    <cellStyle name="Input 3 3 2 2 2 6" xfId="4850" xr:uid="{00000000-0005-0000-0000-0000E2130000}"/>
    <cellStyle name="Input 3 3 2 2 3" xfId="4851" xr:uid="{00000000-0005-0000-0000-0000E3130000}"/>
    <cellStyle name="Input 3 3 2 2 3 2" xfId="4852" xr:uid="{00000000-0005-0000-0000-0000E4130000}"/>
    <cellStyle name="Input 3 3 2 2 4" xfId="4853" xr:uid="{00000000-0005-0000-0000-0000E5130000}"/>
    <cellStyle name="Input 3 3 2 2 5" xfId="4854" xr:uid="{00000000-0005-0000-0000-0000E6130000}"/>
    <cellStyle name="Input 3 3 2 2 6" xfId="4855" xr:uid="{00000000-0005-0000-0000-0000E7130000}"/>
    <cellStyle name="Input 3 3 2 2 7" xfId="4856" xr:uid="{00000000-0005-0000-0000-0000E8130000}"/>
    <cellStyle name="Input 3 3 2 3" xfId="4857" xr:uid="{00000000-0005-0000-0000-0000E9130000}"/>
    <cellStyle name="Input 3 3 2 3 2" xfId="4858" xr:uid="{00000000-0005-0000-0000-0000EA130000}"/>
    <cellStyle name="Input 3 3 2 3 3" xfId="4859" xr:uid="{00000000-0005-0000-0000-0000EB130000}"/>
    <cellStyle name="Input 3 3 2 3 4" xfId="4860" xr:uid="{00000000-0005-0000-0000-0000EC130000}"/>
    <cellStyle name="Input 3 3 2 3 5" xfId="4861" xr:uid="{00000000-0005-0000-0000-0000ED130000}"/>
    <cellStyle name="Input 3 3 2 3 6" xfId="4862" xr:uid="{00000000-0005-0000-0000-0000EE130000}"/>
    <cellStyle name="Input 3 3 2 4" xfId="4863" xr:uid="{00000000-0005-0000-0000-0000EF130000}"/>
    <cellStyle name="Input 3 3 2 4 2" xfId="4864" xr:uid="{00000000-0005-0000-0000-0000F0130000}"/>
    <cellStyle name="Input 3 3 2 5" xfId="4865" xr:uid="{00000000-0005-0000-0000-0000F1130000}"/>
    <cellStyle name="Input 3 3 2 6" xfId="4866" xr:uid="{00000000-0005-0000-0000-0000F2130000}"/>
    <cellStyle name="Input 3 3 2 7" xfId="4867" xr:uid="{00000000-0005-0000-0000-0000F3130000}"/>
    <cellStyle name="Input 3 3 2 8" xfId="4868" xr:uid="{00000000-0005-0000-0000-0000F4130000}"/>
    <cellStyle name="Input 3 3 2_Subsidy" xfId="4869" xr:uid="{00000000-0005-0000-0000-0000F5130000}"/>
    <cellStyle name="Input 3 3 3" xfId="4870" xr:uid="{00000000-0005-0000-0000-0000F6130000}"/>
    <cellStyle name="Input 3 3 3 2" xfId="4871" xr:uid="{00000000-0005-0000-0000-0000F7130000}"/>
    <cellStyle name="Input 3 3 3 2 2" xfId="4872" xr:uid="{00000000-0005-0000-0000-0000F8130000}"/>
    <cellStyle name="Input 3 3 3 2 3" xfId="4873" xr:uid="{00000000-0005-0000-0000-0000F9130000}"/>
    <cellStyle name="Input 3 3 3 2 4" xfId="4874" xr:uid="{00000000-0005-0000-0000-0000FA130000}"/>
    <cellStyle name="Input 3 3 3 2 5" xfId="4875" xr:uid="{00000000-0005-0000-0000-0000FB130000}"/>
    <cellStyle name="Input 3 3 3 2 6" xfId="4876" xr:uid="{00000000-0005-0000-0000-0000FC130000}"/>
    <cellStyle name="Input 3 3 3 3" xfId="4877" xr:uid="{00000000-0005-0000-0000-0000FD130000}"/>
    <cellStyle name="Input 3 3 3 3 2" xfId="4878" xr:uid="{00000000-0005-0000-0000-0000FE130000}"/>
    <cellStyle name="Input 3 3 3 4" xfId="4879" xr:uid="{00000000-0005-0000-0000-0000FF130000}"/>
    <cellStyle name="Input 3 3 3 5" xfId="4880" xr:uid="{00000000-0005-0000-0000-000000140000}"/>
    <cellStyle name="Input 3 3 3 6" xfId="4881" xr:uid="{00000000-0005-0000-0000-000001140000}"/>
    <cellStyle name="Input 3 3 3 7" xfId="4882" xr:uid="{00000000-0005-0000-0000-000002140000}"/>
    <cellStyle name="Input 3 3 4" xfId="4883" xr:uid="{00000000-0005-0000-0000-000003140000}"/>
    <cellStyle name="Input 3 3 4 2" xfId="4884" xr:uid="{00000000-0005-0000-0000-000004140000}"/>
    <cellStyle name="Input 3 3 4 2 2" xfId="4885" xr:uid="{00000000-0005-0000-0000-000005140000}"/>
    <cellStyle name="Input 3 3 4 2 3" xfId="4886" xr:uid="{00000000-0005-0000-0000-000006140000}"/>
    <cellStyle name="Input 3 3 4 2 4" xfId="4887" xr:uid="{00000000-0005-0000-0000-000007140000}"/>
    <cellStyle name="Input 3 3 4 2 5" xfId="4888" xr:uid="{00000000-0005-0000-0000-000008140000}"/>
    <cellStyle name="Input 3 3 4 2 6" xfId="4889" xr:uid="{00000000-0005-0000-0000-000009140000}"/>
    <cellStyle name="Input 3 3 4 3" xfId="4890" xr:uid="{00000000-0005-0000-0000-00000A140000}"/>
    <cellStyle name="Input 3 3 4 3 2" xfId="4891" xr:uid="{00000000-0005-0000-0000-00000B140000}"/>
    <cellStyle name="Input 3 3 4 4" xfId="4892" xr:uid="{00000000-0005-0000-0000-00000C140000}"/>
    <cellStyle name="Input 3 3 4 5" xfId="4893" xr:uid="{00000000-0005-0000-0000-00000D140000}"/>
    <cellStyle name="Input 3 3 4 6" xfId="4894" xr:uid="{00000000-0005-0000-0000-00000E140000}"/>
    <cellStyle name="Input 3 3 4 7" xfId="4895" xr:uid="{00000000-0005-0000-0000-00000F140000}"/>
    <cellStyle name="Input 3 3 5" xfId="4896" xr:uid="{00000000-0005-0000-0000-000010140000}"/>
    <cellStyle name="Input 3 3 5 2" xfId="4897" xr:uid="{00000000-0005-0000-0000-000011140000}"/>
    <cellStyle name="Input 3 3 5 2 2" xfId="4898" xr:uid="{00000000-0005-0000-0000-000012140000}"/>
    <cellStyle name="Input 3 3 5 2 3" xfId="4899" xr:uid="{00000000-0005-0000-0000-000013140000}"/>
    <cellStyle name="Input 3 3 5 2 4" xfId="4900" xr:uid="{00000000-0005-0000-0000-000014140000}"/>
    <cellStyle name="Input 3 3 5 2 5" xfId="4901" xr:uid="{00000000-0005-0000-0000-000015140000}"/>
    <cellStyle name="Input 3 3 5 2 6" xfId="4902" xr:uid="{00000000-0005-0000-0000-000016140000}"/>
    <cellStyle name="Input 3 3 5 3" xfId="4903" xr:uid="{00000000-0005-0000-0000-000017140000}"/>
    <cellStyle name="Input 3 3 5 3 2" xfId="4904" xr:uid="{00000000-0005-0000-0000-000018140000}"/>
    <cellStyle name="Input 3 3 5 4" xfId="4905" xr:uid="{00000000-0005-0000-0000-000019140000}"/>
    <cellStyle name="Input 3 3 5 5" xfId="4906" xr:uid="{00000000-0005-0000-0000-00001A140000}"/>
    <cellStyle name="Input 3 3 5 6" xfId="4907" xr:uid="{00000000-0005-0000-0000-00001B140000}"/>
    <cellStyle name="Input 3 3 5 7" xfId="4908" xr:uid="{00000000-0005-0000-0000-00001C140000}"/>
    <cellStyle name="Input 3 3 6" xfId="4909" xr:uid="{00000000-0005-0000-0000-00001D140000}"/>
    <cellStyle name="Input 3 3 6 2" xfId="4910" xr:uid="{00000000-0005-0000-0000-00001E140000}"/>
    <cellStyle name="Input 3 3 6 2 2" xfId="4911" xr:uid="{00000000-0005-0000-0000-00001F140000}"/>
    <cellStyle name="Input 3 3 6 2 3" xfId="4912" xr:uid="{00000000-0005-0000-0000-000020140000}"/>
    <cellStyle name="Input 3 3 6 2 4" xfId="4913" xr:uid="{00000000-0005-0000-0000-000021140000}"/>
    <cellStyle name="Input 3 3 6 2 5" xfId="4914" xr:uid="{00000000-0005-0000-0000-000022140000}"/>
    <cellStyle name="Input 3 3 6 2 6" xfId="4915" xr:uid="{00000000-0005-0000-0000-000023140000}"/>
    <cellStyle name="Input 3 3 6 3" xfId="4916" xr:uid="{00000000-0005-0000-0000-000024140000}"/>
    <cellStyle name="Input 3 3 6 3 2" xfId="4917" xr:uid="{00000000-0005-0000-0000-000025140000}"/>
    <cellStyle name="Input 3 3 6 4" xfId="4918" xr:uid="{00000000-0005-0000-0000-000026140000}"/>
    <cellStyle name="Input 3 3 6 5" xfId="4919" xr:uid="{00000000-0005-0000-0000-000027140000}"/>
    <cellStyle name="Input 3 3 6 6" xfId="4920" xr:uid="{00000000-0005-0000-0000-000028140000}"/>
    <cellStyle name="Input 3 3 6 7" xfId="4921" xr:uid="{00000000-0005-0000-0000-000029140000}"/>
    <cellStyle name="Input 3 3 7" xfId="4922" xr:uid="{00000000-0005-0000-0000-00002A140000}"/>
    <cellStyle name="Input 3 3 7 2" xfId="4923" xr:uid="{00000000-0005-0000-0000-00002B140000}"/>
    <cellStyle name="Input 3 3 7 2 2" xfId="4924" xr:uid="{00000000-0005-0000-0000-00002C140000}"/>
    <cellStyle name="Input 3 3 7 2 3" xfId="4925" xr:uid="{00000000-0005-0000-0000-00002D140000}"/>
    <cellStyle name="Input 3 3 7 2 4" xfId="4926" xr:uid="{00000000-0005-0000-0000-00002E140000}"/>
    <cellStyle name="Input 3 3 7 2 5" xfId="4927" xr:uid="{00000000-0005-0000-0000-00002F140000}"/>
    <cellStyle name="Input 3 3 7 2 6" xfId="4928" xr:uid="{00000000-0005-0000-0000-000030140000}"/>
    <cellStyle name="Input 3 3 7 3" xfId="4929" xr:uid="{00000000-0005-0000-0000-000031140000}"/>
    <cellStyle name="Input 3 3 7 3 2" xfId="4930" xr:uid="{00000000-0005-0000-0000-000032140000}"/>
    <cellStyle name="Input 3 3 7 4" xfId="4931" xr:uid="{00000000-0005-0000-0000-000033140000}"/>
    <cellStyle name="Input 3 3 7 5" xfId="4932" xr:uid="{00000000-0005-0000-0000-000034140000}"/>
    <cellStyle name="Input 3 3 7 6" xfId="4933" xr:uid="{00000000-0005-0000-0000-000035140000}"/>
    <cellStyle name="Input 3 3 7 7" xfId="4934" xr:uid="{00000000-0005-0000-0000-000036140000}"/>
    <cellStyle name="Input 3 3 8" xfId="4935" xr:uid="{00000000-0005-0000-0000-000037140000}"/>
    <cellStyle name="Input 3 3 8 2" xfId="4936" xr:uid="{00000000-0005-0000-0000-000038140000}"/>
    <cellStyle name="Input 3 3 8 2 2" xfId="4937" xr:uid="{00000000-0005-0000-0000-000039140000}"/>
    <cellStyle name="Input 3 3 8 2 3" xfId="4938" xr:uid="{00000000-0005-0000-0000-00003A140000}"/>
    <cellStyle name="Input 3 3 8 2 4" xfId="4939" xr:uid="{00000000-0005-0000-0000-00003B140000}"/>
    <cellStyle name="Input 3 3 8 2 5" xfId="4940" xr:uid="{00000000-0005-0000-0000-00003C140000}"/>
    <cellStyle name="Input 3 3 8 2 6" xfId="4941" xr:uid="{00000000-0005-0000-0000-00003D140000}"/>
    <cellStyle name="Input 3 3 8 3" xfId="4942" xr:uid="{00000000-0005-0000-0000-00003E140000}"/>
    <cellStyle name="Input 3 3 8 3 2" xfId="4943" xr:uid="{00000000-0005-0000-0000-00003F140000}"/>
    <cellStyle name="Input 3 3 8 4" xfId="4944" xr:uid="{00000000-0005-0000-0000-000040140000}"/>
    <cellStyle name="Input 3 3 8 5" xfId="4945" xr:uid="{00000000-0005-0000-0000-000041140000}"/>
    <cellStyle name="Input 3 3 8 6" xfId="4946" xr:uid="{00000000-0005-0000-0000-000042140000}"/>
    <cellStyle name="Input 3 3 8 7" xfId="4947" xr:uid="{00000000-0005-0000-0000-000043140000}"/>
    <cellStyle name="Input 3 3 9" xfId="4948" xr:uid="{00000000-0005-0000-0000-000044140000}"/>
    <cellStyle name="Input 3 3 9 2" xfId="4949" xr:uid="{00000000-0005-0000-0000-000045140000}"/>
    <cellStyle name="Input 3 3 9 3" xfId="4950" xr:uid="{00000000-0005-0000-0000-000046140000}"/>
    <cellStyle name="Input 3 3 9 4" xfId="4951" xr:uid="{00000000-0005-0000-0000-000047140000}"/>
    <cellStyle name="Input 3 3 9 5" xfId="4952" xr:uid="{00000000-0005-0000-0000-000048140000}"/>
    <cellStyle name="Input 3 3 9 6" xfId="4953" xr:uid="{00000000-0005-0000-0000-000049140000}"/>
    <cellStyle name="Input 3 3_Subsidy" xfId="4954" xr:uid="{00000000-0005-0000-0000-00004A140000}"/>
    <cellStyle name="Input 3 30" xfId="4955" xr:uid="{00000000-0005-0000-0000-00004B140000}"/>
    <cellStyle name="Input 3 31" xfId="4956" xr:uid="{00000000-0005-0000-0000-00004C140000}"/>
    <cellStyle name="Input 3 32" xfId="4957" xr:uid="{00000000-0005-0000-0000-00004D140000}"/>
    <cellStyle name="Input 3 33" xfId="4958" xr:uid="{00000000-0005-0000-0000-00004E140000}"/>
    <cellStyle name="Input 3 34" xfId="4959" xr:uid="{00000000-0005-0000-0000-00004F140000}"/>
    <cellStyle name="Input 3 35" xfId="4960" xr:uid="{00000000-0005-0000-0000-000050140000}"/>
    <cellStyle name="Input 3 36" xfId="4961" xr:uid="{00000000-0005-0000-0000-000051140000}"/>
    <cellStyle name="Input 3 37" xfId="4962" xr:uid="{00000000-0005-0000-0000-000052140000}"/>
    <cellStyle name="Input 3 38" xfId="4963" xr:uid="{00000000-0005-0000-0000-000053140000}"/>
    <cellStyle name="Input 3 39" xfId="4964" xr:uid="{00000000-0005-0000-0000-000054140000}"/>
    <cellStyle name="Input 3 4" xfId="4965" xr:uid="{00000000-0005-0000-0000-000055140000}"/>
    <cellStyle name="Input 3 4 10" xfId="4966" xr:uid="{00000000-0005-0000-0000-000056140000}"/>
    <cellStyle name="Input 3 4 10 2" xfId="4967" xr:uid="{00000000-0005-0000-0000-000057140000}"/>
    <cellStyle name="Input 3 4 11" xfId="4968" xr:uid="{00000000-0005-0000-0000-000058140000}"/>
    <cellStyle name="Input 3 4 12" xfId="4969" xr:uid="{00000000-0005-0000-0000-000059140000}"/>
    <cellStyle name="Input 3 4 13" xfId="4970" xr:uid="{00000000-0005-0000-0000-00005A140000}"/>
    <cellStyle name="Input 3 4 14" xfId="4971" xr:uid="{00000000-0005-0000-0000-00005B140000}"/>
    <cellStyle name="Input 3 4 2" xfId="4972" xr:uid="{00000000-0005-0000-0000-00005C140000}"/>
    <cellStyle name="Input 3 4 2 2" xfId="4973" xr:uid="{00000000-0005-0000-0000-00005D140000}"/>
    <cellStyle name="Input 3 4 2 2 2" xfId="4974" xr:uid="{00000000-0005-0000-0000-00005E140000}"/>
    <cellStyle name="Input 3 4 2 2 2 2" xfId="4975" xr:uid="{00000000-0005-0000-0000-00005F140000}"/>
    <cellStyle name="Input 3 4 2 2 2 3" xfId="4976" xr:uid="{00000000-0005-0000-0000-000060140000}"/>
    <cellStyle name="Input 3 4 2 2 2 4" xfId="4977" xr:uid="{00000000-0005-0000-0000-000061140000}"/>
    <cellStyle name="Input 3 4 2 2 2 5" xfId="4978" xr:uid="{00000000-0005-0000-0000-000062140000}"/>
    <cellStyle name="Input 3 4 2 2 2 6" xfId="4979" xr:uid="{00000000-0005-0000-0000-000063140000}"/>
    <cellStyle name="Input 3 4 2 2 3" xfId="4980" xr:uid="{00000000-0005-0000-0000-000064140000}"/>
    <cellStyle name="Input 3 4 2 2 3 2" xfId="4981" xr:uid="{00000000-0005-0000-0000-000065140000}"/>
    <cellStyle name="Input 3 4 2 2 4" xfId="4982" xr:uid="{00000000-0005-0000-0000-000066140000}"/>
    <cellStyle name="Input 3 4 2 2 5" xfId="4983" xr:uid="{00000000-0005-0000-0000-000067140000}"/>
    <cellStyle name="Input 3 4 2 2 6" xfId="4984" xr:uid="{00000000-0005-0000-0000-000068140000}"/>
    <cellStyle name="Input 3 4 2 2 7" xfId="4985" xr:uid="{00000000-0005-0000-0000-000069140000}"/>
    <cellStyle name="Input 3 4 2 3" xfId="4986" xr:uid="{00000000-0005-0000-0000-00006A140000}"/>
    <cellStyle name="Input 3 4 2 3 2" xfId="4987" xr:uid="{00000000-0005-0000-0000-00006B140000}"/>
    <cellStyle name="Input 3 4 2 3 3" xfId="4988" xr:uid="{00000000-0005-0000-0000-00006C140000}"/>
    <cellStyle name="Input 3 4 2 3 4" xfId="4989" xr:uid="{00000000-0005-0000-0000-00006D140000}"/>
    <cellStyle name="Input 3 4 2 3 5" xfId="4990" xr:uid="{00000000-0005-0000-0000-00006E140000}"/>
    <cellStyle name="Input 3 4 2 3 6" xfId="4991" xr:uid="{00000000-0005-0000-0000-00006F140000}"/>
    <cellStyle name="Input 3 4 2 4" xfId="4992" xr:uid="{00000000-0005-0000-0000-000070140000}"/>
    <cellStyle name="Input 3 4 2 4 2" xfId="4993" xr:uid="{00000000-0005-0000-0000-000071140000}"/>
    <cellStyle name="Input 3 4 2 5" xfId="4994" xr:uid="{00000000-0005-0000-0000-000072140000}"/>
    <cellStyle name="Input 3 4 2 6" xfId="4995" xr:uid="{00000000-0005-0000-0000-000073140000}"/>
    <cellStyle name="Input 3 4 2 7" xfId="4996" xr:uid="{00000000-0005-0000-0000-000074140000}"/>
    <cellStyle name="Input 3 4 2 8" xfId="4997" xr:uid="{00000000-0005-0000-0000-000075140000}"/>
    <cellStyle name="Input 3 4 2_Subsidy" xfId="4998" xr:uid="{00000000-0005-0000-0000-000076140000}"/>
    <cellStyle name="Input 3 4 3" xfId="4999" xr:uid="{00000000-0005-0000-0000-000077140000}"/>
    <cellStyle name="Input 3 4 3 2" xfId="5000" xr:uid="{00000000-0005-0000-0000-000078140000}"/>
    <cellStyle name="Input 3 4 3 2 2" xfId="5001" xr:uid="{00000000-0005-0000-0000-000079140000}"/>
    <cellStyle name="Input 3 4 3 2 3" xfId="5002" xr:uid="{00000000-0005-0000-0000-00007A140000}"/>
    <cellStyle name="Input 3 4 3 2 4" xfId="5003" xr:uid="{00000000-0005-0000-0000-00007B140000}"/>
    <cellStyle name="Input 3 4 3 2 5" xfId="5004" xr:uid="{00000000-0005-0000-0000-00007C140000}"/>
    <cellStyle name="Input 3 4 3 2 6" xfId="5005" xr:uid="{00000000-0005-0000-0000-00007D140000}"/>
    <cellStyle name="Input 3 4 3 3" xfId="5006" xr:uid="{00000000-0005-0000-0000-00007E140000}"/>
    <cellStyle name="Input 3 4 3 3 2" xfId="5007" xr:uid="{00000000-0005-0000-0000-00007F140000}"/>
    <cellStyle name="Input 3 4 3 4" xfId="5008" xr:uid="{00000000-0005-0000-0000-000080140000}"/>
    <cellStyle name="Input 3 4 3 5" xfId="5009" xr:uid="{00000000-0005-0000-0000-000081140000}"/>
    <cellStyle name="Input 3 4 3 6" xfId="5010" xr:uid="{00000000-0005-0000-0000-000082140000}"/>
    <cellStyle name="Input 3 4 3 7" xfId="5011" xr:uid="{00000000-0005-0000-0000-000083140000}"/>
    <cellStyle name="Input 3 4 4" xfId="5012" xr:uid="{00000000-0005-0000-0000-000084140000}"/>
    <cellStyle name="Input 3 4 4 2" xfId="5013" xr:uid="{00000000-0005-0000-0000-000085140000}"/>
    <cellStyle name="Input 3 4 4 2 2" xfId="5014" xr:uid="{00000000-0005-0000-0000-000086140000}"/>
    <cellStyle name="Input 3 4 4 2 3" xfId="5015" xr:uid="{00000000-0005-0000-0000-000087140000}"/>
    <cellStyle name="Input 3 4 4 2 4" xfId="5016" xr:uid="{00000000-0005-0000-0000-000088140000}"/>
    <cellStyle name="Input 3 4 4 2 5" xfId="5017" xr:uid="{00000000-0005-0000-0000-000089140000}"/>
    <cellStyle name="Input 3 4 4 2 6" xfId="5018" xr:uid="{00000000-0005-0000-0000-00008A140000}"/>
    <cellStyle name="Input 3 4 4 3" xfId="5019" xr:uid="{00000000-0005-0000-0000-00008B140000}"/>
    <cellStyle name="Input 3 4 4 3 2" xfId="5020" xr:uid="{00000000-0005-0000-0000-00008C140000}"/>
    <cellStyle name="Input 3 4 4 4" xfId="5021" xr:uid="{00000000-0005-0000-0000-00008D140000}"/>
    <cellStyle name="Input 3 4 4 5" xfId="5022" xr:uid="{00000000-0005-0000-0000-00008E140000}"/>
    <cellStyle name="Input 3 4 4 6" xfId="5023" xr:uid="{00000000-0005-0000-0000-00008F140000}"/>
    <cellStyle name="Input 3 4 4 7" xfId="5024" xr:uid="{00000000-0005-0000-0000-000090140000}"/>
    <cellStyle name="Input 3 4 5" xfId="5025" xr:uid="{00000000-0005-0000-0000-000091140000}"/>
    <cellStyle name="Input 3 4 5 2" xfId="5026" xr:uid="{00000000-0005-0000-0000-000092140000}"/>
    <cellStyle name="Input 3 4 5 2 2" xfId="5027" xr:uid="{00000000-0005-0000-0000-000093140000}"/>
    <cellStyle name="Input 3 4 5 2 3" xfId="5028" xr:uid="{00000000-0005-0000-0000-000094140000}"/>
    <cellStyle name="Input 3 4 5 2 4" xfId="5029" xr:uid="{00000000-0005-0000-0000-000095140000}"/>
    <cellStyle name="Input 3 4 5 2 5" xfId="5030" xr:uid="{00000000-0005-0000-0000-000096140000}"/>
    <cellStyle name="Input 3 4 5 2 6" xfId="5031" xr:uid="{00000000-0005-0000-0000-000097140000}"/>
    <cellStyle name="Input 3 4 5 3" xfId="5032" xr:uid="{00000000-0005-0000-0000-000098140000}"/>
    <cellStyle name="Input 3 4 5 3 2" xfId="5033" xr:uid="{00000000-0005-0000-0000-000099140000}"/>
    <cellStyle name="Input 3 4 5 4" xfId="5034" xr:uid="{00000000-0005-0000-0000-00009A140000}"/>
    <cellStyle name="Input 3 4 5 5" xfId="5035" xr:uid="{00000000-0005-0000-0000-00009B140000}"/>
    <cellStyle name="Input 3 4 5 6" xfId="5036" xr:uid="{00000000-0005-0000-0000-00009C140000}"/>
    <cellStyle name="Input 3 4 5 7" xfId="5037" xr:uid="{00000000-0005-0000-0000-00009D140000}"/>
    <cellStyle name="Input 3 4 6" xfId="5038" xr:uid="{00000000-0005-0000-0000-00009E140000}"/>
    <cellStyle name="Input 3 4 6 2" xfId="5039" xr:uid="{00000000-0005-0000-0000-00009F140000}"/>
    <cellStyle name="Input 3 4 6 2 2" xfId="5040" xr:uid="{00000000-0005-0000-0000-0000A0140000}"/>
    <cellStyle name="Input 3 4 6 2 3" xfId="5041" xr:uid="{00000000-0005-0000-0000-0000A1140000}"/>
    <cellStyle name="Input 3 4 6 2 4" xfId="5042" xr:uid="{00000000-0005-0000-0000-0000A2140000}"/>
    <cellStyle name="Input 3 4 6 2 5" xfId="5043" xr:uid="{00000000-0005-0000-0000-0000A3140000}"/>
    <cellStyle name="Input 3 4 6 2 6" xfId="5044" xr:uid="{00000000-0005-0000-0000-0000A4140000}"/>
    <cellStyle name="Input 3 4 6 3" xfId="5045" xr:uid="{00000000-0005-0000-0000-0000A5140000}"/>
    <cellStyle name="Input 3 4 6 3 2" xfId="5046" xr:uid="{00000000-0005-0000-0000-0000A6140000}"/>
    <cellStyle name="Input 3 4 6 4" xfId="5047" xr:uid="{00000000-0005-0000-0000-0000A7140000}"/>
    <cellStyle name="Input 3 4 6 5" xfId="5048" xr:uid="{00000000-0005-0000-0000-0000A8140000}"/>
    <cellStyle name="Input 3 4 6 6" xfId="5049" xr:uid="{00000000-0005-0000-0000-0000A9140000}"/>
    <cellStyle name="Input 3 4 6 7" xfId="5050" xr:uid="{00000000-0005-0000-0000-0000AA140000}"/>
    <cellStyle name="Input 3 4 7" xfId="5051" xr:uid="{00000000-0005-0000-0000-0000AB140000}"/>
    <cellStyle name="Input 3 4 7 2" xfId="5052" xr:uid="{00000000-0005-0000-0000-0000AC140000}"/>
    <cellStyle name="Input 3 4 7 2 2" xfId="5053" xr:uid="{00000000-0005-0000-0000-0000AD140000}"/>
    <cellStyle name="Input 3 4 7 2 3" xfId="5054" xr:uid="{00000000-0005-0000-0000-0000AE140000}"/>
    <cellStyle name="Input 3 4 7 2 4" xfId="5055" xr:uid="{00000000-0005-0000-0000-0000AF140000}"/>
    <cellStyle name="Input 3 4 7 2 5" xfId="5056" xr:uid="{00000000-0005-0000-0000-0000B0140000}"/>
    <cellStyle name="Input 3 4 7 2 6" xfId="5057" xr:uid="{00000000-0005-0000-0000-0000B1140000}"/>
    <cellStyle name="Input 3 4 7 3" xfId="5058" xr:uid="{00000000-0005-0000-0000-0000B2140000}"/>
    <cellStyle name="Input 3 4 7 3 2" xfId="5059" xr:uid="{00000000-0005-0000-0000-0000B3140000}"/>
    <cellStyle name="Input 3 4 7 4" xfId="5060" xr:uid="{00000000-0005-0000-0000-0000B4140000}"/>
    <cellStyle name="Input 3 4 7 5" xfId="5061" xr:uid="{00000000-0005-0000-0000-0000B5140000}"/>
    <cellStyle name="Input 3 4 7 6" xfId="5062" xr:uid="{00000000-0005-0000-0000-0000B6140000}"/>
    <cellStyle name="Input 3 4 7 7" xfId="5063" xr:uid="{00000000-0005-0000-0000-0000B7140000}"/>
    <cellStyle name="Input 3 4 8" xfId="5064" xr:uid="{00000000-0005-0000-0000-0000B8140000}"/>
    <cellStyle name="Input 3 4 8 2" xfId="5065" xr:uid="{00000000-0005-0000-0000-0000B9140000}"/>
    <cellStyle name="Input 3 4 8 2 2" xfId="5066" xr:uid="{00000000-0005-0000-0000-0000BA140000}"/>
    <cellStyle name="Input 3 4 8 2 3" xfId="5067" xr:uid="{00000000-0005-0000-0000-0000BB140000}"/>
    <cellStyle name="Input 3 4 8 2 4" xfId="5068" xr:uid="{00000000-0005-0000-0000-0000BC140000}"/>
    <cellStyle name="Input 3 4 8 2 5" xfId="5069" xr:uid="{00000000-0005-0000-0000-0000BD140000}"/>
    <cellStyle name="Input 3 4 8 2 6" xfId="5070" xr:uid="{00000000-0005-0000-0000-0000BE140000}"/>
    <cellStyle name="Input 3 4 8 3" xfId="5071" xr:uid="{00000000-0005-0000-0000-0000BF140000}"/>
    <cellStyle name="Input 3 4 8 3 2" xfId="5072" xr:uid="{00000000-0005-0000-0000-0000C0140000}"/>
    <cellStyle name="Input 3 4 8 4" xfId="5073" xr:uid="{00000000-0005-0000-0000-0000C1140000}"/>
    <cellStyle name="Input 3 4 8 5" xfId="5074" xr:uid="{00000000-0005-0000-0000-0000C2140000}"/>
    <cellStyle name="Input 3 4 8 6" xfId="5075" xr:uid="{00000000-0005-0000-0000-0000C3140000}"/>
    <cellStyle name="Input 3 4 8 7" xfId="5076" xr:uid="{00000000-0005-0000-0000-0000C4140000}"/>
    <cellStyle name="Input 3 4 9" xfId="5077" xr:uid="{00000000-0005-0000-0000-0000C5140000}"/>
    <cellStyle name="Input 3 4 9 2" xfId="5078" xr:uid="{00000000-0005-0000-0000-0000C6140000}"/>
    <cellStyle name="Input 3 4 9 3" xfId="5079" xr:uid="{00000000-0005-0000-0000-0000C7140000}"/>
    <cellStyle name="Input 3 4 9 4" xfId="5080" xr:uid="{00000000-0005-0000-0000-0000C8140000}"/>
    <cellStyle name="Input 3 4 9 5" xfId="5081" xr:uid="{00000000-0005-0000-0000-0000C9140000}"/>
    <cellStyle name="Input 3 4 9 6" xfId="5082" xr:uid="{00000000-0005-0000-0000-0000CA140000}"/>
    <cellStyle name="Input 3 4_Subsidy" xfId="5083" xr:uid="{00000000-0005-0000-0000-0000CB140000}"/>
    <cellStyle name="Input 3 40" xfId="5084" xr:uid="{00000000-0005-0000-0000-0000CC140000}"/>
    <cellStyle name="Input 3 41" xfId="5085" xr:uid="{00000000-0005-0000-0000-0000CD140000}"/>
    <cellStyle name="Input 3 42" xfId="5086" xr:uid="{00000000-0005-0000-0000-0000CE140000}"/>
    <cellStyle name="Input 3 43" xfId="5087" xr:uid="{00000000-0005-0000-0000-0000CF140000}"/>
    <cellStyle name="Input 3 44" xfId="5088" xr:uid="{00000000-0005-0000-0000-0000D0140000}"/>
    <cellStyle name="Input 3 45" xfId="5089" xr:uid="{00000000-0005-0000-0000-0000D1140000}"/>
    <cellStyle name="Input 3 5" xfId="5090" xr:uid="{00000000-0005-0000-0000-0000D2140000}"/>
    <cellStyle name="Input 3 5 10" xfId="5091" xr:uid="{00000000-0005-0000-0000-0000D3140000}"/>
    <cellStyle name="Input 3 5 10 2" xfId="5092" xr:uid="{00000000-0005-0000-0000-0000D4140000}"/>
    <cellStyle name="Input 3 5 11" xfId="5093" xr:uid="{00000000-0005-0000-0000-0000D5140000}"/>
    <cellStyle name="Input 3 5 12" xfId="5094" xr:uid="{00000000-0005-0000-0000-0000D6140000}"/>
    <cellStyle name="Input 3 5 13" xfId="5095" xr:uid="{00000000-0005-0000-0000-0000D7140000}"/>
    <cellStyle name="Input 3 5 14" xfId="5096" xr:uid="{00000000-0005-0000-0000-0000D8140000}"/>
    <cellStyle name="Input 3 5 2" xfId="5097" xr:uid="{00000000-0005-0000-0000-0000D9140000}"/>
    <cellStyle name="Input 3 5 2 2" xfId="5098" xr:uid="{00000000-0005-0000-0000-0000DA140000}"/>
    <cellStyle name="Input 3 5 2 2 2" xfId="5099" xr:uid="{00000000-0005-0000-0000-0000DB140000}"/>
    <cellStyle name="Input 3 5 2 2 2 2" xfId="5100" xr:uid="{00000000-0005-0000-0000-0000DC140000}"/>
    <cellStyle name="Input 3 5 2 2 2 3" xfId="5101" xr:uid="{00000000-0005-0000-0000-0000DD140000}"/>
    <cellStyle name="Input 3 5 2 2 2 4" xfId="5102" xr:uid="{00000000-0005-0000-0000-0000DE140000}"/>
    <cellStyle name="Input 3 5 2 2 2 5" xfId="5103" xr:uid="{00000000-0005-0000-0000-0000DF140000}"/>
    <cellStyle name="Input 3 5 2 2 2 6" xfId="5104" xr:uid="{00000000-0005-0000-0000-0000E0140000}"/>
    <cellStyle name="Input 3 5 2 2 3" xfId="5105" xr:uid="{00000000-0005-0000-0000-0000E1140000}"/>
    <cellStyle name="Input 3 5 2 2 3 2" xfId="5106" xr:uid="{00000000-0005-0000-0000-0000E2140000}"/>
    <cellStyle name="Input 3 5 2 2 4" xfId="5107" xr:uid="{00000000-0005-0000-0000-0000E3140000}"/>
    <cellStyle name="Input 3 5 2 2 5" xfId="5108" xr:uid="{00000000-0005-0000-0000-0000E4140000}"/>
    <cellStyle name="Input 3 5 2 2 6" xfId="5109" xr:uid="{00000000-0005-0000-0000-0000E5140000}"/>
    <cellStyle name="Input 3 5 2 2 7" xfId="5110" xr:uid="{00000000-0005-0000-0000-0000E6140000}"/>
    <cellStyle name="Input 3 5 2 3" xfId="5111" xr:uid="{00000000-0005-0000-0000-0000E7140000}"/>
    <cellStyle name="Input 3 5 2 3 2" xfId="5112" xr:uid="{00000000-0005-0000-0000-0000E8140000}"/>
    <cellStyle name="Input 3 5 2 3 3" xfId="5113" xr:uid="{00000000-0005-0000-0000-0000E9140000}"/>
    <cellStyle name="Input 3 5 2 3 4" xfId="5114" xr:uid="{00000000-0005-0000-0000-0000EA140000}"/>
    <cellStyle name="Input 3 5 2 3 5" xfId="5115" xr:uid="{00000000-0005-0000-0000-0000EB140000}"/>
    <cellStyle name="Input 3 5 2 3 6" xfId="5116" xr:uid="{00000000-0005-0000-0000-0000EC140000}"/>
    <cellStyle name="Input 3 5 2 4" xfId="5117" xr:uid="{00000000-0005-0000-0000-0000ED140000}"/>
    <cellStyle name="Input 3 5 2 4 2" xfId="5118" xr:uid="{00000000-0005-0000-0000-0000EE140000}"/>
    <cellStyle name="Input 3 5 2 5" xfId="5119" xr:uid="{00000000-0005-0000-0000-0000EF140000}"/>
    <cellStyle name="Input 3 5 2 6" xfId="5120" xr:uid="{00000000-0005-0000-0000-0000F0140000}"/>
    <cellStyle name="Input 3 5 2 7" xfId="5121" xr:uid="{00000000-0005-0000-0000-0000F1140000}"/>
    <cellStyle name="Input 3 5 2 8" xfId="5122" xr:uid="{00000000-0005-0000-0000-0000F2140000}"/>
    <cellStyle name="Input 3 5 2_Subsidy" xfId="5123" xr:uid="{00000000-0005-0000-0000-0000F3140000}"/>
    <cellStyle name="Input 3 5 3" xfId="5124" xr:uid="{00000000-0005-0000-0000-0000F4140000}"/>
    <cellStyle name="Input 3 5 3 2" xfId="5125" xr:uid="{00000000-0005-0000-0000-0000F5140000}"/>
    <cellStyle name="Input 3 5 3 2 2" xfId="5126" xr:uid="{00000000-0005-0000-0000-0000F6140000}"/>
    <cellStyle name="Input 3 5 3 2 3" xfId="5127" xr:uid="{00000000-0005-0000-0000-0000F7140000}"/>
    <cellStyle name="Input 3 5 3 2 4" xfId="5128" xr:uid="{00000000-0005-0000-0000-0000F8140000}"/>
    <cellStyle name="Input 3 5 3 2 5" xfId="5129" xr:uid="{00000000-0005-0000-0000-0000F9140000}"/>
    <cellStyle name="Input 3 5 3 2 6" xfId="5130" xr:uid="{00000000-0005-0000-0000-0000FA140000}"/>
    <cellStyle name="Input 3 5 3 3" xfId="5131" xr:uid="{00000000-0005-0000-0000-0000FB140000}"/>
    <cellStyle name="Input 3 5 3 3 2" xfId="5132" xr:uid="{00000000-0005-0000-0000-0000FC140000}"/>
    <cellStyle name="Input 3 5 3 4" xfId="5133" xr:uid="{00000000-0005-0000-0000-0000FD140000}"/>
    <cellStyle name="Input 3 5 3 5" xfId="5134" xr:uid="{00000000-0005-0000-0000-0000FE140000}"/>
    <cellStyle name="Input 3 5 3 6" xfId="5135" xr:uid="{00000000-0005-0000-0000-0000FF140000}"/>
    <cellStyle name="Input 3 5 3 7" xfId="5136" xr:uid="{00000000-0005-0000-0000-000000150000}"/>
    <cellStyle name="Input 3 5 4" xfId="5137" xr:uid="{00000000-0005-0000-0000-000001150000}"/>
    <cellStyle name="Input 3 5 4 2" xfId="5138" xr:uid="{00000000-0005-0000-0000-000002150000}"/>
    <cellStyle name="Input 3 5 4 2 2" xfId="5139" xr:uid="{00000000-0005-0000-0000-000003150000}"/>
    <cellStyle name="Input 3 5 4 2 3" xfId="5140" xr:uid="{00000000-0005-0000-0000-000004150000}"/>
    <cellStyle name="Input 3 5 4 2 4" xfId="5141" xr:uid="{00000000-0005-0000-0000-000005150000}"/>
    <cellStyle name="Input 3 5 4 2 5" xfId="5142" xr:uid="{00000000-0005-0000-0000-000006150000}"/>
    <cellStyle name="Input 3 5 4 2 6" xfId="5143" xr:uid="{00000000-0005-0000-0000-000007150000}"/>
    <cellStyle name="Input 3 5 4 3" xfId="5144" xr:uid="{00000000-0005-0000-0000-000008150000}"/>
    <cellStyle name="Input 3 5 4 3 2" xfId="5145" xr:uid="{00000000-0005-0000-0000-000009150000}"/>
    <cellStyle name="Input 3 5 4 4" xfId="5146" xr:uid="{00000000-0005-0000-0000-00000A150000}"/>
    <cellStyle name="Input 3 5 4 5" xfId="5147" xr:uid="{00000000-0005-0000-0000-00000B150000}"/>
    <cellStyle name="Input 3 5 4 6" xfId="5148" xr:uid="{00000000-0005-0000-0000-00000C150000}"/>
    <cellStyle name="Input 3 5 4 7" xfId="5149" xr:uid="{00000000-0005-0000-0000-00000D150000}"/>
    <cellStyle name="Input 3 5 5" xfId="5150" xr:uid="{00000000-0005-0000-0000-00000E150000}"/>
    <cellStyle name="Input 3 5 5 2" xfId="5151" xr:uid="{00000000-0005-0000-0000-00000F150000}"/>
    <cellStyle name="Input 3 5 5 2 2" xfId="5152" xr:uid="{00000000-0005-0000-0000-000010150000}"/>
    <cellStyle name="Input 3 5 5 2 3" xfId="5153" xr:uid="{00000000-0005-0000-0000-000011150000}"/>
    <cellStyle name="Input 3 5 5 2 4" xfId="5154" xr:uid="{00000000-0005-0000-0000-000012150000}"/>
    <cellStyle name="Input 3 5 5 2 5" xfId="5155" xr:uid="{00000000-0005-0000-0000-000013150000}"/>
    <cellStyle name="Input 3 5 5 2 6" xfId="5156" xr:uid="{00000000-0005-0000-0000-000014150000}"/>
    <cellStyle name="Input 3 5 5 3" xfId="5157" xr:uid="{00000000-0005-0000-0000-000015150000}"/>
    <cellStyle name="Input 3 5 5 3 2" xfId="5158" xr:uid="{00000000-0005-0000-0000-000016150000}"/>
    <cellStyle name="Input 3 5 5 4" xfId="5159" xr:uid="{00000000-0005-0000-0000-000017150000}"/>
    <cellStyle name="Input 3 5 5 5" xfId="5160" xr:uid="{00000000-0005-0000-0000-000018150000}"/>
    <cellStyle name="Input 3 5 5 6" xfId="5161" xr:uid="{00000000-0005-0000-0000-000019150000}"/>
    <cellStyle name="Input 3 5 5 7" xfId="5162" xr:uid="{00000000-0005-0000-0000-00001A150000}"/>
    <cellStyle name="Input 3 5 6" xfId="5163" xr:uid="{00000000-0005-0000-0000-00001B150000}"/>
    <cellStyle name="Input 3 5 6 2" xfId="5164" xr:uid="{00000000-0005-0000-0000-00001C150000}"/>
    <cellStyle name="Input 3 5 6 2 2" xfId="5165" xr:uid="{00000000-0005-0000-0000-00001D150000}"/>
    <cellStyle name="Input 3 5 6 2 3" xfId="5166" xr:uid="{00000000-0005-0000-0000-00001E150000}"/>
    <cellStyle name="Input 3 5 6 2 4" xfId="5167" xr:uid="{00000000-0005-0000-0000-00001F150000}"/>
    <cellStyle name="Input 3 5 6 2 5" xfId="5168" xr:uid="{00000000-0005-0000-0000-000020150000}"/>
    <cellStyle name="Input 3 5 6 2 6" xfId="5169" xr:uid="{00000000-0005-0000-0000-000021150000}"/>
    <cellStyle name="Input 3 5 6 3" xfId="5170" xr:uid="{00000000-0005-0000-0000-000022150000}"/>
    <cellStyle name="Input 3 5 6 3 2" xfId="5171" xr:uid="{00000000-0005-0000-0000-000023150000}"/>
    <cellStyle name="Input 3 5 6 4" xfId="5172" xr:uid="{00000000-0005-0000-0000-000024150000}"/>
    <cellStyle name="Input 3 5 6 5" xfId="5173" xr:uid="{00000000-0005-0000-0000-000025150000}"/>
    <cellStyle name="Input 3 5 6 6" xfId="5174" xr:uid="{00000000-0005-0000-0000-000026150000}"/>
    <cellStyle name="Input 3 5 6 7" xfId="5175" xr:uid="{00000000-0005-0000-0000-000027150000}"/>
    <cellStyle name="Input 3 5 7" xfId="5176" xr:uid="{00000000-0005-0000-0000-000028150000}"/>
    <cellStyle name="Input 3 5 7 2" xfId="5177" xr:uid="{00000000-0005-0000-0000-000029150000}"/>
    <cellStyle name="Input 3 5 7 2 2" xfId="5178" xr:uid="{00000000-0005-0000-0000-00002A150000}"/>
    <cellStyle name="Input 3 5 7 2 3" xfId="5179" xr:uid="{00000000-0005-0000-0000-00002B150000}"/>
    <cellStyle name="Input 3 5 7 2 4" xfId="5180" xr:uid="{00000000-0005-0000-0000-00002C150000}"/>
    <cellStyle name="Input 3 5 7 2 5" xfId="5181" xr:uid="{00000000-0005-0000-0000-00002D150000}"/>
    <cellStyle name="Input 3 5 7 2 6" xfId="5182" xr:uid="{00000000-0005-0000-0000-00002E150000}"/>
    <cellStyle name="Input 3 5 7 3" xfId="5183" xr:uid="{00000000-0005-0000-0000-00002F150000}"/>
    <cellStyle name="Input 3 5 7 3 2" xfId="5184" xr:uid="{00000000-0005-0000-0000-000030150000}"/>
    <cellStyle name="Input 3 5 7 4" xfId="5185" xr:uid="{00000000-0005-0000-0000-000031150000}"/>
    <cellStyle name="Input 3 5 7 5" xfId="5186" xr:uid="{00000000-0005-0000-0000-000032150000}"/>
    <cellStyle name="Input 3 5 7 6" xfId="5187" xr:uid="{00000000-0005-0000-0000-000033150000}"/>
    <cellStyle name="Input 3 5 7 7" xfId="5188" xr:uid="{00000000-0005-0000-0000-000034150000}"/>
    <cellStyle name="Input 3 5 8" xfId="5189" xr:uid="{00000000-0005-0000-0000-000035150000}"/>
    <cellStyle name="Input 3 5 8 2" xfId="5190" xr:uid="{00000000-0005-0000-0000-000036150000}"/>
    <cellStyle name="Input 3 5 8 2 2" xfId="5191" xr:uid="{00000000-0005-0000-0000-000037150000}"/>
    <cellStyle name="Input 3 5 8 2 3" xfId="5192" xr:uid="{00000000-0005-0000-0000-000038150000}"/>
    <cellStyle name="Input 3 5 8 2 4" xfId="5193" xr:uid="{00000000-0005-0000-0000-000039150000}"/>
    <cellStyle name="Input 3 5 8 2 5" xfId="5194" xr:uid="{00000000-0005-0000-0000-00003A150000}"/>
    <cellStyle name="Input 3 5 8 2 6" xfId="5195" xr:uid="{00000000-0005-0000-0000-00003B150000}"/>
    <cellStyle name="Input 3 5 8 3" xfId="5196" xr:uid="{00000000-0005-0000-0000-00003C150000}"/>
    <cellStyle name="Input 3 5 8 3 2" xfId="5197" xr:uid="{00000000-0005-0000-0000-00003D150000}"/>
    <cellStyle name="Input 3 5 8 4" xfId="5198" xr:uid="{00000000-0005-0000-0000-00003E150000}"/>
    <cellStyle name="Input 3 5 8 5" xfId="5199" xr:uid="{00000000-0005-0000-0000-00003F150000}"/>
    <cellStyle name="Input 3 5 8 6" xfId="5200" xr:uid="{00000000-0005-0000-0000-000040150000}"/>
    <cellStyle name="Input 3 5 8 7" xfId="5201" xr:uid="{00000000-0005-0000-0000-000041150000}"/>
    <cellStyle name="Input 3 5 9" xfId="5202" xr:uid="{00000000-0005-0000-0000-000042150000}"/>
    <cellStyle name="Input 3 5 9 2" xfId="5203" xr:uid="{00000000-0005-0000-0000-000043150000}"/>
    <cellStyle name="Input 3 5 9 3" xfId="5204" xr:uid="{00000000-0005-0000-0000-000044150000}"/>
    <cellStyle name="Input 3 5 9 4" xfId="5205" xr:uid="{00000000-0005-0000-0000-000045150000}"/>
    <cellStyle name="Input 3 5 9 5" xfId="5206" xr:uid="{00000000-0005-0000-0000-000046150000}"/>
    <cellStyle name="Input 3 5 9 6" xfId="5207" xr:uid="{00000000-0005-0000-0000-000047150000}"/>
    <cellStyle name="Input 3 5_Subsidy" xfId="5208" xr:uid="{00000000-0005-0000-0000-000048150000}"/>
    <cellStyle name="Input 3 6" xfId="5209" xr:uid="{00000000-0005-0000-0000-000049150000}"/>
    <cellStyle name="Input 3 6 2" xfId="5210" xr:uid="{00000000-0005-0000-0000-00004A150000}"/>
    <cellStyle name="Input 3 6 2 2" xfId="5211" xr:uid="{00000000-0005-0000-0000-00004B150000}"/>
    <cellStyle name="Input 3 6 2 2 2" xfId="5212" xr:uid="{00000000-0005-0000-0000-00004C150000}"/>
    <cellStyle name="Input 3 6 2 2 3" xfId="5213" xr:uid="{00000000-0005-0000-0000-00004D150000}"/>
    <cellStyle name="Input 3 6 2 2 4" xfId="5214" xr:uid="{00000000-0005-0000-0000-00004E150000}"/>
    <cellStyle name="Input 3 6 2 2 5" xfId="5215" xr:uid="{00000000-0005-0000-0000-00004F150000}"/>
    <cellStyle name="Input 3 6 2 2 6" xfId="5216" xr:uid="{00000000-0005-0000-0000-000050150000}"/>
    <cellStyle name="Input 3 6 2 3" xfId="5217" xr:uid="{00000000-0005-0000-0000-000051150000}"/>
    <cellStyle name="Input 3 6 2 3 2" xfId="5218" xr:uid="{00000000-0005-0000-0000-000052150000}"/>
    <cellStyle name="Input 3 6 2 4" xfId="5219" xr:uid="{00000000-0005-0000-0000-000053150000}"/>
    <cellStyle name="Input 3 6 2 5" xfId="5220" xr:uid="{00000000-0005-0000-0000-000054150000}"/>
    <cellStyle name="Input 3 6 2 6" xfId="5221" xr:uid="{00000000-0005-0000-0000-000055150000}"/>
    <cellStyle name="Input 3 6 2 7" xfId="5222" xr:uid="{00000000-0005-0000-0000-000056150000}"/>
    <cellStyle name="Input 3 6 3" xfId="5223" xr:uid="{00000000-0005-0000-0000-000057150000}"/>
    <cellStyle name="Input 3 6 3 2" xfId="5224" xr:uid="{00000000-0005-0000-0000-000058150000}"/>
    <cellStyle name="Input 3 6 3 3" xfId="5225" xr:uid="{00000000-0005-0000-0000-000059150000}"/>
    <cellStyle name="Input 3 6 3 4" xfId="5226" xr:uid="{00000000-0005-0000-0000-00005A150000}"/>
    <cellStyle name="Input 3 6 3 5" xfId="5227" xr:uid="{00000000-0005-0000-0000-00005B150000}"/>
    <cellStyle name="Input 3 6 3 6" xfId="5228" xr:uid="{00000000-0005-0000-0000-00005C150000}"/>
    <cellStyle name="Input 3 6 4" xfId="5229" xr:uid="{00000000-0005-0000-0000-00005D150000}"/>
    <cellStyle name="Input 3 6 4 2" xfId="5230" xr:uid="{00000000-0005-0000-0000-00005E150000}"/>
    <cellStyle name="Input 3 6 5" xfId="5231" xr:uid="{00000000-0005-0000-0000-00005F150000}"/>
    <cellStyle name="Input 3 6 6" xfId="5232" xr:uid="{00000000-0005-0000-0000-000060150000}"/>
    <cellStyle name="Input 3 6 7" xfId="5233" xr:uid="{00000000-0005-0000-0000-000061150000}"/>
    <cellStyle name="Input 3 6 8" xfId="5234" xr:uid="{00000000-0005-0000-0000-000062150000}"/>
    <cellStyle name="Input 3 6_Subsidy" xfId="5235" xr:uid="{00000000-0005-0000-0000-000063150000}"/>
    <cellStyle name="Input 3 7" xfId="5236" xr:uid="{00000000-0005-0000-0000-000064150000}"/>
    <cellStyle name="Input 3 7 2" xfId="5237" xr:uid="{00000000-0005-0000-0000-000065150000}"/>
    <cellStyle name="Input 3 7 2 2" xfId="5238" xr:uid="{00000000-0005-0000-0000-000066150000}"/>
    <cellStyle name="Input 3 7 2 3" xfId="5239" xr:uid="{00000000-0005-0000-0000-000067150000}"/>
    <cellStyle name="Input 3 7 2 4" xfId="5240" xr:uid="{00000000-0005-0000-0000-000068150000}"/>
    <cellStyle name="Input 3 7 2 5" xfId="5241" xr:uid="{00000000-0005-0000-0000-000069150000}"/>
    <cellStyle name="Input 3 7 2 6" xfId="5242" xr:uid="{00000000-0005-0000-0000-00006A150000}"/>
    <cellStyle name="Input 3 7 3" xfId="5243" xr:uid="{00000000-0005-0000-0000-00006B150000}"/>
    <cellStyle name="Input 3 7 3 2" xfId="5244" xr:uid="{00000000-0005-0000-0000-00006C150000}"/>
    <cellStyle name="Input 3 7 4" xfId="5245" xr:uid="{00000000-0005-0000-0000-00006D150000}"/>
    <cellStyle name="Input 3 7 5" xfId="5246" xr:uid="{00000000-0005-0000-0000-00006E150000}"/>
    <cellStyle name="Input 3 7 6" xfId="5247" xr:uid="{00000000-0005-0000-0000-00006F150000}"/>
    <cellStyle name="Input 3 7 7" xfId="5248" xr:uid="{00000000-0005-0000-0000-000070150000}"/>
    <cellStyle name="Input 3 8" xfId="5249" xr:uid="{00000000-0005-0000-0000-000071150000}"/>
    <cellStyle name="Input 3 8 2" xfId="5250" xr:uid="{00000000-0005-0000-0000-000072150000}"/>
    <cellStyle name="Input 3 8 2 2" xfId="5251" xr:uid="{00000000-0005-0000-0000-000073150000}"/>
    <cellStyle name="Input 3 8 2 3" xfId="5252" xr:uid="{00000000-0005-0000-0000-000074150000}"/>
    <cellStyle name="Input 3 8 2 4" xfId="5253" xr:uid="{00000000-0005-0000-0000-000075150000}"/>
    <cellStyle name="Input 3 8 2 5" xfId="5254" xr:uid="{00000000-0005-0000-0000-000076150000}"/>
    <cellStyle name="Input 3 8 2 6" xfId="5255" xr:uid="{00000000-0005-0000-0000-000077150000}"/>
    <cellStyle name="Input 3 8 3" xfId="5256" xr:uid="{00000000-0005-0000-0000-000078150000}"/>
    <cellStyle name="Input 3 8 3 2" xfId="5257" xr:uid="{00000000-0005-0000-0000-000079150000}"/>
    <cellStyle name="Input 3 8 4" xfId="5258" xr:uid="{00000000-0005-0000-0000-00007A150000}"/>
    <cellStyle name="Input 3 8 5" xfId="5259" xr:uid="{00000000-0005-0000-0000-00007B150000}"/>
    <cellStyle name="Input 3 8 6" xfId="5260" xr:uid="{00000000-0005-0000-0000-00007C150000}"/>
    <cellStyle name="Input 3 8 7" xfId="5261" xr:uid="{00000000-0005-0000-0000-00007D150000}"/>
    <cellStyle name="Input 3 9" xfId="5262" xr:uid="{00000000-0005-0000-0000-00007E150000}"/>
    <cellStyle name="Input 3 9 2" xfId="5263" xr:uid="{00000000-0005-0000-0000-00007F150000}"/>
    <cellStyle name="Input 3 9 2 2" xfId="5264" xr:uid="{00000000-0005-0000-0000-000080150000}"/>
    <cellStyle name="Input 3 9 2 3" xfId="5265" xr:uid="{00000000-0005-0000-0000-000081150000}"/>
    <cellStyle name="Input 3 9 2 4" xfId="5266" xr:uid="{00000000-0005-0000-0000-000082150000}"/>
    <cellStyle name="Input 3 9 2 5" xfId="5267" xr:uid="{00000000-0005-0000-0000-000083150000}"/>
    <cellStyle name="Input 3 9 2 6" xfId="5268" xr:uid="{00000000-0005-0000-0000-000084150000}"/>
    <cellStyle name="Input 3 9 3" xfId="5269" xr:uid="{00000000-0005-0000-0000-000085150000}"/>
    <cellStyle name="Input 3 9 3 2" xfId="5270" xr:uid="{00000000-0005-0000-0000-000086150000}"/>
    <cellStyle name="Input 3 9 4" xfId="5271" xr:uid="{00000000-0005-0000-0000-000087150000}"/>
    <cellStyle name="Input 3 9 5" xfId="5272" xr:uid="{00000000-0005-0000-0000-000088150000}"/>
    <cellStyle name="Input 3 9 6" xfId="5273" xr:uid="{00000000-0005-0000-0000-000089150000}"/>
    <cellStyle name="Input 3 9 7" xfId="5274" xr:uid="{00000000-0005-0000-0000-00008A150000}"/>
    <cellStyle name="Input 3_ST" xfId="5275" xr:uid="{00000000-0005-0000-0000-00008B150000}"/>
    <cellStyle name="Input 30" xfId="5276" xr:uid="{00000000-0005-0000-0000-00008C150000}"/>
    <cellStyle name="Input 31" xfId="5277" xr:uid="{00000000-0005-0000-0000-00008D150000}"/>
    <cellStyle name="Input 32" xfId="5278" xr:uid="{00000000-0005-0000-0000-00008E150000}"/>
    <cellStyle name="Input 33" xfId="5279" xr:uid="{00000000-0005-0000-0000-00008F150000}"/>
    <cellStyle name="Input 34" xfId="5280" xr:uid="{00000000-0005-0000-0000-000090150000}"/>
    <cellStyle name="Input 35" xfId="5281" xr:uid="{00000000-0005-0000-0000-000091150000}"/>
    <cellStyle name="Input 36" xfId="5282" xr:uid="{00000000-0005-0000-0000-000092150000}"/>
    <cellStyle name="Input 4" xfId="5283" xr:uid="{00000000-0005-0000-0000-000093150000}"/>
    <cellStyle name="Input 4 10" xfId="5284" xr:uid="{00000000-0005-0000-0000-000094150000}"/>
    <cellStyle name="Input 4 10 2" xfId="5285" xr:uid="{00000000-0005-0000-0000-000095150000}"/>
    <cellStyle name="Input 4 10 2 2" xfId="5286" xr:uid="{00000000-0005-0000-0000-000096150000}"/>
    <cellStyle name="Input 4 10 2 3" xfId="5287" xr:uid="{00000000-0005-0000-0000-000097150000}"/>
    <cellStyle name="Input 4 10 2 4" xfId="5288" xr:uid="{00000000-0005-0000-0000-000098150000}"/>
    <cellStyle name="Input 4 10 2 5" xfId="5289" xr:uid="{00000000-0005-0000-0000-000099150000}"/>
    <cellStyle name="Input 4 10 2 6" xfId="5290" xr:uid="{00000000-0005-0000-0000-00009A150000}"/>
    <cellStyle name="Input 4 10 3" xfId="5291" xr:uid="{00000000-0005-0000-0000-00009B150000}"/>
    <cellStyle name="Input 4 10 3 2" xfId="5292" xr:uid="{00000000-0005-0000-0000-00009C150000}"/>
    <cellStyle name="Input 4 10 4" xfId="5293" xr:uid="{00000000-0005-0000-0000-00009D150000}"/>
    <cellStyle name="Input 4 10 5" xfId="5294" xr:uid="{00000000-0005-0000-0000-00009E150000}"/>
    <cellStyle name="Input 4 10 6" xfId="5295" xr:uid="{00000000-0005-0000-0000-00009F150000}"/>
    <cellStyle name="Input 4 10 7" xfId="5296" xr:uid="{00000000-0005-0000-0000-0000A0150000}"/>
    <cellStyle name="Input 4 11" xfId="5297" xr:uid="{00000000-0005-0000-0000-0000A1150000}"/>
    <cellStyle name="Input 4 11 2" xfId="5298" xr:uid="{00000000-0005-0000-0000-0000A2150000}"/>
    <cellStyle name="Input 4 11 2 2" xfId="5299" xr:uid="{00000000-0005-0000-0000-0000A3150000}"/>
    <cellStyle name="Input 4 11 2 3" xfId="5300" xr:uid="{00000000-0005-0000-0000-0000A4150000}"/>
    <cellStyle name="Input 4 11 2 4" xfId="5301" xr:uid="{00000000-0005-0000-0000-0000A5150000}"/>
    <cellStyle name="Input 4 11 2 5" xfId="5302" xr:uid="{00000000-0005-0000-0000-0000A6150000}"/>
    <cellStyle name="Input 4 11 2 6" xfId="5303" xr:uid="{00000000-0005-0000-0000-0000A7150000}"/>
    <cellStyle name="Input 4 11 3" xfId="5304" xr:uid="{00000000-0005-0000-0000-0000A8150000}"/>
    <cellStyle name="Input 4 11 3 2" xfId="5305" xr:uid="{00000000-0005-0000-0000-0000A9150000}"/>
    <cellStyle name="Input 4 11 4" xfId="5306" xr:uid="{00000000-0005-0000-0000-0000AA150000}"/>
    <cellStyle name="Input 4 11 5" xfId="5307" xr:uid="{00000000-0005-0000-0000-0000AB150000}"/>
    <cellStyle name="Input 4 11 6" xfId="5308" xr:uid="{00000000-0005-0000-0000-0000AC150000}"/>
    <cellStyle name="Input 4 11 7" xfId="5309" xr:uid="{00000000-0005-0000-0000-0000AD150000}"/>
    <cellStyle name="Input 4 12" xfId="5310" xr:uid="{00000000-0005-0000-0000-0000AE150000}"/>
    <cellStyle name="Input 4 12 2" xfId="5311" xr:uid="{00000000-0005-0000-0000-0000AF150000}"/>
    <cellStyle name="Input 4 12 2 2" xfId="5312" xr:uid="{00000000-0005-0000-0000-0000B0150000}"/>
    <cellStyle name="Input 4 12 2 3" xfId="5313" xr:uid="{00000000-0005-0000-0000-0000B1150000}"/>
    <cellStyle name="Input 4 12 2 4" xfId="5314" xr:uid="{00000000-0005-0000-0000-0000B2150000}"/>
    <cellStyle name="Input 4 12 2 5" xfId="5315" xr:uid="{00000000-0005-0000-0000-0000B3150000}"/>
    <cellStyle name="Input 4 12 2 6" xfId="5316" xr:uid="{00000000-0005-0000-0000-0000B4150000}"/>
    <cellStyle name="Input 4 12 3" xfId="5317" xr:uid="{00000000-0005-0000-0000-0000B5150000}"/>
    <cellStyle name="Input 4 12 3 2" xfId="5318" xr:uid="{00000000-0005-0000-0000-0000B6150000}"/>
    <cellStyle name="Input 4 12 4" xfId="5319" xr:uid="{00000000-0005-0000-0000-0000B7150000}"/>
    <cellStyle name="Input 4 12 5" xfId="5320" xr:uid="{00000000-0005-0000-0000-0000B8150000}"/>
    <cellStyle name="Input 4 12 6" xfId="5321" xr:uid="{00000000-0005-0000-0000-0000B9150000}"/>
    <cellStyle name="Input 4 12 7" xfId="5322" xr:uid="{00000000-0005-0000-0000-0000BA150000}"/>
    <cellStyle name="Input 4 13" xfId="5323" xr:uid="{00000000-0005-0000-0000-0000BB150000}"/>
    <cellStyle name="Input 4 13 2" xfId="5324" xr:uid="{00000000-0005-0000-0000-0000BC150000}"/>
    <cellStyle name="Input 4 13 3" xfId="5325" xr:uid="{00000000-0005-0000-0000-0000BD150000}"/>
    <cellStyle name="Input 4 13 4" xfId="5326" xr:uid="{00000000-0005-0000-0000-0000BE150000}"/>
    <cellStyle name="Input 4 13 5" xfId="5327" xr:uid="{00000000-0005-0000-0000-0000BF150000}"/>
    <cellStyle name="Input 4 13 6" xfId="5328" xr:uid="{00000000-0005-0000-0000-0000C0150000}"/>
    <cellStyle name="Input 4 14" xfId="5329" xr:uid="{00000000-0005-0000-0000-0000C1150000}"/>
    <cellStyle name="Input 4 14 2" xfId="5330" xr:uid="{00000000-0005-0000-0000-0000C2150000}"/>
    <cellStyle name="Input 4 15" xfId="5331" xr:uid="{00000000-0005-0000-0000-0000C3150000}"/>
    <cellStyle name="Input 4 16" xfId="5332" xr:uid="{00000000-0005-0000-0000-0000C4150000}"/>
    <cellStyle name="Input 4 17" xfId="5333" xr:uid="{00000000-0005-0000-0000-0000C5150000}"/>
    <cellStyle name="Input 4 18" xfId="5334" xr:uid="{00000000-0005-0000-0000-0000C6150000}"/>
    <cellStyle name="Input 4 19" xfId="5335" xr:uid="{00000000-0005-0000-0000-0000C7150000}"/>
    <cellStyle name="Input 4 2" xfId="5336" xr:uid="{00000000-0005-0000-0000-0000C8150000}"/>
    <cellStyle name="Input 4 2 10" xfId="5337" xr:uid="{00000000-0005-0000-0000-0000C9150000}"/>
    <cellStyle name="Input 4 2 10 2" xfId="5338" xr:uid="{00000000-0005-0000-0000-0000CA150000}"/>
    <cellStyle name="Input 4 2 11" xfId="5339" xr:uid="{00000000-0005-0000-0000-0000CB150000}"/>
    <cellStyle name="Input 4 2 12" xfId="5340" xr:uid="{00000000-0005-0000-0000-0000CC150000}"/>
    <cellStyle name="Input 4 2 13" xfId="5341" xr:uid="{00000000-0005-0000-0000-0000CD150000}"/>
    <cellStyle name="Input 4 2 14" xfId="5342" xr:uid="{00000000-0005-0000-0000-0000CE150000}"/>
    <cellStyle name="Input 4 2 2" xfId="5343" xr:uid="{00000000-0005-0000-0000-0000CF150000}"/>
    <cellStyle name="Input 4 2 2 2" xfId="5344" xr:uid="{00000000-0005-0000-0000-0000D0150000}"/>
    <cellStyle name="Input 4 2 2 2 2" xfId="5345" xr:uid="{00000000-0005-0000-0000-0000D1150000}"/>
    <cellStyle name="Input 4 2 2 2 2 2" xfId="5346" xr:uid="{00000000-0005-0000-0000-0000D2150000}"/>
    <cellStyle name="Input 4 2 2 2 2 3" xfId="5347" xr:uid="{00000000-0005-0000-0000-0000D3150000}"/>
    <cellStyle name="Input 4 2 2 2 2 4" xfId="5348" xr:uid="{00000000-0005-0000-0000-0000D4150000}"/>
    <cellStyle name="Input 4 2 2 2 2 5" xfId="5349" xr:uid="{00000000-0005-0000-0000-0000D5150000}"/>
    <cellStyle name="Input 4 2 2 2 2 6" xfId="5350" xr:uid="{00000000-0005-0000-0000-0000D6150000}"/>
    <cellStyle name="Input 4 2 2 2 3" xfId="5351" xr:uid="{00000000-0005-0000-0000-0000D7150000}"/>
    <cellStyle name="Input 4 2 2 2 3 2" xfId="5352" xr:uid="{00000000-0005-0000-0000-0000D8150000}"/>
    <cellStyle name="Input 4 2 2 2 4" xfId="5353" xr:uid="{00000000-0005-0000-0000-0000D9150000}"/>
    <cellStyle name="Input 4 2 2 2 5" xfId="5354" xr:uid="{00000000-0005-0000-0000-0000DA150000}"/>
    <cellStyle name="Input 4 2 2 2 6" xfId="5355" xr:uid="{00000000-0005-0000-0000-0000DB150000}"/>
    <cellStyle name="Input 4 2 2 2 7" xfId="5356" xr:uid="{00000000-0005-0000-0000-0000DC150000}"/>
    <cellStyle name="Input 4 2 2 3" xfId="5357" xr:uid="{00000000-0005-0000-0000-0000DD150000}"/>
    <cellStyle name="Input 4 2 2 3 2" xfId="5358" xr:uid="{00000000-0005-0000-0000-0000DE150000}"/>
    <cellStyle name="Input 4 2 2 3 3" xfId="5359" xr:uid="{00000000-0005-0000-0000-0000DF150000}"/>
    <cellStyle name="Input 4 2 2 3 4" xfId="5360" xr:uid="{00000000-0005-0000-0000-0000E0150000}"/>
    <cellStyle name="Input 4 2 2 3 5" xfId="5361" xr:uid="{00000000-0005-0000-0000-0000E1150000}"/>
    <cellStyle name="Input 4 2 2 3 6" xfId="5362" xr:uid="{00000000-0005-0000-0000-0000E2150000}"/>
    <cellStyle name="Input 4 2 2 4" xfId="5363" xr:uid="{00000000-0005-0000-0000-0000E3150000}"/>
    <cellStyle name="Input 4 2 2 4 2" xfId="5364" xr:uid="{00000000-0005-0000-0000-0000E4150000}"/>
    <cellStyle name="Input 4 2 2 5" xfId="5365" xr:uid="{00000000-0005-0000-0000-0000E5150000}"/>
    <cellStyle name="Input 4 2 2 6" xfId="5366" xr:uid="{00000000-0005-0000-0000-0000E6150000}"/>
    <cellStyle name="Input 4 2 2 7" xfId="5367" xr:uid="{00000000-0005-0000-0000-0000E7150000}"/>
    <cellStyle name="Input 4 2 2 8" xfId="5368" xr:uid="{00000000-0005-0000-0000-0000E8150000}"/>
    <cellStyle name="Input 4 2 2_Subsidy" xfId="5369" xr:uid="{00000000-0005-0000-0000-0000E9150000}"/>
    <cellStyle name="Input 4 2 3" xfId="5370" xr:uid="{00000000-0005-0000-0000-0000EA150000}"/>
    <cellStyle name="Input 4 2 3 2" xfId="5371" xr:uid="{00000000-0005-0000-0000-0000EB150000}"/>
    <cellStyle name="Input 4 2 3 2 2" xfId="5372" xr:uid="{00000000-0005-0000-0000-0000EC150000}"/>
    <cellStyle name="Input 4 2 3 2 3" xfId="5373" xr:uid="{00000000-0005-0000-0000-0000ED150000}"/>
    <cellStyle name="Input 4 2 3 2 4" xfId="5374" xr:uid="{00000000-0005-0000-0000-0000EE150000}"/>
    <cellStyle name="Input 4 2 3 2 5" xfId="5375" xr:uid="{00000000-0005-0000-0000-0000EF150000}"/>
    <cellStyle name="Input 4 2 3 2 6" xfId="5376" xr:uid="{00000000-0005-0000-0000-0000F0150000}"/>
    <cellStyle name="Input 4 2 3 3" xfId="5377" xr:uid="{00000000-0005-0000-0000-0000F1150000}"/>
    <cellStyle name="Input 4 2 3 3 2" xfId="5378" xr:uid="{00000000-0005-0000-0000-0000F2150000}"/>
    <cellStyle name="Input 4 2 3 4" xfId="5379" xr:uid="{00000000-0005-0000-0000-0000F3150000}"/>
    <cellStyle name="Input 4 2 3 5" xfId="5380" xr:uid="{00000000-0005-0000-0000-0000F4150000}"/>
    <cellStyle name="Input 4 2 3 6" xfId="5381" xr:uid="{00000000-0005-0000-0000-0000F5150000}"/>
    <cellStyle name="Input 4 2 3 7" xfId="5382" xr:uid="{00000000-0005-0000-0000-0000F6150000}"/>
    <cellStyle name="Input 4 2 4" xfId="5383" xr:uid="{00000000-0005-0000-0000-0000F7150000}"/>
    <cellStyle name="Input 4 2 4 2" xfId="5384" xr:uid="{00000000-0005-0000-0000-0000F8150000}"/>
    <cellStyle name="Input 4 2 4 2 2" xfId="5385" xr:uid="{00000000-0005-0000-0000-0000F9150000}"/>
    <cellStyle name="Input 4 2 4 2 3" xfId="5386" xr:uid="{00000000-0005-0000-0000-0000FA150000}"/>
    <cellStyle name="Input 4 2 4 2 4" xfId="5387" xr:uid="{00000000-0005-0000-0000-0000FB150000}"/>
    <cellStyle name="Input 4 2 4 2 5" xfId="5388" xr:uid="{00000000-0005-0000-0000-0000FC150000}"/>
    <cellStyle name="Input 4 2 4 2 6" xfId="5389" xr:uid="{00000000-0005-0000-0000-0000FD150000}"/>
    <cellStyle name="Input 4 2 4 3" xfId="5390" xr:uid="{00000000-0005-0000-0000-0000FE150000}"/>
    <cellStyle name="Input 4 2 4 3 2" xfId="5391" xr:uid="{00000000-0005-0000-0000-0000FF150000}"/>
    <cellStyle name="Input 4 2 4 4" xfId="5392" xr:uid="{00000000-0005-0000-0000-000000160000}"/>
    <cellStyle name="Input 4 2 4 5" xfId="5393" xr:uid="{00000000-0005-0000-0000-000001160000}"/>
    <cellStyle name="Input 4 2 4 6" xfId="5394" xr:uid="{00000000-0005-0000-0000-000002160000}"/>
    <cellStyle name="Input 4 2 4 7" xfId="5395" xr:uid="{00000000-0005-0000-0000-000003160000}"/>
    <cellStyle name="Input 4 2 5" xfId="5396" xr:uid="{00000000-0005-0000-0000-000004160000}"/>
    <cellStyle name="Input 4 2 5 2" xfId="5397" xr:uid="{00000000-0005-0000-0000-000005160000}"/>
    <cellStyle name="Input 4 2 5 2 2" xfId="5398" xr:uid="{00000000-0005-0000-0000-000006160000}"/>
    <cellStyle name="Input 4 2 5 2 3" xfId="5399" xr:uid="{00000000-0005-0000-0000-000007160000}"/>
    <cellStyle name="Input 4 2 5 2 4" xfId="5400" xr:uid="{00000000-0005-0000-0000-000008160000}"/>
    <cellStyle name="Input 4 2 5 2 5" xfId="5401" xr:uid="{00000000-0005-0000-0000-000009160000}"/>
    <cellStyle name="Input 4 2 5 2 6" xfId="5402" xr:uid="{00000000-0005-0000-0000-00000A160000}"/>
    <cellStyle name="Input 4 2 5 3" xfId="5403" xr:uid="{00000000-0005-0000-0000-00000B160000}"/>
    <cellStyle name="Input 4 2 5 3 2" xfId="5404" xr:uid="{00000000-0005-0000-0000-00000C160000}"/>
    <cellStyle name="Input 4 2 5 4" xfId="5405" xr:uid="{00000000-0005-0000-0000-00000D160000}"/>
    <cellStyle name="Input 4 2 5 5" xfId="5406" xr:uid="{00000000-0005-0000-0000-00000E160000}"/>
    <cellStyle name="Input 4 2 5 6" xfId="5407" xr:uid="{00000000-0005-0000-0000-00000F160000}"/>
    <cellStyle name="Input 4 2 5 7" xfId="5408" xr:uid="{00000000-0005-0000-0000-000010160000}"/>
    <cellStyle name="Input 4 2 6" xfId="5409" xr:uid="{00000000-0005-0000-0000-000011160000}"/>
    <cellStyle name="Input 4 2 6 2" xfId="5410" xr:uid="{00000000-0005-0000-0000-000012160000}"/>
    <cellStyle name="Input 4 2 6 2 2" xfId="5411" xr:uid="{00000000-0005-0000-0000-000013160000}"/>
    <cellStyle name="Input 4 2 6 2 3" xfId="5412" xr:uid="{00000000-0005-0000-0000-000014160000}"/>
    <cellStyle name="Input 4 2 6 2 4" xfId="5413" xr:uid="{00000000-0005-0000-0000-000015160000}"/>
    <cellStyle name="Input 4 2 6 2 5" xfId="5414" xr:uid="{00000000-0005-0000-0000-000016160000}"/>
    <cellStyle name="Input 4 2 6 2 6" xfId="5415" xr:uid="{00000000-0005-0000-0000-000017160000}"/>
    <cellStyle name="Input 4 2 6 3" xfId="5416" xr:uid="{00000000-0005-0000-0000-000018160000}"/>
    <cellStyle name="Input 4 2 6 3 2" xfId="5417" xr:uid="{00000000-0005-0000-0000-000019160000}"/>
    <cellStyle name="Input 4 2 6 4" xfId="5418" xr:uid="{00000000-0005-0000-0000-00001A160000}"/>
    <cellStyle name="Input 4 2 6 5" xfId="5419" xr:uid="{00000000-0005-0000-0000-00001B160000}"/>
    <cellStyle name="Input 4 2 6 6" xfId="5420" xr:uid="{00000000-0005-0000-0000-00001C160000}"/>
    <cellStyle name="Input 4 2 6 7" xfId="5421" xr:uid="{00000000-0005-0000-0000-00001D160000}"/>
    <cellStyle name="Input 4 2 7" xfId="5422" xr:uid="{00000000-0005-0000-0000-00001E160000}"/>
    <cellStyle name="Input 4 2 7 2" xfId="5423" xr:uid="{00000000-0005-0000-0000-00001F160000}"/>
    <cellStyle name="Input 4 2 7 2 2" xfId="5424" xr:uid="{00000000-0005-0000-0000-000020160000}"/>
    <cellStyle name="Input 4 2 7 2 3" xfId="5425" xr:uid="{00000000-0005-0000-0000-000021160000}"/>
    <cellStyle name="Input 4 2 7 2 4" xfId="5426" xr:uid="{00000000-0005-0000-0000-000022160000}"/>
    <cellStyle name="Input 4 2 7 2 5" xfId="5427" xr:uid="{00000000-0005-0000-0000-000023160000}"/>
    <cellStyle name="Input 4 2 7 2 6" xfId="5428" xr:uid="{00000000-0005-0000-0000-000024160000}"/>
    <cellStyle name="Input 4 2 7 3" xfId="5429" xr:uid="{00000000-0005-0000-0000-000025160000}"/>
    <cellStyle name="Input 4 2 7 3 2" xfId="5430" xr:uid="{00000000-0005-0000-0000-000026160000}"/>
    <cellStyle name="Input 4 2 7 4" xfId="5431" xr:uid="{00000000-0005-0000-0000-000027160000}"/>
    <cellStyle name="Input 4 2 7 5" xfId="5432" xr:uid="{00000000-0005-0000-0000-000028160000}"/>
    <cellStyle name="Input 4 2 7 6" xfId="5433" xr:uid="{00000000-0005-0000-0000-000029160000}"/>
    <cellStyle name="Input 4 2 7 7" xfId="5434" xr:uid="{00000000-0005-0000-0000-00002A160000}"/>
    <cellStyle name="Input 4 2 8" xfId="5435" xr:uid="{00000000-0005-0000-0000-00002B160000}"/>
    <cellStyle name="Input 4 2 8 2" xfId="5436" xr:uid="{00000000-0005-0000-0000-00002C160000}"/>
    <cellStyle name="Input 4 2 8 2 2" xfId="5437" xr:uid="{00000000-0005-0000-0000-00002D160000}"/>
    <cellStyle name="Input 4 2 8 2 3" xfId="5438" xr:uid="{00000000-0005-0000-0000-00002E160000}"/>
    <cellStyle name="Input 4 2 8 2 4" xfId="5439" xr:uid="{00000000-0005-0000-0000-00002F160000}"/>
    <cellStyle name="Input 4 2 8 2 5" xfId="5440" xr:uid="{00000000-0005-0000-0000-000030160000}"/>
    <cellStyle name="Input 4 2 8 2 6" xfId="5441" xr:uid="{00000000-0005-0000-0000-000031160000}"/>
    <cellStyle name="Input 4 2 8 3" xfId="5442" xr:uid="{00000000-0005-0000-0000-000032160000}"/>
    <cellStyle name="Input 4 2 8 3 2" xfId="5443" xr:uid="{00000000-0005-0000-0000-000033160000}"/>
    <cellStyle name="Input 4 2 8 4" xfId="5444" xr:uid="{00000000-0005-0000-0000-000034160000}"/>
    <cellStyle name="Input 4 2 8 5" xfId="5445" xr:uid="{00000000-0005-0000-0000-000035160000}"/>
    <cellStyle name="Input 4 2 8 6" xfId="5446" xr:uid="{00000000-0005-0000-0000-000036160000}"/>
    <cellStyle name="Input 4 2 8 7" xfId="5447" xr:uid="{00000000-0005-0000-0000-000037160000}"/>
    <cellStyle name="Input 4 2 9" xfId="5448" xr:uid="{00000000-0005-0000-0000-000038160000}"/>
    <cellStyle name="Input 4 2 9 2" xfId="5449" xr:uid="{00000000-0005-0000-0000-000039160000}"/>
    <cellStyle name="Input 4 2 9 3" xfId="5450" xr:uid="{00000000-0005-0000-0000-00003A160000}"/>
    <cellStyle name="Input 4 2 9 4" xfId="5451" xr:uid="{00000000-0005-0000-0000-00003B160000}"/>
    <cellStyle name="Input 4 2 9 5" xfId="5452" xr:uid="{00000000-0005-0000-0000-00003C160000}"/>
    <cellStyle name="Input 4 2 9 6" xfId="5453" xr:uid="{00000000-0005-0000-0000-00003D160000}"/>
    <cellStyle name="Input 4 2_Subsidy" xfId="5454" xr:uid="{00000000-0005-0000-0000-00003E160000}"/>
    <cellStyle name="Input 4 20" xfId="5455" xr:uid="{00000000-0005-0000-0000-00003F160000}"/>
    <cellStyle name="Input 4 21" xfId="5456" xr:uid="{00000000-0005-0000-0000-000040160000}"/>
    <cellStyle name="Input 4 22" xfId="5457" xr:uid="{00000000-0005-0000-0000-000041160000}"/>
    <cellStyle name="Input 4 23" xfId="5458" xr:uid="{00000000-0005-0000-0000-000042160000}"/>
    <cellStyle name="Input 4 24" xfId="5459" xr:uid="{00000000-0005-0000-0000-000043160000}"/>
    <cellStyle name="Input 4 25" xfId="5460" xr:uid="{00000000-0005-0000-0000-000044160000}"/>
    <cellStyle name="Input 4 26" xfId="5461" xr:uid="{00000000-0005-0000-0000-000045160000}"/>
    <cellStyle name="Input 4 27" xfId="5462" xr:uid="{00000000-0005-0000-0000-000046160000}"/>
    <cellStyle name="Input 4 28" xfId="5463" xr:uid="{00000000-0005-0000-0000-000047160000}"/>
    <cellStyle name="Input 4 29" xfId="5464" xr:uid="{00000000-0005-0000-0000-000048160000}"/>
    <cellStyle name="Input 4 3" xfId="5465" xr:uid="{00000000-0005-0000-0000-000049160000}"/>
    <cellStyle name="Input 4 3 10" xfId="5466" xr:uid="{00000000-0005-0000-0000-00004A160000}"/>
    <cellStyle name="Input 4 3 10 2" xfId="5467" xr:uid="{00000000-0005-0000-0000-00004B160000}"/>
    <cellStyle name="Input 4 3 11" xfId="5468" xr:uid="{00000000-0005-0000-0000-00004C160000}"/>
    <cellStyle name="Input 4 3 12" xfId="5469" xr:uid="{00000000-0005-0000-0000-00004D160000}"/>
    <cellStyle name="Input 4 3 13" xfId="5470" xr:uid="{00000000-0005-0000-0000-00004E160000}"/>
    <cellStyle name="Input 4 3 14" xfId="5471" xr:uid="{00000000-0005-0000-0000-00004F160000}"/>
    <cellStyle name="Input 4 3 2" xfId="5472" xr:uid="{00000000-0005-0000-0000-000050160000}"/>
    <cellStyle name="Input 4 3 2 2" xfId="5473" xr:uid="{00000000-0005-0000-0000-000051160000}"/>
    <cellStyle name="Input 4 3 2 2 2" xfId="5474" xr:uid="{00000000-0005-0000-0000-000052160000}"/>
    <cellStyle name="Input 4 3 2 2 2 2" xfId="5475" xr:uid="{00000000-0005-0000-0000-000053160000}"/>
    <cellStyle name="Input 4 3 2 2 2 3" xfId="5476" xr:uid="{00000000-0005-0000-0000-000054160000}"/>
    <cellStyle name="Input 4 3 2 2 2 4" xfId="5477" xr:uid="{00000000-0005-0000-0000-000055160000}"/>
    <cellStyle name="Input 4 3 2 2 2 5" xfId="5478" xr:uid="{00000000-0005-0000-0000-000056160000}"/>
    <cellStyle name="Input 4 3 2 2 2 6" xfId="5479" xr:uid="{00000000-0005-0000-0000-000057160000}"/>
    <cellStyle name="Input 4 3 2 2 3" xfId="5480" xr:uid="{00000000-0005-0000-0000-000058160000}"/>
    <cellStyle name="Input 4 3 2 2 3 2" xfId="5481" xr:uid="{00000000-0005-0000-0000-000059160000}"/>
    <cellStyle name="Input 4 3 2 2 4" xfId="5482" xr:uid="{00000000-0005-0000-0000-00005A160000}"/>
    <cellStyle name="Input 4 3 2 2 5" xfId="5483" xr:uid="{00000000-0005-0000-0000-00005B160000}"/>
    <cellStyle name="Input 4 3 2 2 6" xfId="5484" xr:uid="{00000000-0005-0000-0000-00005C160000}"/>
    <cellStyle name="Input 4 3 2 2 7" xfId="5485" xr:uid="{00000000-0005-0000-0000-00005D160000}"/>
    <cellStyle name="Input 4 3 2 3" xfId="5486" xr:uid="{00000000-0005-0000-0000-00005E160000}"/>
    <cellStyle name="Input 4 3 2 3 2" xfId="5487" xr:uid="{00000000-0005-0000-0000-00005F160000}"/>
    <cellStyle name="Input 4 3 2 3 3" xfId="5488" xr:uid="{00000000-0005-0000-0000-000060160000}"/>
    <cellStyle name="Input 4 3 2 3 4" xfId="5489" xr:uid="{00000000-0005-0000-0000-000061160000}"/>
    <cellStyle name="Input 4 3 2 3 5" xfId="5490" xr:uid="{00000000-0005-0000-0000-000062160000}"/>
    <cellStyle name="Input 4 3 2 3 6" xfId="5491" xr:uid="{00000000-0005-0000-0000-000063160000}"/>
    <cellStyle name="Input 4 3 2 4" xfId="5492" xr:uid="{00000000-0005-0000-0000-000064160000}"/>
    <cellStyle name="Input 4 3 2 4 2" xfId="5493" xr:uid="{00000000-0005-0000-0000-000065160000}"/>
    <cellStyle name="Input 4 3 2 5" xfId="5494" xr:uid="{00000000-0005-0000-0000-000066160000}"/>
    <cellStyle name="Input 4 3 2 6" xfId="5495" xr:uid="{00000000-0005-0000-0000-000067160000}"/>
    <cellStyle name="Input 4 3 2 7" xfId="5496" xr:uid="{00000000-0005-0000-0000-000068160000}"/>
    <cellStyle name="Input 4 3 2 8" xfId="5497" xr:uid="{00000000-0005-0000-0000-000069160000}"/>
    <cellStyle name="Input 4 3 2_Subsidy" xfId="5498" xr:uid="{00000000-0005-0000-0000-00006A160000}"/>
    <cellStyle name="Input 4 3 3" xfId="5499" xr:uid="{00000000-0005-0000-0000-00006B160000}"/>
    <cellStyle name="Input 4 3 3 2" xfId="5500" xr:uid="{00000000-0005-0000-0000-00006C160000}"/>
    <cellStyle name="Input 4 3 3 2 2" xfId="5501" xr:uid="{00000000-0005-0000-0000-00006D160000}"/>
    <cellStyle name="Input 4 3 3 2 3" xfId="5502" xr:uid="{00000000-0005-0000-0000-00006E160000}"/>
    <cellStyle name="Input 4 3 3 2 4" xfId="5503" xr:uid="{00000000-0005-0000-0000-00006F160000}"/>
    <cellStyle name="Input 4 3 3 2 5" xfId="5504" xr:uid="{00000000-0005-0000-0000-000070160000}"/>
    <cellStyle name="Input 4 3 3 2 6" xfId="5505" xr:uid="{00000000-0005-0000-0000-000071160000}"/>
    <cellStyle name="Input 4 3 3 3" xfId="5506" xr:uid="{00000000-0005-0000-0000-000072160000}"/>
    <cellStyle name="Input 4 3 3 3 2" xfId="5507" xr:uid="{00000000-0005-0000-0000-000073160000}"/>
    <cellStyle name="Input 4 3 3 4" xfId="5508" xr:uid="{00000000-0005-0000-0000-000074160000}"/>
    <cellStyle name="Input 4 3 3 5" xfId="5509" xr:uid="{00000000-0005-0000-0000-000075160000}"/>
    <cellStyle name="Input 4 3 3 6" xfId="5510" xr:uid="{00000000-0005-0000-0000-000076160000}"/>
    <cellStyle name="Input 4 3 3 7" xfId="5511" xr:uid="{00000000-0005-0000-0000-000077160000}"/>
    <cellStyle name="Input 4 3 4" xfId="5512" xr:uid="{00000000-0005-0000-0000-000078160000}"/>
    <cellStyle name="Input 4 3 4 2" xfId="5513" xr:uid="{00000000-0005-0000-0000-000079160000}"/>
    <cellStyle name="Input 4 3 4 2 2" xfId="5514" xr:uid="{00000000-0005-0000-0000-00007A160000}"/>
    <cellStyle name="Input 4 3 4 2 3" xfId="5515" xr:uid="{00000000-0005-0000-0000-00007B160000}"/>
    <cellStyle name="Input 4 3 4 2 4" xfId="5516" xr:uid="{00000000-0005-0000-0000-00007C160000}"/>
    <cellStyle name="Input 4 3 4 2 5" xfId="5517" xr:uid="{00000000-0005-0000-0000-00007D160000}"/>
    <cellStyle name="Input 4 3 4 2 6" xfId="5518" xr:uid="{00000000-0005-0000-0000-00007E160000}"/>
    <cellStyle name="Input 4 3 4 3" xfId="5519" xr:uid="{00000000-0005-0000-0000-00007F160000}"/>
    <cellStyle name="Input 4 3 4 3 2" xfId="5520" xr:uid="{00000000-0005-0000-0000-000080160000}"/>
    <cellStyle name="Input 4 3 4 4" xfId="5521" xr:uid="{00000000-0005-0000-0000-000081160000}"/>
    <cellStyle name="Input 4 3 4 5" xfId="5522" xr:uid="{00000000-0005-0000-0000-000082160000}"/>
    <cellStyle name="Input 4 3 4 6" xfId="5523" xr:uid="{00000000-0005-0000-0000-000083160000}"/>
    <cellStyle name="Input 4 3 4 7" xfId="5524" xr:uid="{00000000-0005-0000-0000-000084160000}"/>
    <cellStyle name="Input 4 3 5" xfId="5525" xr:uid="{00000000-0005-0000-0000-000085160000}"/>
    <cellStyle name="Input 4 3 5 2" xfId="5526" xr:uid="{00000000-0005-0000-0000-000086160000}"/>
    <cellStyle name="Input 4 3 5 2 2" xfId="5527" xr:uid="{00000000-0005-0000-0000-000087160000}"/>
    <cellStyle name="Input 4 3 5 2 3" xfId="5528" xr:uid="{00000000-0005-0000-0000-000088160000}"/>
    <cellStyle name="Input 4 3 5 2 4" xfId="5529" xr:uid="{00000000-0005-0000-0000-000089160000}"/>
    <cellStyle name="Input 4 3 5 2 5" xfId="5530" xr:uid="{00000000-0005-0000-0000-00008A160000}"/>
    <cellStyle name="Input 4 3 5 2 6" xfId="5531" xr:uid="{00000000-0005-0000-0000-00008B160000}"/>
    <cellStyle name="Input 4 3 5 3" xfId="5532" xr:uid="{00000000-0005-0000-0000-00008C160000}"/>
    <cellStyle name="Input 4 3 5 3 2" xfId="5533" xr:uid="{00000000-0005-0000-0000-00008D160000}"/>
    <cellStyle name="Input 4 3 5 4" xfId="5534" xr:uid="{00000000-0005-0000-0000-00008E160000}"/>
    <cellStyle name="Input 4 3 5 5" xfId="5535" xr:uid="{00000000-0005-0000-0000-00008F160000}"/>
    <cellStyle name="Input 4 3 5 6" xfId="5536" xr:uid="{00000000-0005-0000-0000-000090160000}"/>
    <cellStyle name="Input 4 3 5 7" xfId="5537" xr:uid="{00000000-0005-0000-0000-000091160000}"/>
    <cellStyle name="Input 4 3 6" xfId="5538" xr:uid="{00000000-0005-0000-0000-000092160000}"/>
    <cellStyle name="Input 4 3 6 2" xfId="5539" xr:uid="{00000000-0005-0000-0000-000093160000}"/>
    <cellStyle name="Input 4 3 6 2 2" xfId="5540" xr:uid="{00000000-0005-0000-0000-000094160000}"/>
    <cellStyle name="Input 4 3 6 2 3" xfId="5541" xr:uid="{00000000-0005-0000-0000-000095160000}"/>
    <cellStyle name="Input 4 3 6 2 4" xfId="5542" xr:uid="{00000000-0005-0000-0000-000096160000}"/>
    <cellStyle name="Input 4 3 6 2 5" xfId="5543" xr:uid="{00000000-0005-0000-0000-000097160000}"/>
    <cellStyle name="Input 4 3 6 2 6" xfId="5544" xr:uid="{00000000-0005-0000-0000-000098160000}"/>
    <cellStyle name="Input 4 3 6 3" xfId="5545" xr:uid="{00000000-0005-0000-0000-000099160000}"/>
    <cellStyle name="Input 4 3 6 3 2" xfId="5546" xr:uid="{00000000-0005-0000-0000-00009A160000}"/>
    <cellStyle name="Input 4 3 6 4" xfId="5547" xr:uid="{00000000-0005-0000-0000-00009B160000}"/>
    <cellStyle name="Input 4 3 6 5" xfId="5548" xr:uid="{00000000-0005-0000-0000-00009C160000}"/>
    <cellStyle name="Input 4 3 6 6" xfId="5549" xr:uid="{00000000-0005-0000-0000-00009D160000}"/>
    <cellStyle name="Input 4 3 6 7" xfId="5550" xr:uid="{00000000-0005-0000-0000-00009E160000}"/>
    <cellStyle name="Input 4 3 7" xfId="5551" xr:uid="{00000000-0005-0000-0000-00009F160000}"/>
    <cellStyle name="Input 4 3 7 2" xfId="5552" xr:uid="{00000000-0005-0000-0000-0000A0160000}"/>
    <cellStyle name="Input 4 3 7 2 2" xfId="5553" xr:uid="{00000000-0005-0000-0000-0000A1160000}"/>
    <cellStyle name="Input 4 3 7 2 3" xfId="5554" xr:uid="{00000000-0005-0000-0000-0000A2160000}"/>
    <cellStyle name="Input 4 3 7 2 4" xfId="5555" xr:uid="{00000000-0005-0000-0000-0000A3160000}"/>
    <cellStyle name="Input 4 3 7 2 5" xfId="5556" xr:uid="{00000000-0005-0000-0000-0000A4160000}"/>
    <cellStyle name="Input 4 3 7 2 6" xfId="5557" xr:uid="{00000000-0005-0000-0000-0000A5160000}"/>
    <cellStyle name="Input 4 3 7 3" xfId="5558" xr:uid="{00000000-0005-0000-0000-0000A6160000}"/>
    <cellStyle name="Input 4 3 7 3 2" xfId="5559" xr:uid="{00000000-0005-0000-0000-0000A7160000}"/>
    <cellStyle name="Input 4 3 7 4" xfId="5560" xr:uid="{00000000-0005-0000-0000-0000A8160000}"/>
    <cellStyle name="Input 4 3 7 5" xfId="5561" xr:uid="{00000000-0005-0000-0000-0000A9160000}"/>
    <cellStyle name="Input 4 3 7 6" xfId="5562" xr:uid="{00000000-0005-0000-0000-0000AA160000}"/>
    <cellStyle name="Input 4 3 7 7" xfId="5563" xr:uid="{00000000-0005-0000-0000-0000AB160000}"/>
    <cellStyle name="Input 4 3 8" xfId="5564" xr:uid="{00000000-0005-0000-0000-0000AC160000}"/>
    <cellStyle name="Input 4 3 8 2" xfId="5565" xr:uid="{00000000-0005-0000-0000-0000AD160000}"/>
    <cellStyle name="Input 4 3 8 2 2" xfId="5566" xr:uid="{00000000-0005-0000-0000-0000AE160000}"/>
    <cellStyle name="Input 4 3 8 2 3" xfId="5567" xr:uid="{00000000-0005-0000-0000-0000AF160000}"/>
    <cellStyle name="Input 4 3 8 2 4" xfId="5568" xr:uid="{00000000-0005-0000-0000-0000B0160000}"/>
    <cellStyle name="Input 4 3 8 2 5" xfId="5569" xr:uid="{00000000-0005-0000-0000-0000B1160000}"/>
    <cellStyle name="Input 4 3 8 2 6" xfId="5570" xr:uid="{00000000-0005-0000-0000-0000B2160000}"/>
    <cellStyle name="Input 4 3 8 3" xfId="5571" xr:uid="{00000000-0005-0000-0000-0000B3160000}"/>
    <cellStyle name="Input 4 3 8 3 2" xfId="5572" xr:uid="{00000000-0005-0000-0000-0000B4160000}"/>
    <cellStyle name="Input 4 3 8 4" xfId="5573" xr:uid="{00000000-0005-0000-0000-0000B5160000}"/>
    <cellStyle name="Input 4 3 8 5" xfId="5574" xr:uid="{00000000-0005-0000-0000-0000B6160000}"/>
    <cellStyle name="Input 4 3 8 6" xfId="5575" xr:uid="{00000000-0005-0000-0000-0000B7160000}"/>
    <cellStyle name="Input 4 3 8 7" xfId="5576" xr:uid="{00000000-0005-0000-0000-0000B8160000}"/>
    <cellStyle name="Input 4 3 9" xfId="5577" xr:uid="{00000000-0005-0000-0000-0000B9160000}"/>
    <cellStyle name="Input 4 3 9 2" xfId="5578" xr:uid="{00000000-0005-0000-0000-0000BA160000}"/>
    <cellStyle name="Input 4 3 9 3" xfId="5579" xr:uid="{00000000-0005-0000-0000-0000BB160000}"/>
    <cellStyle name="Input 4 3 9 4" xfId="5580" xr:uid="{00000000-0005-0000-0000-0000BC160000}"/>
    <cellStyle name="Input 4 3 9 5" xfId="5581" xr:uid="{00000000-0005-0000-0000-0000BD160000}"/>
    <cellStyle name="Input 4 3 9 6" xfId="5582" xr:uid="{00000000-0005-0000-0000-0000BE160000}"/>
    <cellStyle name="Input 4 3_Subsidy" xfId="5583" xr:uid="{00000000-0005-0000-0000-0000BF160000}"/>
    <cellStyle name="Input 4 30" xfId="5584" xr:uid="{00000000-0005-0000-0000-0000C0160000}"/>
    <cellStyle name="Input 4 31" xfId="5585" xr:uid="{00000000-0005-0000-0000-0000C1160000}"/>
    <cellStyle name="Input 4 32" xfId="5586" xr:uid="{00000000-0005-0000-0000-0000C2160000}"/>
    <cellStyle name="Input 4 33" xfId="5587" xr:uid="{00000000-0005-0000-0000-0000C3160000}"/>
    <cellStyle name="Input 4 34" xfId="5588" xr:uid="{00000000-0005-0000-0000-0000C4160000}"/>
    <cellStyle name="Input 4 35" xfId="5589" xr:uid="{00000000-0005-0000-0000-0000C5160000}"/>
    <cellStyle name="Input 4 36" xfId="5590" xr:uid="{00000000-0005-0000-0000-0000C6160000}"/>
    <cellStyle name="Input 4 37" xfId="5591" xr:uid="{00000000-0005-0000-0000-0000C7160000}"/>
    <cellStyle name="Input 4 38" xfId="5592" xr:uid="{00000000-0005-0000-0000-0000C8160000}"/>
    <cellStyle name="Input 4 39" xfId="5593" xr:uid="{00000000-0005-0000-0000-0000C9160000}"/>
    <cellStyle name="Input 4 4" xfId="5594" xr:uid="{00000000-0005-0000-0000-0000CA160000}"/>
    <cellStyle name="Input 4 4 10" xfId="5595" xr:uid="{00000000-0005-0000-0000-0000CB160000}"/>
    <cellStyle name="Input 4 4 10 2" xfId="5596" xr:uid="{00000000-0005-0000-0000-0000CC160000}"/>
    <cellStyle name="Input 4 4 11" xfId="5597" xr:uid="{00000000-0005-0000-0000-0000CD160000}"/>
    <cellStyle name="Input 4 4 12" xfId="5598" xr:uid="{00000000-0005-0000-0000-0000CE160000}"/>
    <cellStyle name="Input 4 4 13" xfId="5599" xr:uid="{00000000-0005-0000-0000-0000CF160000}"/>
    <cellStyle name="Input 4 4 14" xfId="5600" xr:uid="{00000000-0005-0000-0000-0000D0160000}"/>
    <cellStyle name="Input 4 4 2" xfId="5601" xr:uid="{00000000-0005-0000-0000-0000D1160000}"/>
    <cellStyle name="Input 4 4 2 2" xfId="5602" xr:uid="{00000000-0005-0000-0000-0000D2160000}"/>
    <cellStyle name="Input 4 4 2 2 2" xfId="5603" xr:uid="{00000000-0005-0000-0000-0000D3160000}"/>
    <cellStyle name="Input 4 4 2 2 2 2" xfId="5604" xr:uid="{00000000-0005-0000-0000-0000D4160000}"/>
    <cellStyle name="Input 4 4 2 2 2 3" xfId="5605" xr:uid="{00000000-0005-0000-0000-0000D5160000}"/>
    <cellStyle name="Input 4 4 2 2 2 4" xfId="5606" xr:uid="{00000000-0005-0000-0000-0000D6160000}"/>
    <cellStyle name="Input 4 4 2 2 2 5" xfId="5607" xr:uid="{00000000-0005-0000-0000-0000D7160000}"/>
    <cellStyle name="Input 4 4 2 2 2 6" xfId="5608" xr:uid="{00000000-0005-0000-0000-0000D8160000}"/>
    <cellStyle name="Input 4 4 2 2 3" xfId="5609" xr:uid="{00000000-0005-0000-0000-0000D9160000}"/>
    <cellStyle name="Input 4 4 2 2 3 2" xfId="5610" xr:uid="{00000000-0005-0000-0000-0000DA160000}"/>
    <cellStyle name="Input 4 4 2 2 4" xfId="5611" xr:uid="{00000000-0005-0000-0000-0000DB160000}"/>
    <cellStyle name="Input 4 4 2 2 5" xfId="5612" xr:uid="{00000000-0005-0000-0000-0000DC160000}"/>
    <cellStyle name="Input 4 4 2 2 6" xfId="5613" xr:uid="{00000000-0005-0000-0000-0000DD160000}"/>
    <cellStyle name="Input 4 4 2 2 7" xfId="5614" xr:uid="{00000000-0005-0000-0000-0000DE160000}"/>
    <cellStyle name="Input 4 4 2 3" xfId="5615" xr:uid="{00000000-0005-0000-0000-0000DF160000}"/>
    <cellStyle name="Input 4 4 2 3 2" xfId="5616" xr:uid="{00000000-0005-0000-0000-0000E0160000}"/>
    <cellStyle name="Input 4 4 2 3 3" xfId="5617" xr:uid="{00000000-0005-0000-0000-0000E1160000}"/>
    <cellStyle name="Input 4 4 2 3 4" xfId="5618" xr:uid="{00000000-0005-0000-0000-0000E2160000}"/>
    <cellStyle name="Input 4 4 2 3 5" xfId="5619" xr:uid="{00000000-0005-0000-0000-0000E3160000}"/>
    <cellStyle name="Input 4 4 2 3 6" xfId="5620" xr:uid="{00000000-0005-0000-0000-0000E4160000}"/>
    <cellStyle name="Input 4 4 2 4" xfId="5621" xr:uid="{00000000-0005-0000-0000-0000E5160000}"/>
    <cellStyle name="Input 4 4 2 4 2" xfId="5622" xr:uid="{00000000-0005-0000-0000-0000E6160000}"/>
    <cellStyle name="Input 4 4 2 5" xfId="5623" xr:uid="{00000000-0005-0000-0000-0000E7160000}"/>
    <cellStyle name="Input 4 4 2 6" xfId="5624" xr:uid="{00000000-0005-0000-0000-0000E8160000}"/>
    <cellStyle name="Input 4 4 2 7" xfId="5625" xr:uid="{00000000-0005-0000-0000-0000E9160000}"/>
    <cellStyle name="Input 4 4 2 8" xfId="5626" xr:uid="{00000000-0005-0000-0000-0000EA160000}"/>
    <cellStyle name="Input 4 4 2_Subsidy" xfId="5627" xr:uid="{00000000-0005-0000-0000-0000EB160000}"/>
    <cellStyle name="Input 4 4 3" xfId="5628" xr:uid="{00000000-0005-0000-0000-0000EC160000}"/>
    <cellStyle name="Input 4 4 3 2" xfId="5629" xr:uid="{00000000-0005-0000-0000-0000ED160000}"/>
    <cellStyle name="Input 4 4 3 2 2" xfId="5630" xr:uid="{00000000-0005-0000-0000-0000EE160000}"/>
    <cellStyle name="Input 4 4 3 2 3" xfId="5631" xr:uid="{00000000-0005-0000-0000-0000EF160000}"/>
    <cellStyle name="Input 4 4 3 2 4" xfId="5632" xr:uid="{00000000-0005-0000-0000-0000F0160000}"/>
    <cellStyle name="Input 4 4 3 2 5" xfId="5633" xr:uid="{00000000-0005-0000-0000-0000F1160000}"/>
    <cellStyle name="Input 4 4 3 2 6" xfId="5634" xr:uid="{00000000-0005-0000-0000-0000F2160000}"/>
    <cellStyle name="Input 4 4 3 3" xfId="5635" xr:uid="{00000000-0005-0000-0000-0000F3160000}"/>
    <cellStyle name="Input 4 4 3 3 2" xfId="5636" xr:uid="{00000000-0005-0000-0000-0000F4160000}"/>
    <cellStyle name="Input 4 4 3 4" xfId="5637" xr:uid="{00000000-0005-0000-0000-0000F5160000}"/>
    <cellStyle name="Input 4 4 3 5" xfId="5638" xr:uid="{00000000-0005-0000-0000-0000F6160000}"/>
    <cellStyle name="Input 4 4 3 6" xfId="5639" xr:uid="{00000000-0005-0000-0000-0000F7160000}"/>
    <cellStyle name="Input 4 4 3 7" xfId="5640" xr:uid="{00000000-0005-0000-0000-0000F8160000}"/>
    <cellStyle name="Input 4 4 4" xfId="5641" xr:uid="{00000000-0005-0000-0000-0000F9160000}"/>
    <cellStyle name="Input 4 4 4 2" xfId="5642" xr:uid="{00000000-0005-0000-0000-0000FA160000}"/>
    <cellStyle name="Input 4 4 4 2 2" xfId="5643" xr:uid="{00000000-0005-0000-0000-0000FB160000}"/>
    <cellStyle name="Input 4 4 4 2 3" xfId="5644" xr:uid="{00000000-0005-0000-0000-0000FC160000}"/>
    <cellStyle name="Input 4 4 4 2 4" xfId="5645" xr:uid="{00000000-0005-0000-0000-0000FD160000}"/>
    <cellStyle name="Input 4 4 4 2 5" xfId="5646" xr:uid="{00000000-0005-0000-0000-0000FE160000}"/>
    <cellStyle name="Input 4 4 4 2 6" xfId="5647" xr:uid="{00000000-0005-0000-0000-0000FF160000}"/>
    <cellStyle name="Input 4 4 4 3" xfId="5648" xr:uid="{00000000-0005-0000-0000-000000170000}"/>
    <cellStyle name="Input 4 4 4 3 2" xfId="5649" xr:uid="{00000000-0005-0000-0000-000001170000}"/>
    <cellStyle name="Input 4 4 4 4" xfId="5650" xr:uid="{00000000-0005-0000-0000-000002170000}"/>
    <cellStyle name="Input 4 4 4 5" xfId="5651" xr:uid="{00000000-0005-0000-0000-000003170000}"/>
    <cellStyle name="Input 4 4 4 6" xfId="5652" xr:uid="{00000000-0005-0000-0000-000004170000}"/>
    <cellStyle name="Input 4 4 4 7" xfId="5653" xr:uid="{00000000-0005-0000-0000-000005170000}"/>
    <cellStyle name="Input 4 4 5" xfId="5654" xr:uid="{00000000-0005-0000-0000-000006170000}"/>
    <cellStyle name="Input 4 4 5 2" xfId="5655" xr:uid="{00000000-0005-0000-0000-000007170000}"/>
    <cellStyle name="Input 4 4 5 2 2" xfId="5656" xr:uid="{00000000-0005-0000-0000-000008170000}"/>
    <cellStyle name="Input 4 4 5 2 3" xfId="5657" xr:uid="{00000000-0005-0000-0000-000009170000}"/>
    <cellStyle name="Input 4 4 5 2 4" xfId="5658" xr:uid="{00000000-0005-0000-0000-00000A170000}"/>
    <cellStyle name="Input 4 4 5 2 5" xfId="5659" xr:uid="{00000000-0005-0000-0000-00000B170000}"/>
    <cellStyle name="Input 4 4 5 2 6" xfId="5660" xr:uid="{00000000-0005-0000-0000-00000C170000}"/>
    <cellStyle name="Input 4 4 5 3" xfId="5661" xr:uid="{00000000-0005-0000-0000-00000D170000}"/>
    <cellStyle name="Input 4 4 5 3 2" xfId="5662" xr:uid="{00000000-0005-0000-0000-00000E170000}"/>
    <cellStyle name="Input 4 4 5 4" xfId="5663" xr:uid="{00000000-0005-0000-0000-00000F170000}"/>
    <cellStyle name="Input 4 4 5 5" xfId="5664" xr:uid="{00000000-0005-0000-0000-000010170000}"/>
    <cellStyle name="Input 4 4 5 6" xfId="5665" xr:uid="{00000000-0005-0000-0000-000011170000}"/>
    <cellStyle name="Input 4 4 5 7" xfId="5666" xr:uid="{00000000-0005-0000-0000-000012170000}"/>
    <cellStyle name="Input 4 4 6" xfId="5667" xr:uid="{00000000-0005-0000-0000-000013170000}"/>
    <cellStyle name="Input 4 4 6 2" xfId="5668" xr:uid="{00000000-0005-0000-0000-000014170000}"/>
    <cellStyle name="Input 4 4 6 2 2" xfId="5669" xr:uid="{00000000-0005-0000-0000-000015170000}"/>
    <cellStyle name="Input 4 4 6 2 3" xfId="5670" xr:uid="{00000000-0005-0000-0000-000016170000}"/>
    <cellStyle name="Input 4 4 6 2 4" xfId="5671" xr:uid="{00000000-0005-0000-0000-000017170000}"/>
    <cellStyle name="Input 4 4 6 2 5" xfId="5672" xr:uid="{00000000-0005-0000-0000-000018170000}"/>
    <cellStyle name="Input 4 4 6 2 6" xfId="5673" xr:uid="{00000000-0005-0000-0000-000019170000}"/>
    <cellStyle name="Input 4 4 6 3" xfId="5674" xr:uid="{00000000-0005-0000-0000-00001A170000}"/>
    <cellStyle name="Input 4 4 6 3 2" xfId="5675" xr:uid="{00000000-0005-0000-0000-00001B170000}"/>
    <cellStyle name="Input 4 4 6 4" xfId="5676" xr:uid="{00000000-0005-0000-0000-00001C170000}"/>
    <cellStyle name="Input 4 4 6 5" xfId="5677" xr:uid="{00000000-0005-0000-0000-00001D170000}"/>
    <cellStyle name="Input 4 4 6 6" xfId="5678" xr:uid="{00000000-0005-0000-0000-00001E170000}"/>
    <cellStyle name="Input 4 4 6 7" xfId="5679" xr:uid="{00000000-0005-0000-0000-00001F170000}"/>
    <cellStyle name="Input 4 4 7" xfId="5680" xr:uid="{00000000-0005-0000-0000-000020170000}"/>
    <cellStyle name="Input 4 4 7 2" xfId="5681" xr:uid="{00000000-0005-0000-0000-000021170000}"/>
    <cellStyle name="Input 4 4 7 2 2" xfId="5682" xr:uid="{00000000-0005-0000-0000-000022170000}"/>
    <cellStyle name="Input 4 4 7 2 3" xfId="5683" xr:uid="{00000000-0005-0000-0000-000023170000}"/>
    <cellStyle name="Input 4 4 7 2 4" xfId="5684" xr:uid="{00000000-0005-0000-0000-000024170000}"/>
    <cellStyle name="Input 4 4 7 2 5" xfId="5685" xr:uid="{00000000-0005-0000-0000-000025170000}"/>
    <cellStyle name="Input 4 4 7 2 6" xfId="5686" xr:uid="{00000000-0005-0000-0000-000026170000}"/>
    <cellStyle name="Input 4 4 7 3" xfId="5687" xr:uid="{00000000-0005-0000-0000-000027170000}"/>
    <cellStyle name="Input 4 4 7 3 2" xfId="5688" xr:uid="{00000000-0005-0000-0000-000028170000}"/>
    <cellStyle name="Input 4 4 7 4" xfId="5689" xr:uid="{00000000-0005-0000-0000-000029170000}"/>
    <cellStyle name="Input 4 4 7 5" xfId="5690" xr:uid="{00000000-0005-0000-0000-00002A170000}"/>
    <cellStyle name="Input 4 4 7 6" xfId="5691" xr:uid="{00000000-0005-0000-0000-00002B170000}"/>
    <cellStyle name="Input 4 4 7 7" xfId="5692" xr:uid="{00000000-0005-0000-0000-00002C170000}"/>
    <cellStyle name="Input 4 4 8" xfId="5693" xr:uid="{00000000-0005-0000-0000-00002D170000}"/>
    <cellStyle name="Input 4 4 8 2" xfId="5694" xr:uid="{00000000-0005-0000-0000-00002E170000}"/>
    <cellStyle name="Input 4 4 8 2 2" xfId="5695" xr:uid="{00000000-0005-0000-0000-00002F170000}"/>
    <cellStyle name="Input 4 4 8 2 3" xfId="5696" xr:uid="{00000000-0005-0000-0000-000030170000}"/>
    <cellStyle name="Input 4 4 8 2 4" xfId="5697" xr:uid="{00000000-0005-0000-0000-000031170000}"/>
    <cellStyle name="Input 4 4 8 2 5" xfId="5698" xr:uid="{00000000-0005-0000-0000-000032170000}"/>
    <cellStyle name="Input 4 4 8 2 6" xfId="5699" xr:uid="{00000000-0005-0000-0000-000033170000}"/>
    <cellStyle name="Input 4 4 8 3" xfId="5700" xr:uid="{00000000-0005-0000-0000-000034170000}"/>
    <cellStyle name="Input 4 4 8 3 2" xfId="5701" xr:uid="{00000000-0005-0000-0000-000035170000}"/>
    <cellStyle name="Input 4 4 8 4" xfId="5702" xr:uid="{00000000-0005-0000-0000-000036170000}"/>
    <cellStyle name="Input 4 4 8 5" xfId="5703" xr:uid="{00000000-0005-0000-0000-000037170000}"/>
    <cellStyle name="Input 4 4 8 6" xfId="5704" xr:uid="{00000000-0005-0000-0000-000038170000}"/>
    <cellStyle name="Input 4 4 8 7" xfId="5705" xr:uid="{00000000-0005-0000-0000-000039170000}"/>
    <cellStyle name="Input 4 4 9" xfId="5706" xr:uid="{00000000-0005-0000-0000-00003A170000}"/>
    <cellStyle name="Input 4 4 9 2" xfId="5707" xr:uid="{00000000-0005-0000-0000-00003B170000}"/>
    <cellStyle name="Input 4 4 9 3" xfId="5708" xr:uid="{00000000-0005-0000-0000-00003C170000}"/>
    <cellStyle name="Input 4 4 9 4" xfId="5709" xr:uid="{00000000-0005-0000-0000-00003D170000}"/>
    <cellStyle name="Input 4 4 9 5" xfId="5710" xr:uid="{00000000-0005-0000-0000-00003E170000}"/>
    <cellStyle name="Input 4 4 9 6" xfId="5711" xr:uid="{00000000-0005-0000-0000-00003F170000}"/>
    <cellStyle name="Input 4 4_Subsidy" xfId="5712" xr:uid="{00000000-0005-0000-0000-000040170000}"/>
    <cellStyle name="Input 4 40" xfId="5713" xr:uid="{00000000-0005-0000-0000-000041170000}"/>
    <cellStyle name="Input 4 41" xfId="5714" xr:uid="{00000000-0005-0000-0000-000042170000}"/>
    <cellStyle name="Input 4 42" xfId="5715" xr:uid="{00000000-0005-0000-0000-000043170000}"/>
    <cellStyle name="Input 4 43" xfId="5716" xr:uid="{00000000-0005-0000-0000-000044170000}"/>
    <cellStyle name="Input 4 44" xfId="5717" xr:uid="{00000000-0005-0000-0000-000045170000}"/>
    <cellStyle name="Input 4 5" xfId="5718" xr:uid="{00000000-0005-0000-0000-000046170000}"/>
    <cellStyle name="Input 4 5 10" xfId="5719" xr:uid="{00000000-0005-0000-0000-000047170000}"/>
    <cellStyle name="Input 4 5 10 2" xfId="5720" xr:uid="{00000000-0005-0000-0000-000048170000}"/>
    <cellStyle name="Input 4 5 11" xfId="5721" xr:uid="{00000000-0005-0000-0000-000049170000}"/>
    <cellStyle name="Input 4 5 12" xfId="5722" xr:uid="{00000000-0005-0000-0000-00004A170000}"/>
    <cellStyle name="Input 4 5 13" xfId="5723" xr:uid="{00000000-0005-0000-0000-00004B170000}"/>
    <cellStyle name="Input 4 5 14" xfId="5724" xr:uid="{00000000-0005-0000-0000-00004C170000}"/>
    <cellStyle name="Input 4 5 2" xfId="5725" xr:uid="{00000000-0005-0000-0000-00004D170000}"/>
    <cellStyle name="Input 4 5 2 2" xfId="5726" xr:uid="{00000000-0005-0000-0000-00004E170000}"/>
    <cellStyle name="Input 4 5 2 2 2" xfId="5727" xr:uid="{00000000-0005-0000-0000-00004F170000}"/>
    <cellStyle name="Input 4 5 2 2 2 2" xfId="5728" xr:uid="{00000000-0005-0000-0000-000050170000}"/>
    <cellStyle name="Input 4 5 2 2 2 3" xfId="5729" xr:uid="{00000000-0005-0000-0000-000051170000}"/>
    <cellStyle name="Input 4 5 2 2 2 4" xfId="5730" xr:uid="{00000000-0005-0000-0000-000052170000}"/>
    <cellStyle name="Input 4 5 2 2 2 5" xfId="5731" xr:uid="{00000000-0005-0000-0000-000053170000}"/>
    <cellStyle name="Input 4 5 2 2 2 6" xfId="5732" xr:uid="{00000000-0005-0000-0000-000054170000}"/>
    <cellStyle name="Input 4 5 2 2 3" xfId="5733" xr:uid="{00000000-0005-0000-0000-000055170000}"/>
    <cellStyle name="Input 4 5 2 2 3 2" xfId="5734" xr:uid="{00000000-0005-0000-0000-000056170000}"/>
    <cellStyle name="Input 4 5 2 2 4" xfId="5735" xr:uid="{00000000-0005-0000-0000-000057170000}"/>
    <cellStyle name="Input 4 5 2 2 5" xfId="5736" xr:uid="{00000000-0005-0000-0000-000058170000}"/>
    <cellStyle name="Input 4 5 2 2 6" xfId="5737" xr:uid="{00000000-0005-0000-0000-000059170000}"/>
    <cellStyle name="Input 4 5 2 2 7" xfId="5738" xr:uid="{00000000-0005-0000-0000-00005A170000}"/>
    <cellStyle name="Input 4 5 2 3" xfId="5739" xr:uid="{00000000-0005-0000-0000-00005B170000}"/>
    <cellStyle name="Input 4 5 2 3 2" xfId="5740" xr:uid="{00000000-0005-0000-0000-00005C170000}"/>
    <cellStyle name="Input 4 5 2 3 3" xfId="5741" xr:uid="{00000000-0005-0000-0000-00005D170000}"/>
    <cellStyle name="Input 4 5 2 3 4" xfId="5742" xr:uid="{00000000-0005-0000-0000-00005E170000}"/>
    <cellStyle name="Input 4 5 2 3 5" xfId="5743" xr:uid="{00000000-0005-0000-0000-00005F170000}"/>
    <cellStyle name="Input 4 5 2 3 6" xfId="5744" xr:uid="{00000000-0005-0000-0000-000060170000}"/>
    <cellStyle name="Input 4 5 2 4" xfId="5745" xr:uid="{00000000-0005-0000-0000-000061170000}"/>
    <cellStyle name="Input 4 5 2 4 2" xfId="5746" xr:uid="{00000000-0005-0000-0000-000062170000}"/>
    <cellStyle name="Input 4 5 2 5" xfId="5747" xr:uid="{00000000-0005-0000-0000-000063170000}"/>
    <cellStyle name="Input 4 5 2 6" xfId="5748" xr:uid="{00000000-0005-0000-0000-000064170000}"/>
    <cellStyle name="Input 4 5 2 7" xfId="5749" xr:uid="{00000000-0005-0000-0000-000065170000}"/>
    <cellStyle name="Input 4 5 2 8" xfId="5750" xr:uid="{00000000-0005-0000-0000-000066170000}"/>
    <cellStyle name="Input 4 5 2_Subsidy" xfId="5751" xr:uid="{00000000-0005-0000-0000-000067170000}"/>
    <cellStyle name="Input 4 5 3" xfId="5752" xr:uid="{00000000-0005-0000-0000-000068170000}"/>
    <cellStyle name="Input 4 5 3 2" xfId="5753" xr:uid="{00000000-0005-0000-0000-000069170000}"/>
    <cellStyle name="Input 4 5 3 2 2" xfId="5754" xr:uid="{00000000-0005-0000-0000-00006A170000}"/>
    <cellStyle name="Input 4 5 3 2 3" xfId="5755" xr:uid="{00000000-0005-0000-0000-00006B170000}"/>
    <cellStyle name="Input 4 5 3 2 4" xfId="5756" xr:uid="{00000000-0005-0000-0000-00006C170000}"/>
    <cellStyle name="Input 4 5 3 2 5" xfId="5757" xr:uid="{00000000-0005-0000-0000-00006D170000}"/>
    <cellStyle name="Input 4 5 3 2 6" xfId="5758" xr:uid="{00000000-0005-0000-0000-00006E170000}"/>
    <cellStyle name="Input 4 5 3 3" xfId="5759" xr:uid="{00000000-0005-0000-0000-00006F170000}"/>
    <cellStyle name="Input 4 5 3 3 2" xfId="5760" xr:uid="{00000000-0005-0000-0000-000070170000}"/>
    <cellStyle name="Input 4 5 3 4" xfId="5761" xr:uid="{00000000-0005-0000-0000-000071170000}"/>
    <cellStyle name="Input 4 5 3 5" xfId="5762" xr:uid="{00000000-0005-0000-0000-000072170000}"/>
    <cellStyle name="Input 4 5 3 6" xfId="5763" xr:uid="{00000000-0005-0000-0000-000073170000}"/>
    <cellStyle name="Input 4 5 3 7" xfId="5764" xr:uid="{00000000-0005-0000-0000-000074170000}"/>
    <cellStyle name="Input 4 5 4" xfId="5765" xr:uid="{00000000-0005-0000-0000-000075170000}"/>
    <cellStyle name="Input 4 5 4 2" xfId="5766" xr:uid="{00000000-0005-0000-0000-000076170000}"/>
    <cellStyle name="Input 4 5 4 2 2" xfId="5767" xr:uid="{00000000-0005-0000-0000-000077170000}"/>
    <cellStyle name="Input 4 5 4 2 3" xfId="5768" xr:uid="{00000000-0005-0000-0000-000078170000}"/>
    <cellStyle name="Input 4 5 4 2 4" xfId="5769" xr:uid="{00000000-0005-0000-0000-000079170000}"/>
    <cellStyle name="Input 4 5 4 2 5" xfId="5770" xr:uid="{00000000-0005-0000-0000-00007A170000}"/>
    <cellStyle name="Input 4 5 4 2 6" xfId="5771" xr:uid="{00000000-0005-0000-0000-00007B170000}"/>
    <cellStyle name="Input 4 5 4 3" xfId="5772" xr:uid="{00000000-0005-0000-0000-00007C170000}"/>
    <cellStyle name="Input 4 5 4 3 2" xfId="5773" xr:uid="{00000000-0005-0000-0000-00007D170000}"/>
    <cellStyle name="Input 4 5 4 4" xfId="5774" xr:uid="{00000000-0005-0000-0000-00007E170000}"/>
    <cellStyle name="Input 4 5 4 5" xfId="5775" xr:uid="{00000000-0005-0000-0000-00007F170000}"/>
    <cellStyle name="Input 4 5 4 6" xfId="5776" xr:uid="{00000000-0005-0000-0000-000080170000}"/>
    <cellStyle name="Input 4 5 4 7" xfId="5777" xr:uid="{00000000-0005-0000-0000-000081170000}"/>
    <cellStyle name="Input 4 5 5" xfId="5778" xr:uid="{00000000-0005-0000-0000-000082170000}"/>
    <cellStyle name="Input 4 5 5 2" xfId="5779" xr:uid="{00000000-0005-0000-0000-000083170000}"/>
    <cellStyle name="Input 4 5 5 2 2" xfId="5780" xr:uid="{00000000-0005-0000-0000-000084170000}"/>
    <cellStyle name="Input 4 5 5 2 3" xfId="5781" xr:uid="{00000000-0005-0000-0000-000085170000}"/>
    <cellStyle name="Input 4 5 5 2 4" xfId="5782" xr:uid="{00000000-0005-0000-0000-000086170000}"/>
    <cellStyle name="Input 4 5 5 2 5" xfId="5783" xr:uid="{00000000-0005-0000-0000-000087170000}"/>
    <cellStyle name="Input 4 5 5 2 6" xfId="5784" xr:uid="{00000000-0005-0000-0000-000088170000}"/>
    <cellStyle name="Input 4 5 5 3" xfId="5785" xr:uid="{00000000-0005-0000-0000-000089170000}"/>
    <cellStyle name="Input 4 5 5 3 2" xfId="5786" xr:uid="{00000000-0005-0000-0000-00008A170000}"/>
    <cellStyle name="Input 4 5 5 4" xfId="5787" xr:uid="{00000000-0005-0000-0000-00008B170000}"/>
    <cellStyle name="Input 4 5 5 5" xfId="5788" xr:uid="{00000000-0005-0000-0000-00008C170000}"/>
    <cellStyle name="Input 4 5 5 6" xfId="5789" xr:uid="{00000000-0005-0000-0000-00008D170000}"/>
    <cellStyle name="Input 4 5 5 7" xfId="5790" xr:uid="{00000000-0005-0000-0000-00008E170000}"/>
    <cellStyle name="Input 4 5 6" xfId="5791" xr:uid="{00000000-0005-0000-0000-00008F170000}"/>
    <cellStyle name="Input 4 5 6 2" xfId="5792" xr:uid="{00000000-0005-0000-0000-000090170000}"/>
    <cellStyle name="Input 4 5 6 2 2" xfId="5793" xr:uid="{00000000-0005-0000-0000-000091170000}"/>
    <cellStyle name="Input 4 5 6 2 3" xfId="5794" xr:uid="{00000000-0005-0000-0000-000092170000}"/>
    <cellStyle name="Input 4 5 6 2 4" xfId="5795" xr:uid="{00000000-0005-0000-0000-000093170000}"/>
    <cellStyle name="Input 4 5 6 2 5" xfId="5796" xr:uid="{00000000-0005-0000-0000-000094170000}"/>
    <cellStyle name="Input 4 5 6 2 6" xfId="5797" xr:uid="{00000000-0005-0000-0000-000095170000}"/>
    <cellStyle name="Input 4 5 6 3" xfId="5798" xr:uid="{00000000-0005-0000-0000-000096170000}"/>
    <cellStyle name="Input 4 5 6 3 2" xfId="5799" xr:uid="{00000000-0005-0000-0000-000097170000}"/>
    <cellStyle name="Input 4 5 6 4" xfId="5800" xr:uid="{00000000-0005-0000-0000-000098170000}"/>
    <cellStyle name="Input 4 5 6 5" xfId="5801" xr:uid="{00000000-0005-0000-0000-000099170000}"/>
    <cellStyle name="Input 4 5 6 6" xfId="5802" xr:uid="{00000000-0005-0000-0000-00009A170000}"/>
    <cellStyle name="Input 4 5 6 7" xfId="5803" xr:uid="{00000000-0005-0000-0000-00009B170000}"/>
    <cellStyle name="Input 4 5 7" xfId="5804" xr:uid="{00000000-0005-0000-0000-00009C170000}"/>
    <cellStyle name="Input 4 5 7 2" xfId="5805" xr:uid="{00000000-0005-0000-0000-00009D170000}"/>
    <cellStyle name="Input 4 5 7 2 2" xfId="5806" xr:uid="{00000000-0005-0000-0000-00009E170000}"/>
    <cellStyle name="Input 4 5 7 2 3" xfId="5807" xr:uid="{00000000-0005-0000-0000-00009F170000}"/>
    <cellStyle name="Input 4 5 7 2 4" xfId="5808" xr:uid="{00000000-0005-0000-0000-0000A0170000}"/>
    <cellStyle name="Input 4 5 7 2 5" xfId="5809" xr:uid="{00000000-0005-0000-0000-0000A1170000}"/>
    <cellStyle name="Input 4 5 7 2 6" xfId="5810" xr:uid="{00000000-0005-0000-0000-0000A2170000}"/>
    <cellStyle name="Input 4 5 7 3" xfId="5811" xr:uid="{00000000-0005-0000-0000-0000A3170000}"/>
    <cellStyle name="Input 4 5 7 3 2" xfId="5812" xr:uid="{00000000-0005-0000-0000-0000A4170000}"/>
    <cellStyle name="Input 4 5 7 4" xfId="5813" xr:uid="{00000000-0005-0000-0000-0000A5170000}"/>
    <cellStyle name="Input 4 5 7 5" xfId="5814" xr:uid="{00000000-0005-0000-0000-0000A6170000}"/>
    <cellStyle name="Input 4 5 7 6" xfId="5815" xr:uid="{00000000-0005-0000-0000-0000A7170000}"/>
    <cellStyle name="Input 4 5 7 7" xfId="5816" xr:uid="{00000000-0005-0000-0000-0000A8170000}"/>
    <cellStyle name="Input 4 5 8" xfId="5817" xr:uid="{00000000-0005-0000-0000-0000A9170000}"/>
    <cellStyle name="Input 4 5 8 2" xfId="5818" xr:uid="{00000000-0005-0000-0000-0000AA170000}"/>
    <cellStyle name="Input 4 5 8 2 2" xfId="5819" xr:uid="{00000000-0005-0000-0000-0000AB170000}"/>
    <cellStyle name="Input 4 5 8 2 3" xfId="5820" xr:uid="{00000000-0005-0000-0000-0000AC170000}"/>
    <cellStyle name="Input 4 5 8 2 4" xfId="5821" xr:uid="{00000000-0005-0000-0000-0000AD170000}"/>
    <cellStyle name="Input 4 5 8 2 5" xfId="5822" xr:uid="{00000000-0005-0000-0000-0000AE170000}"/>
    <cellStyle name="Input 4 5 8 2 6" xfId="5823" xr:uid="{00000000-0005-0000-0000-0000AF170000}"/>
    <cellStyle name="Input 4 5 8 3" xfId="5824" xr:uid="{00000000-0005-0000-0000-0000B0170000}"/>
    <cellStyle name="Input 4 5 8 3 2" xfId="5825" xr:uid="{00000000-0005-0000-0000-0000B1170000}"/>
    <cellStyle name="Input 4 5 8 4" xfId="5826" xr:uid="{00000000-0005-0000-0000-0000B2170000}"/>
    <cellStyle name="Input 4 5 8 5" xfId="5827" xr:uid="{00000000-0005-0000-0000-0000B3170000}"/>
    <cellStyle name="Input 4 5 8 6" xfId="5828" xr:uid="{00000000-0005-0000-0000-0000B4170000}"/>
    <cellStyle name="Input 4 5 8 7" xfId="5829" xr:uid="{00000000-0005-0000-0000-0000B5170000}"/>
    <cellStyle name="Input 4 5 9" xfId="5830" xr:uid="{00000000-0005-0000-0000-0000B6170000}"/>
    <cellStyle name="Input 4 5 9 2" xfId="5831" xr:uid="{00000000-0005-0000-0000-0000B7170000}"/>
    <cellStyle name="Input 4 5 9 3" xfId="5832" xr:uid="{00000000-0005-0000-0000-0000B8170000}"/>
    <cellStyle name="Input 4 5 9 4" xfId="5833" xr:uid="{00000000-0005-0000-0000-0000B9170000}"/>
    <cellStyle name="Input 4 5 9 5" xfId="5834" xr:uid="{00000000-0005-0000-0000-0000BA170000}"/>
    <cellStyle name="Input 4 5 9 6" xfId="5835" xr:uid="{00000000-0005-0000-0000-0000BB170000}"/>
    <cellStyle name="Input 4 5_Subsidy" xfId="5836" xr:uid="{00000000-0005-0000-0000-0000BC170000}"/>
    <cellStyle name="Input 4 6" xfId="5837" xr:uid="{00000000-0005-0000-0000-0000BD170000}"/>
    <cellStyle name="Input 4 6 2" xfId="5838" xr:uid="{00000000-0005-0000-0000-0000BE170000}"/>
    <cellStyle name="Input 4 6 2 2" xfId="5839" xr:uid="{00000000-0005-0000-0000-0000BF170000}"/>
    <cellStyle name="Input 4 6 2 2 2" xfId="5840" xr:uid="{00000000-0005-0000-0000-0000C0170000}"/>
    <cellStyle name="Input 4 6 2 2 3" xfId="5841" xr:uid="{00000000-0005-0000-0000-0000C1170000}"/>
    <cellStyle name="Input 4 6 2 2 4" xfId="5842" xr:uid="{00000000-0005-0000-0000-0000C2170000}"/>
    <cellStyle name="Input 4 6 2 2 5" xfId="5843" xr:uid="{00000000-0005-0000-0000-0000C3170000}"/>
    <cellStyle name="Input 4 6 2 2 6" xfId="5844" xr:uid="{00000000-0005-0000-0000-0000C4170000}"/>
    <cellStyle name="Input 4 6 2 3" xfId="5845" xr:uid="{00000000-0005-0000-0000-0000C5170000}"/>
    <cellStyle name="Input 4 6 2 3 2" xfId="5846" xr:uid="{00000000-0005-0000-0000-0000C6170000}"/>
    <cellStyle name="Input 4 6 2 4" xfId="5847" xr:uid="{00000000-0005-0000-0000-0000C7170000}"/>
    <cellStyle name="Input 4 6 2 5" xfId="5848" xr:uid="{00000000-0005-0000-0000-0000C8170000}"/>
    <cellStyle name="Input 4 6 2 6" xfId="5849" xr:uid="{00000000-0005-0000-0000-0000C9170000}"/>
    <cellStyle name="Input 4 6 2 7" xfId="5850" xr:uid="{00000000-0005-0000-0000-0000CA170000}"/>
    <cellStyle name="Input 4 6 3" xfId="5851" xr:uid="{00000000-0005-0000-0000-0000CB170000}"/>
    <cellStyle name="Input 4 6 3 2" xfId="5852" xr:uid="{00000000-0005-0000-0000-0000CC170000}"/>
    <cellStyle name="Input 4 6 3 3" xfId="5853" xr:uid="{00000000-0005-0000-0000-0000CD170000}"/>
    <cellStyle name="Input 4 6 3 4" xfId="5854" xr:uid="{00000000-0005-0000-0000-0000CE170000}"/>
    <cellStyle name="Input 4 6 3 5" xfId="5855" xr:uid="{00000000-0005-0000-0000-0000CF170000}"/>
    <cellStyle name="Input 4 6 3 6" xfId="5856" xr:uid="{00000000-0005-0000-0000-0000D0170000}"/>
    <cellStyle name="Input 4 6 4" xfId="5857" xr:uid="{00000000-0005-0000-0000-0000D1170000}"/>
    <cellStyle name="Input 4 6 4 2" xfId="5858" xr:uid="{00000000-0005-0000-0000-0000D2170000}"/>
    <cellStyle name="Input 4 6 5" xfId="5859" xr:uid="{00000000-0005-0000-0000-0000D3170000}"/>
    <cellStyle name="Input 4 6 6" xfId="5860" xr:uid="{00000000-0005-0000-0000-0000D4170000}"/>
    <cellStyle name="Input 4 6 7" xfId="5861" xr:uid="{00000000-0005-0000-0000-0000D5170000}"/>
    <cellStyle name="Input 4 6 8" xfId="5862" xr:uid="{00000000-0005-0000-0000-0000D6170000}"/>
    <cellStyle name="Input 4 6_Subsidy" xfId="5863" xr:uid="{00000000-0005-0000-0000-0000D7170000}"/>
    <cellStyle name="Input 4 7" xfId="5864" xr:uid="{00000000-0005-0000-0000-0000D8170000}"/>
    <cellStyle name="Input 4 7 2" xfId="5865" xr:uid="{00000000-0005-0000-0000-0000D9170000}"/>
    <cellStyle name="Input 4 7 2 2" xfId="5866" xr:uid="{00000000-0005-0000-0000-0000DA170000}"/>
    <cellStyle name="Input 4 7 2 3" xfId="5867" xr:uid="{00000000-0005-0000-0000-0000DB170000}"/>
    <cellStyle name="Input 4 7 2 4" xfId="5868" xr:uid="{00000000-0005-0000-0000-0000DC170000}"/>
    <cellStyle name="Input 4 7 2 5" xfId="5869" xr:uid="{00000000-0005-0000-0000-0000DD170000}"/>
    <cellStyle name="Input 4 7 2 6" xfId="5870" xr:uid="{00000000-0005-0000-0000-0000DE170000}"/>
    <cellStyle name="Input 4 7 3" xfId="5871" xr:uid="{00000000-0005-0000-0000-0000DF170000}"/>
    <cellStyle name="Input 4 7 3 2" xfId="5872" xr:uid="{00000000-0005-0000-0000-0000E0170000}"/>
    <cellStyle name="Input 4 7 4" xfId="5873" xr:uid="{00000000-0005-0000-0000-0000E1170000}"/>
    <cellStyle name="Input 4 7 5" xfId="5874" xr:uid="{00000000-0005-0000-0000-0000E2170000}"/>
    <cellStyle name="Input 4 7 6" xfId="5875" xr:uid="{00000000-0005-0000-0000-0000E3170000}"/>
    <cellStyle name="Input 4 7 7" xfId="5876" xr:uid="{00000000-0005-0000-0000-0000E4170000}"/>
    <cellStyle name="Input 4 8" xfId="5877" xr:uid="{00000000-0005-0000-0000-0000E5170000}"/>
    <cellStyle name="Input 4 8 2" xfId="5878" xr:uid="{00000000-0005-0000-0000-0000E6170000}"/>
    <cellStyle name="Input 4 8 2 2" xfId="5879" xr:uid="{00000000-0005-0000-0000-0000E7170000}"/>
    <cellStyle name="Input 4 8 2 3" xfId="5880" xr:uid="{00000000-0005-0000-0000-0000E8170000}"/>
    <cellStyle name="Input 4 8 2 4" xfId="5881" xr:uid="{00000000-0005-0000-0000-0000E9170000}"/>
    <cellStyle name="Input 4 8 2 5" xfId="5882" xr:uid="{00000000-0005-0000-0000-0000EA170000}"/>
    <cellStyle name="Input 4 8 2 6" xfId="5883" xr:uid="{00000000-0005-0000-0000-0000EB170000}"/>
    <cellStyle name="Input 4 8 3" xfId="5884" xr:uid="{00000000-0005-0000-0000-0000EC170000}"/>
    <cellStyle name="Input 4 8 3 2" xfId="5885" xr:uid="{00000000-0005-0000-0000-0000ED170000}"/>
    <cellStyle name="Input 4 8 4" xfId="5886" xr:uid="{00000000-0005-0000-0000-0000EE170000}"/>
    <cellStyle name="Input 4 8 5" xfId="5887" xr:uid="{00000000-0005-0000-0000-0000EF170000}"/>
    <cellStyle name="Input 4 8 6" xfId="5888" xr:uid="{00000000-0005-0000-0000-0000F0170000}"/>
    <cellStyle name="Input 4 8 7" xfId="5889" xr:uid="{00000000-0005-0000-0000-0000F1170000}"/>
    <cellStyle name="Input 4 9" xfId="5890" xr:uid="{00000000-0005-0000-0000-0000F2170000}"/>
    <cellStyle name="Input 4 9 2" xfId="5891" xr:uid="{00000000-0005-0000-0000-0000F3170000}"/>
    <cellStyle name="Input 4 9 2 2" xfId="5892" xr:uid="{00000000-0005-0000-0000-0000F4170000}"/>
    <cellStyle name="Input 4 9 2 3" xfId="5893" xr:uid="{00000000-0005-0000-0000-0000F5170000}"/>
    <cellStyle name="Input 4 9 2 4" xfId="5894" xr:uid="{00000000-0005-0000-0000-0000F6170000}"/>
    <cellStyle name="Input 4 9 2 5" xfId="5895" xr:uid="{00000000-0005-0000-0000-0000F7170000}"/>
    <cellStyle name="Input 4 9 2 6" xfId="5896" xr:uid="{00000000-0005-0000-0000-0000F8170000}"/>
    <cellStyle name="Input 4 9 3" xfId="5897" xr:uid="{00000000-0005-0000-0000-0000F9170000}"/>
    <cellStyle name="Input 4 9 3 2" xfId="5898" xr:uid="{00000000-0005-0000-0000-0000FA170000}"/>
    <cellStyle name="Input 4 9 4" xfId="5899" xr:uid="{00000000-0005-0000-0000-0000FB170000}"/>
    <cellStyle name="Input 4 9 5" xfId="5900" xr:uid="{00000000-0005-0000-0000-0000FC170000}"/>
    <cellStyle name="Input 4 9 6" xfId="5901" xr:uid="{00000000-0005-0000-0000-0000FD170000}"/>
    <cellStyle name="Input 4 9 7" xfId="5902" xr:uid="{00000000-0005-0000-0000-0000FE170000}"/>
    <cellStyle name="Input 4_ST" xfId="5903" xr:uid="{00000000-0005-0000-0000-0000FF170000}"/>
    <cellStyle name="Input 5" xfId="5904" xr:uid="{00000000-0005-0000-0000-000000180000}"/>
    <cellStyle name="Input 5 10" xfId="5905" xr:uid="{00000000-0005-0000-0000-000001180000}"/>
    <cellStyle name="Input 5 10 2" xfId="5906" xr:uid="{00000000-0005-0000-0000-000002180000}"/>
    <cellStyle name="Input 5 10 2 2" xfId="5907" xr:uid="{00000000-0005-0000-0000-000003180000}"/>
    <cellStyle name="Input 5 10 2 3" xfId="5908" xr:uid="{00000000-0005-0000-0000-000004180000}"/>
    <cellStyle name="Input 5 10 2 4" xfId="5909" xr:uid="{00000000-0005-0000-0000-000005180000}"/>
    <cellStyle name="Input 5 10 2 5" xfId="5910" xr:uid="{00000000-0005-0000-0000-000006180000}"/>
    <cellStyle name="Input 5 10 2 6" xfId="5911" xr:uid="{00000000-0005-0000-0000-000007180000}"/>
    <cellStyle name="Input 5 10 3" xfId="5912" xr:uid="{00000000-0005-0000-0000-000008180000}"/>
    <cellStyle name="Input 5 10 3 2" xfId="5913" xr:uid="{00000000-0005-0000-0000-000009180000}"/>
    <cellStyle name="Input 5 10 4" xfId="5914" xr:uid="{00000000-0005-0000-0000-00000A180000}"/>
    <cellStyle name="Input 5 10 5" xfId="5915" xr:uid="{00000000-0005-0000-0000-00000B180000}"/>
    <cellStyle name="Input 5 10 6" xfId="5916" xr:uid="{00000000-0005-0000-0000-00000C180000}"/>
    <cellStyle name="Input 5 10 7" xfId="5917" xr:uid="{00000000-0005-0000-0000-00000D180000}"/>
    <cellStyle name="Input 5 11" xfId="5918" xr:uid="{00000000-0005-0000-0000-00000E180000}"/>
    <cellStyle name="Input 5 11 2" xfId="5919" xr:uid="{00000000-0005-0000-0000-00000F180000}"/>
    <cellStyle name="Input 5 11 2 2" xfId="5920" xr:uid="{00000000-0005-0000-0000-000010180000}"/>
    <cellStyle name="Input 5 11 2 3" xfId="5921" xr:uid="{00000000-0005-0000-0000-000011180000}"/>
    <cellStyle name="Input 5 11 2 4" xfId="5922" xr:uid="{00000000-0005-0000-0000-000012180000}"/>
    <cellStyle name="Input 5 11 2 5" xfId="5923" xr:uid="{00000000-0005-0000-0000-000013180000}"/>
    <cellStyle name="Input 5 11 2 6" xfId="5924" xr:uid="{00000000-0005-0000-0000-000014180000}"/>
    <cellStyle name="Input 5 11 3" xfId="5925" xr:uid="{00000000-0005-0000-0000-000015180000}"/>
    <cellStyle name="Input 5 11 3 2" xfId="5926" xr:uid="{00000000-0005-0000-0000-000016180000}"/>
    <cellStyle name="Input 5 11 4" xfId="5927" xr:uid="{00000000-0005-0000-0000-000017180000}"/>
    <cellStyle name="Input 5 11 5" xfId="5928" xr:uid="{00000000-0005-0000-0000-000018180000}"/>
    <cellStyle name="Input 5 11 6" xfId="5929" xr:uid="{00000000-0005-0000-0000-000019180000}"/>
    <cellStyle name="Input 5 11 7" xfId="5930" xr:uid="{00000000-0005-0000-0000-00001A180000}"/>
    <cellStyle name="Input 5 12" xfId="5931" xr:uid="{00000000-0005-0000-0000-00001B180000}"/>
    <cellStyle name="Input 5 12 2" xfId="5932" xr:uid="{00000000-0005-0000-0000-00001C180000}"/>
    <cellStyle name="Input 5 12 3" xfId="5933" xr:uid="{00000000-0005-0000-0000-00001D180000}"/>
    <cellStyle name="Input 5 12 4" xfId="5934" xr:uid="{00000000-0005-0000-0000-00001E180000}"/>
    <cellStyle name="Input 5 12 5" xfId="5935" xr:uid="{00000000-0005-0000-0000-00001F180000}"/>
    <cellStyle name="Input 5 12 6" xfId="5936" xr:uid="{00000000-0005-0000-0000-000020180000}"/>
    <cellStyle name="Input 5 13" xfId="5937" xr:uid="{00000000-0005-0000-0000-000021180000}"/>
    <cellStyle name="Input 5 13 2" xfId="5938" xr:uid="{00000000-0005-0000-0000-000022180000}"/>
    <cellStyle name="Input 5 14" xfId="5939" xr:uid="{00000000-0005-0000-0000-000023180000}"/>
    <cellStyle name="Input 5 15" xfId="5940" xr:uid="{00000000-0005-0000-0000-000024180000}"/>
    <cellStyle name="Input 5 16" xfId="5941" xr:uid="{00000000-0005-0000-0000-000025180000}"/>
    <cellStyle name="Input 5 17" xfId="5942" xr:uid="{00000000-0005-0000-0000-000026180000}"/>
    <cellStyle name="Input 5 18" xfId="5943" xr:uid="{00000000-0005-0000-0000-000027180000}"/>
    <cellStyle name="Input 5 19" xfId="5944" xr:uid="{00000000-0005-0000-0000-000028180000}"/>
    <cellStyle name="Input 5 2" xfId="5945" xr:uid="{00000000-0005-0000-0000-000029180000}"/>
    <cellStyle name="Input 5 2 10" xfId="5946" xr:uid="{00000000-0005-0000-0000-00002A180000}"/>
    <cellStyle name="Input 5 2 10 2" xfId="5947" xr:uid="{00000000-0005-0000-0000-00002B180000}"/>
    <cellStyle name="Input 5 2 11" xfId="5948" xr:uid="{00000000-0005-0000-0000-00002C180000}"/>
    <cellStyle name="Input 5 2 12" xfId="5949" xr:uid="{00000000-0005-0000-0000-00002D180000}"/>
    <cellStyle name="Input 5 2 13" xfId="5950" xr:uid="{00000000-0005-0000-0000-00002E180000}"/>
    <cellStyle name="Input 5 2 14" xfId="5951" xr:uid="{00000000-0005-0000-0000-00002F180000}"/>
    <cellStyle name="Input 5 2 2" xfId="5952" xr:uid="{00000000-0005-0000-0000-000030180000}"/>
    <cellStyle name="Input 5 2 2 2" xfId="5953" xr:uid="{00000000-0005-0000-0000-000031180000}"/>
    <cellStyle name="Input 5 2 2 2 2" xfId="5954" xr:uid="{00000000-0005-0000-0000-000032180000}"/>
    <cellStyle name="Input 5 2 2 2 2 2" xfId="5955" xr:uid="{00000000-0005-0000-0000-000033180000}"/>
    <cellStyle name="Input 5 2 2 2 2 3" xfId="5956" xr:uid="{00000000-0005-0000-0000-000034180000}"/>
    <cellStyle name="Input 5 2 2 2 2 4" xfId="5957" xr:uid="{00000000-0005-0000-0000-000035180000}"/>
    <cellStyle name="Input 5 2 2 2 2 5" xfId="5958" xr:uid="{00000000-0005-0000-0000-000036180000}"/>
    <cellStyle name="Input 5 2 2 2 2 6" xfId="5959" xr:uid="{00000000-0005-0000-0000-000037180000}"/>
    <cellStyle name="Input 5 2 2 2 3" xfId="5960" xr:uid="{00000000-0005-0000-0000-000038180000}"/>
    <cellStyle name="Input 5 2 2 2 3 2" xfId="5961" xr:uid="{00000000-0005-0000-0000-000039180000}"/>
    <cellStyle name="Input 5 2 2 2 4" xfId="5962" xr:uid="{00000000-0005-0000-0000-00003A180000}"/>
    <cellStyle name="Input 5 2 2 2 5" xfId="5963" xr:uid="{00000000-0005-0000-0000-00003B180000}"/>
    <cellStyle name="Input 5 2 2 2 6" xfId="5964" xr:uid="{00000000-0005-0000-0000-00003C180000}"/>
    <cellStyle name="Input 5 2 2 2 7" xfId="5965" xr:uid="{00000000-0005-0000-0000-00003D180000}"/>
    <cellStyle name="Input 5 2 2 3" xfId="5966" xr:uid="{00000000-0005-0000-0000-00003E180000}"/>
    <cellStyle name="Input 5 2 2 3 2" xfId="5967" xr:uid="{00000000-0005-0000-0000-00003F180000}"/>
    <cellStyle name="Input 5 2 2 3 3" xfId="5968" xr:uid="{00000000-0005-0000-0000-000040180000}"/>
    <cellStyle name="Input 5 2 2 3 4" xfId="5969" xr:uid="{00000000-0005-0000-0000-000041180000}"/>
    <cellStyle name="Input 5 2 2 3 5" xfId="5970" xr:uid="{00000000-0005-0000-0000-000042180000}"/>
    <cellStyle name="Input 5 2 2 3 6" xfId="5971" xr:uid="{00000000-0005-0000-0000-000043180000}"/>
    <cellStyle name="Input 5 2 2 4" xfId="5972" xr:uid="{00000000-0005-0000-0000-000044180000}"/>
    <cellStyle name="Input 5 2 2 4 2" xfId="5973" xr:uid="{00000000-0005-0000-0000-000045180000}"/>
    <cellStyle name="Input 5 2 2 5" xfId="5974" xr:uid="{00000000-0005-0000-0000-000046180000}"/>
    <cellStyle name="Input 5 2 2 6" xfId="5975" xr:uid="{00000000-0005-0000-0000-000047180000}"/>
    <cellStyle name="Input 5 2 2 7" xfId="5976" xr:uid="{00000000-0005-0000-0000-000048180000}"/>
    <cellStyle name="Input 5 2 2 8" xfId="5977" xr:uid="{00000000-0005-0000-0000-000049180000}"/>
    <cellStyle name="Input 5 2 2_Subsidy" xfId="5978" xr:uid="{00000000-0005-0000-0000-00004A180000}"/>
    <cellStyle name="Input 5 2 3" xfId="5979" xr:uid="{00000000-0005-0000-0000-00004B180000}"/>
    <cellStyle name="Input 5 2 3 2" xfId="5980" xr:uid="{00000000-0005-0000-0000-00004C180000}"/>
    <cellStyle name="Input 5 2 3 2 2" xfId="5981" xr:uid="{00000000-0005-0000-0000-00004D180000}"/>
    <cellStyle name="Input 5 2 3 2 3" xfId="5982" xr:uid="{00000000-0005-0000-0000-00004E180000}"/>
    <cellStyle name="Input 5 2 3 2 4" xfId="5983" xr:uid="{00000000-0005-0000-0000-00004F180000}"/>
    <cellStyle name="Input 5 2 3 2 5" xfId="5984" xr:uid="{00000000-0005-0000-0000-000050180000}"/>
    <cellStyle name="Input 5 2 3 2 6" xfId="5985" xr:uid="{00000000-0005-0000-0000-000051180000}"/>
    <cellStyle name="Input 5 2 3 3" xfId="5986" xr:uid="{00000000-0005-0000-0000-000052180000}"/>
    <cellStyle name="Input 5 2 3 3 2" xfId="5987" xr:uid="{00000000-0005-0000-0000-000053180000}"/>
    <cellStyle name="Input 5 2 3 4" xfId="5988" xr:uid="{00000000-0005-0000-0000-000054180000}"/>
    <cellStyle name="Input 5 2 3 5" xfId="5989" xr:uid="{00000000-0005-0000-0000-000055180000}"/>
    <cellStyle name="Input 5 2 3 6" xfId="5990" xr:uid="{00000000-0005-0000-0000-000056180000}"/>
    <cellStyle name="Input 5 2 3 7" xfId="5991" xr:uid="{00000000-0005-0000-0000-000057180000}"/>
    <cellStyle name="Input 5 2 4" xfId="5992" xr:uid="{00000000-0005-0000-0000-000058180000}"/>
    <cellStyle name="Input 5 2 4 2" xfId="5993" xr:uid="{00000000-0005-0000-0000-000059180000}"/>
    <cellStyle name="Input 5 2 4 2 2" xfId="5994" xr:uid="{00000000-0005-0000-0000-00005A180000}"/>
    <cellStyle name="Input 5 2 4 2 3" xfId="5995" xr:uid="{00000000-0005-0000-0000-00005B180000}"/>
    <cellStyle name="Input 5 2 4 2 4" xfId="5996" xr:uid="{00000000-0005-0000-0000-00005C180000}"/>
    <cellStyle name="Input 5 2 4 2 5" xfId="5997" xr:uid="{00000000-0005-0000-0000-00005D180000}"/>
    <cellStyle name="Input 5 2 4 2 6" xfId="5998" xr:uid="{00000000-0005-0000-0000-00005E180000}"/>
    <cellStyle name="Input 5 2 4 3" xfId="5999" xr:uid="{00000000-0005-0000-0000-00005F180000}"/>
    <cellStyle name="Input 5 2 4 3 2" xfId="6000" xr:uid="{00000000-0005-0000-0000-000060180000}"/>
    <cellStyle name="Input 5 2 4 4" xfId="6001" xr:uid="{00000000-0005-0000-0000-000061180000}"/>
    <cellStyle name="Input 5 2 4 5" xfId="6002" xr:uid="{00000000-0005-0000-0000-000062180000}"/>
    <cellStyle name="Input 5 2 4 6" xfId="6003" xr:uid="{00000000-0005-0000-0000-000063180000}"/>
    <cellStyle name="Input 5 2 4 7" xfId="6004" xr:uid="{00000000-0005-0000-0000-000064180000}"/>
    <cellStyle name="Input 5 2 5" xfId="6005" xr:uid="{00000000-0005-0000-0000-000065180000}"/>
    <cellStyle name="Input 5 2 5 2" xfId="6006" xr:uid="{00000000-0005-0000-0000-000066180000}"/>
    <cellStyle name="Input 5 2 5 2 2" xfId="6007" xr:uid="{00000000-0005-0000-0000-000067180000}"/>
    <cellStyle name="Input 5 2 5 2 3" xfId="6008" xr:uid="{00000000-0005-0000-0000-000068180000}"/>
    <cellStyle name="Input 5 2 5 2 4" xfId="6009" xr:uid="{00000000-0005-0000-0000-000069180000}"/>
    <cellStyle name="Input 5 2 5 2 5" xfId="6010" xr:uid="{00000000-0005-0000-0000-00006A180000}"/>
    <cellStyle name="Input 5 2 5 2 6" xfId="6011" xr:uid="{00000000-0005-0000-0000-00006B180000}"/>
    <cellStyle name="Input 5 2 5 3" xfId="6012" xr:uid="{00000000-0005-0000-0000-00006C180000}"/>
    <cellStyle name="Input 5 2 5 3 2" xfId="6013" xr:uid="{00000000-0005-0000-0000-00006D180000}"/>
    <cellStyle name="Input 5 2 5 4" xfId="6014" xr:uid="{00000000-0005-0000-0000-00006E180000}"/>
    <cellStyle name="Input 5 2 5 5" xfId="6015" xr:uid="{00000000-0005-0000-0000-00006F180000}"/>
    <cellStyle name="Input 5 2 5 6" xfId="6016" xr:uid="{00000000-0005-0000-0000-000070180000}"/>
    <cellStyle name="Input 5 2 5 7" xfId="6017" xr:uid="{00000000-0005-0000-0000-000071180000}"/>
    <cellStyle name="Input 5 2 6" xfId="6018" xr:uid="{00000000-0005-0000-0000-000072180000}"/>
    <cellStyle name="Input 5 2 6 2" xfId="6019" xr:uid="{00000000-0005-0000-0000-000073180000}"/>
    <cellStyle name="Input 5 2 6 2 2" xfId="6020" xr:uid="{00000000-0005-0000-0000-000074180000}"/>
    <cellStyle name="Input 5 2 6 2 3" xfId="6021" xr:uid="{00000000-0005-0000-0000-000075180000}"/>
    <cellStyle name="Input 5 2 6 2 4" xfId="6022" xr:uid="{00000000-0005-0000-0000-000076180000}"/>
    <cellStyle name="Input 5 2 6 2 5" xfId="6023" xr:uid="{00000000-0005-0000-0000-000077180000}"/>
    <cellStyle name="Input 5 2 6 2 6" xfId="6024" xr:uid="{00000000-0005-0000-0000-000078180000}"/>
    <cellStyle name="Input 5 2 6 3" xfId="6025" xr:uid="{00000000-0005-0000-0000-000079180000}"/>
    <cellStyle name="Input 5 2 6 3 2" xfId="6026" xr:uid="{00000000-0005-0000-0000-00007A180000}"/>
    <cellStyle name="Input 5 2 6 4" xfId="6027" xr:uid="{00000000-0005-0000-0000-00007B180000}"/>
    <cellStyle name="Input 5 2 6 5" xfId="6028" xr:uid="{00000000-0005-0000-0000-00007C180000}"/>
    <cellStyle name="Input 5 2 6 6" xfId="6029" xr:uid="{00000000-0005-0000-0000-00007D180000}"/>
    <cellStyle name="Input 5 2 6 7" xfId="6030" xr:uid="{00000000-0005-0000-0000-00007E180000}"/>
    <cellStyle name="Input 5 2 7" xfId="6031" xr:uid="{00000000-0005-0000-0000-00007F180000}"/>
    <cellStyle name="Input 5 2 7 2" xfId="6032" xr:uid="{00000000-0005-0000-0000-000080180000}"/>
    <cellStyle name="Input 5 2 7 2 2" xfId="6033" xr:uid="{00000000-0005-0000-0000-000081180000}"/>
    <cellStyle name="Input 5 2 7 2 3" xfId="6034" xr:uid="{00000000-0005-0000-0000-000082180000}"/>
    <cellStyle name="Input 5 2 7 2 4" xfId="6035" xr:uid="{00000000-0005-0000-0000-000083180000}"/>
    <cellStyle name="Input 5 2 7 2 5" xfId="6036" xr:uid="{00000000-0005-0000-0000-000084180000}"/>
    <cellStyle name="Input 5 2 7 2 6" xfId="6037" xr:uid="{00000000-0005-0000-0000-000085180000}"/>
    <cellStyle name="Input 5 2 7 3" xfId="6038" xr:uid="{00000000-0005-0000-0000-000086180000}"/>
    <cellStyle name="Input 5 2 7 3 2" xfId="6039" xr:uid="{00000000-0005-0000-0000-000087180000}"/>
    <cellStyle name="Input 5 2 7 4" xfId="6040" xr:uid="{00000000-0005-0000-0000-000088180000}"/>
    <cellStyle name="Input 5 2 7 5" xfId="6041" xr:uid="{00000000-0005-0000-0000-000089180000}"/>
    <cellStyle name="Input 5 2 7 6" xfId="6042" xr:uid="{00000000-0005-0000-0000-00008A180000}"/>
    <cellStyle name="Input 5 2 7 7" xfId="6043" xr:uid="{00000000-0005-0000-0000-00008B180000}"/>
    <cellStyle name="Input 5 2 8" xfId="6044" xr:uid="{00000000-0005-0000-0000-00008C180000}"/>
    <cellStyle name="Input 5 2 8 2" xfId="6045" xr:uid="{00000000-0005-0000-0000-00008D180000}"/>
    <cellStyle name="Input 5 2 8 2 2" xfId="6046" xr:uid="{00000000-0005-0000-0000-00008E180000}"/>
    <cellStyle name="Input 5 2 8 2 3" xfId="6047" xr:uid="{00000000-0005-0000-0000-00008F180000}"/>
    <cellStyle name="Input 5 2 8 2 4" xfId="6048" xr:uid="{00000000-0005-0000-0000-000090180000}"/>
    <cellStyle name="Input 5 2 8 2 5" xfId="6049" xr:uid="{00000000-0005-0000-0000-000091180000}"/>
    <cellStyle name="Input 5 2 8 2 6" xfId="6050" xr:uid="{00000000-0005-0000-0000-000092180000}"/>
    <cellStyle name="Input 5 2 8 3" xfId="6051" xr:uid="{00000000-0005-0000-0000-000093180000}"/>
    <cellStyle name="Input 5 2 8 3 2" xfId="6052" xr:uid="{00000000-0005-0000-0000-000094180000}"/>
    <cellStyle name="Input 5 2 8 4" xfId="6053" xr:uid="{00000000-0005-0000-0000-000095180000}"/>
    <cellStyle name="Input 5 2 8 5" xfId="6054" xr:uid="{00000000-0005-0000-0000-000096180000}"/>
    <cellStyle name="Input 5 2 8 6" xfId="6055" xr:uid="{00000000-0005-0000-0000-000097180000}"/>
    <cellStyle name="Input 5 2 8 7" xfId="6056" xr:uid="{00000000-0005-0000-0000-000098180000}"/>
    <cellStyle name="Input 5 2 9" xfId="6057" xr:uid="{00000000-0005-0000-0000-000099180000}"/>
    <cellStyle name="Input 5 2 9 2" xfId="6058" xr:uid="{00000000-0005-0000-0000-00009A180000}"/>
    <cellStyle name="Input 5 2 9 3" xfId="6059" xr:uid="{00000000-0005-0000-0000-00009B180000}"/>
    <cellStyle name="Input 5 2 9 4" xfId="6060" xr:uid="{00000000-0005-0000-0000-00009C180000}"/>
    <cellStyle name="Input 5 2 9 5" xfId="6061" xr:uid="{00000000-0005-0000-0000-00009D180000}"/>
    <cellStyle name="Input 5 2 9 6" xfId="6062" xr:uid="{00000000-0005-0000-0000-00009E180000}"/>
    <cellStyle name="Input 5 2_Subsidy" xfId="6063" xr:uid="{00000000-0005-0000-0000-00009F180000}"/>
    <cellStyle name="Input 5 3" xfId="6064" xr:uid="{00000000-0005-0000-0000-0000A0180000}"/>
    <cellStyle name="Input 5 3 10" xfId="6065" xr:uid="{00000000-0005-0000-0000-0000A1180000}"/>
    <cellStyle name="Input 5 3 10 2" xfId="6066" xr:uid="{00000000-0005-0000-0000-0000A2180000}"/>
    <cellStyle name="Input 5 3 11" xfId="6067" xr:uid="{00000000-0005-0000-0000-0000A3180000}"/>
    <cellStyle name="Input 5 3 12" xfId="6068" xr:uid="{00000000-0005-0000-0000-0000A4180000}"/>
    <cellStyle name="Input 5 3 13" xfId="6069" xr:uid="{00000000-0005-0000-0000-0000A5180000}"/>
    <cellStyle name="Input 5 3 14" xfId="6070" xr:uid="{00000000-0005-0000-0000-0000A6180000}"/>
    <cellStyle name="Input 5 3 2" xfId="6071" xr:uid="{00000000-0005-0000-0000-0000A7180000}"/>
    <cellStyle name="Input 5 3 2 2" xfId="6072" xr:uid="{00000000-0005-0000-0000-0000A8180000}"/>
    <cellStyle name="Input 5 3 2 2 2" xfId="6073" xr:uid="{00000000-0005-0000-0000-0000A9180000}"/>
    <cellStyle name="Input 5 3 2 2 2 2" xfId="6074" xr:uid="{00000000-0005-0000-0000-0000AA180000}"/>
    <cellStyle name="Input 5 3 2 2 2 3" xfId="6075" xr:uid="{00000000-0005-0000-0000-0000AB180000}"/>
    <cellStyle name="Input 5 3 2 2 2 4" xfId="6076" xr:uid="{00000000-0005-0000-0000-0000AC180000}"/>
    <cellStyle name="Input 5 3 2 2 2 5" xfId="6077" xr:uid="{00000000-0005-0000-0000-0000AD180000}"/>
    <cellStyle name="Input 5 3 2 2 2 6" xfId="6078" xr:uid="{00000000-0005-0000-0000-0000AE180000}"/>
    <cellStyle name="Input 5 3 2 2 3" xfId="6079" xr:uid="{00000000-0005-0000-0000-0000AF180000}"/>
    <cellStyle name="Input 5 3 2 2 3 2" xfId="6080" xr:uid="{00000000-0005-0000-0000-0000B0180000}"/>
    <cellStyle name="Input 5 3 2 2 4" xfId="6081" xr:uid="{00000000-0005-0000-0000-0000B1180000}"/>
    <cellStyle name="Input 5 3 2 2 5" xfId="6082" xr:uid="{00000000-0005-0000-0000-0000B2180000}"/>
    <cellStyle name="Input 5 3 2 2 6" xfId="6083" xr:uid="{00000000-0005-0000-0000-0000B3180000}"/>
    <cellStyle name="Input 5 3 2 2 7" xfId="6084" xr:uid="{00000000-0005-0000-0000-0000B4180000}"/>
    <cellStyle name="Input 5 3 2 3" xfId="6085" xr:uid="{00000000-0005-0000-0000-0000B5180000}"/>
    <cellStyle name="Input 5 3 2 3 2" xfId="6086" xr:uid="{00000000-0005-0000-0000-0000B6180000}"/>
    <cellStyle name="Input 5 3 2 3 3" xfId="6087" xr:uid="{00000000-0005-0000-0000-0000B7180000}"/>
    <cellStyle name="Input 5 3 2 3 4" xfId="6088" xr:uid="{00000000-0005-0000-0000-0000B8180000}"/>
    <cellStyle name="Input 5 3 2 3 5" xfId="6089" xr:uid="{00000000-0005-0000-0000-0000B9180000}"/>
    <cellStyle name="Input 5 3 2 3 6" xfId="6090" xr:uid="{00000000-0005-0000-0000-0000BA180000}"/>
    <cellStyle name="Input 5 3 2 4" xfId="6091" xr:uid="{00000000-0005-0000-0000-0000BB180000}"/>
    <cellStyle name="Input 5 3 2 4 2" xfId="6092" xr:uid="{00000000-0005-0000-0000-0000BC180000}"/>
    <cellStyle name="Input 5 3 2 5" xfId="6093" xr:uid="{00000000-0005-0000-0000-0000BD180000}"/>
    <cellStyle name="Input 5 3 2 6" xfId="6094" xr:uid="{00000000-0005-0000-0000-0000BE180000}"/>
    <cellStyle name="Input 5 3 2 7" xfId="6095" xr:uid="{00000000-0005-0000-0000-0000BF180000}"/>
    <cellStyle name="Input 5 3 2 8" xfId="6096" xr:uid="{00000000-0005-0000-0000-0000C0180000}"/>
    <cellStyle name="Input 5 3 2_Subsidy" xfId="6097" xr:uid="{00000000-0005-0000-0000-0000C1180000}"/>
    <cellStyle name="Input 5 3 3" xfId="6098" xr:uid="{00000000-0005-0000-0000-0000C2180000}"/>
    <cellStyle name="Input 5 3 3 2" xfId="6099" xr:uid="{00000000-0005-0000-0000-0000C3180000}"/>
    <cellStyle name="Input 5 3 3 2 2" xfId="6100" xr:uid="{00000000-0005-0000-0000-0000C4180000}"/>
    <cellStyle name="Input 5 3 3 2 3" xfId="6101" xr:uid="{00000000-0005-0000-0000-0000C5180000}"/>
    <cellStyle name="Input 5 3 3 2 4" xfId="6102" xr:uid="{00000000-0005-0000-0000-0000C6180000}"/>
    <cellStyle name="Input 5 3 3 2 5" xfId="6103" xr:uid="{00000000-0005-0000-0000-0000C7180000}"/>
    <cellStyle name="Input 5 3 3 2 6" xfId="6104" xr:uid="{00000000-0005-0000-0000-0000C8180000}"/>
    <cellStyle name="Input 5 3 3 3" xfId="6105" xr:uid="{00000000-0005-0000-0000-0000C9180000}"/>
    <cellStyle name="Input 5 3 3 3 2" xfId="6106" xr:uid="{00000000-0005-0000-0000-0000CA180000}"/>
    <cellStyle name="Input 5 3 3 4" xfId="6107" xr:uid="{00000000-0005-0000-0000-0000CB180000}"/>
    <cellStyle name="Input 5 3 3 5" xfId="6108" xr:uid="{00000000-0005-0000-0000-0000CC180000}"/>
    <cellStyle name="Input 5 3 3 6" xfId="6109" xr:uid="{00000000-0005-0000-0000-0000CD180000}"/>
    <cellStyle name="Input 5 3 3 7" xfId="6110" xr:uid="{00000000-0005-0000-0000-0000CE180000}"/>
    <cellStyle name="Input 5 3 4" xfId="6111" xr:uid="{00000000-0005-0000-0000-0000CF180000}"/>
    <cellStyle name="Input 5 3 4 2" xfId="6112" xr:uid="{00000000-0005-0000-0000-0000D0180000}"/>
    <cellStyle name="Input 5 3 4 2 2" xfId="6113" xr:uid="{00000000-0005-0000-0000-0000D1180000}"/>
    <cellStyle name="Input 5 3 4 2 3" xfId="6114" xr:uid="{00000000-0005-0000-0000-0000D2180000}"/>
    <cellStyle name="Input 5 3 4 2 4" xfId="6115" xr:uid="{00000000-0005-0000-0000-0000D3180000}"/>
    <cellStyle name="Input 5 3 4 2 5" xfId="6116" xr:uid="{00000000-0005-0000-0000-0000D4180000}"/>
    <cellStyle name="Input 5 3 4 2 6" xfId="6117" xr:uid="{00000000-0005-0000-0000-0000D5180000}"/>
    <cellStyle name="Input 5 3 4 3" xfId="6118" xr:uid="{00000000-0005-0000-0000-0000D6180000}"/>
    <cellStyle name="Input 5 3 4 3 2" xfId="6119" xr:uid="{00000000-0005-0000-0000-0000D7180000}"/>
    <cellStyle name="Input 5 3 4 4" xfId="6120" xr:uid="{00000000-0005-0000-0000-0000D8180000}"/>
    <cellStyle name="Input 5 3 4 5" xfId="6121" xr:uid="{00000000-0005-0000-0000-0000D9180000}"/>
    <cellStyle name="Input 5 3 4 6" xfId="6122" xr:uid="{00000000-0005-0000-0000-0000DA180000}"/>
    <cellStyle name="Input 5 3 4 7" xfId="6123" xr:uid="{00000000-0005-0000-0000-0000DB180000}"/>
    <cellStyle name="Input 5 3 5" xfId="6124" xr:uid="{00000000-0005-0000-0000-0000DC180000}"/>
    <cellStyle name="Input 5 3 5 2" xfId="6125" xr:uid="{00000000-0005-0000-0000-0000DD180000}"/>
    <cellStyle name="Input 5 3 5 2 2" xfId="6126" xr:uid="{00000000-0005-0000-0000-0000DE180000}"/>
    <cellStyle name="Input 5 3 5 2 3" xfId="6127" xr:uid="{00000000-0005-0000-0000-0000DF180000}"/>
    <cellStyle name="Input 5 3 5 2 4" xfId="6128" xr:uid="{00000000-0005-0000-0000-0000E0180000}"/>
    <cellStyle name="Input 5 3 5 2 5" xfId="6129" xr:uid="{00000000-0005-0000-0000-0000E1180000}"/>
    <cellStyle name="Input 5 3 5 2 6" xfId="6130" xr:uid="{00000000-0005-0000-0000-0000E2180000}"/>
    <cellStyle name="Input 5 3 5 3" xfId="6131" xr:uid="{00000000-0005-0000-0000-0000E3180000}"/>
    <cellStyle name="Input 5 3 5 3 2" xfId="6132" xr:uid="{00000000-0005-0000-0000-0000E4180000}"/>
    <cellStyle name="Input 5 3 5 4" xfId="6133" xr:uid="{00000000-0005-0000-0000-0000E5180000}"/>
    <cellStyle name="Input 5 3 5 5" xfId="6134" xr:uid="{00000000-0005-0000-0000-0000E6180000}"/>
    <cellStyle name="Input 5 3 5 6" xfId="6135" xr:uid="{00000000-0005-0000-0000-0000E7180000}"/>
    <cellStyle name="Input 5 3 5 7" xfId="6136" xr:uid="{00000000-0005-0000-0000-0000E8180000}"/>
    <cellStyle name="Input 5 3 6" xfId="6137" xr:uid="{00000000-0005-0000-0000-0000E9180000}"/>
    <cellStyle name="Input 5 3 6 2" xfId="6138" xr:uid="{00000000-0005-0000-0000-0000EA180000}"/>
    <cellStyle name="Input 5 3 6 2 2" xfId="6139" xr:uid="{00000000-0005-0000-0000-0000EB180000}"/>
    <cellStyle name="Input 5 3 6 2 3" xfId="6140" xr:uid="{00000000-0005-0000-0000-0000EC180000}"/>
    <cellStyle name="Input 5 3 6 2 4" xfId="6141" xr:uid="{00000000-0005-0000-0000-0000ED180000}"/>
    <cellStyle name="Input 5 3 6 2 5" xfId="6142" xr:uid="{00000000-0005-0000-0000-0000EE180000}"/>
    <cellStyle name="Input 5 3 6 2 6" xfId="6143" xr:uid="{00000000-0005-0000-0000-0000EF180000}"/>
    <cellStyle name="Input 5 3 6 3" xfId="6144" xr:uid="{00000000-0005-0000-0000-0000F0180000}"/>
    <cellStyle name="Input 5 3 6 3 2" xfId="6145" xr:uid="{00000000-0005-0000-0000-0000F1180000}"/>
    <cellStyle name="Input 5 3 6 4" xfId="6146" xr:uid="{00000000-0005-0000-0000-0000F2180000}"/>
    <cellStyle name="Input 5 3 6 5" xfId="6147" xr:uid="{00000000-0005-0000-0000-0000F3180000}"/>
    <cellStyle name="Input 5 3 6 6" xfId="6148" xr:uid="{00000000-0005-0000-0000-0000F4180000}"/>
    <cellStyle name="Input 5 3 6 7" xfId="6149" xr:uid="{00000000-0005-0000-0000-0000F5180000}"/>
    <cellStyle name="Input 5 3 7" xfId="6150" xr:uid="{00000000-0005-0000-0000-0000F6180000}"/>
    <cellStyle name="Input 5 3 7 2" xfId="6151" xr:uid="{00000000-0005-0000-0000-0000F7180000}"/>
    <cellStyle name="Input 5 3 7 2 2" xfId="6152" xr:uid="{00000000-0005-0000-0000-0000F8180000}"/>
    <cellStyle name="Input 5 3 7 2 3" xfId="6153" xr:uid="{00000000-0005-0000-0000-0000F9180000}"/>
    <cellStyle name="Input 5 3 7 2 4" xfId="6154" xr:uid="{00000000-0005-0000-0000-0000FA180000}"/>
    <cellStyle name="Input 5 3 7 2 5" xfId="6155" xr:uid="{00000000-0005-0000-0000-0000FB180000}"/>
    <cellStyle name="Input 5 3 7 2 6" xfId="6156" xr:uid="{00000000-0005-0000-0000-0000FC180000}"/>
    <cellStyle name="Input 5 3 7 3" xfId="6157" xr:uid="{00000000-0005-0000-0000-0000FD180000}"/>
    <cellStyle name="Input 5 3 7 3 2" xfId="6158" xr:uid="{00000000-0005-0000-0000-0000FE180000}"/>
    <cellStyle name="Input 5 3 7 4" xfId="6159" xr:uid="{00000000-0005-0000-0000-0000FF180000}"/>
    <cellStyle name="Input 5 3 7 5" xfId="6160" xr:uid="{00000000-0005-0000-0000-000000190000}"/>
    <cellStyle name="Input 5 3 7 6" xfId="6161" xr:uid="{00000000-0005-0000-0000-000001190000}"/>
    <cellStyle name="Input 5 3 7 7" xfId="6162" xr:uid="{00000000-0005-0000-0000-000002190000}"/>
    <cellStyle name="Input 5 3 8" xfId="6163" xr:uid="{00000000-0005-0000-0000-000003190000}"/>
    <cellStyle name="Input 5 3 8 2" xfId="6164" xr:uid="{00000000-0005-0000-0000-000004190000}"/>
    <cellStyle name="Input 5 3 8 2 2" xfId="6165" xr:uid="{00000000-0005-0000-0000-000005190000}"/>
    <cellStyle name="Input 5 3 8 2 3" xfId="6166" xr:uid="{00000000-0005-0000-0000-000006190000}"/>
    <cellStyle name="Input 5 3 8 2 4" xfId="6167" xr:uid="{00000000-0005-0000-0000-000007190000}"/>
    <cellStyle name="Input 5 3 8 2 5" xfId="6168" xr:uid="{00000000-0005-0000-0000-000008190000}"/>
    <cellStyle name="Input 5 3 8 2 6" xfId="6169" xr:uid="{00000000-0005-0000-0000-000009190000}"/>
    <cellStyle name="Input 5 3 8 3" xfId="6170" xr:uid="{00000000-0005-0000-0000-00000A190000}"/>
    <cellStyle name="Input 5 3 8 3 2" xfId="6171" xr:uid="{00000000-0005-0000-0000-00000B190000}"/>
    <cellStyle name="Input 5 3 8 4" xfId="6172" xr:uid="{00000000-0005-0000-0000-00000C190000}"/>
    <cellStyle name="Input 5 3 8 5" xfId="6173" xr:uid="{00000000-0005-0000-0000-00000D190000}"/>
    <cellStyle name="Input 5 3 8 6" xfId="6174" xr:uid="{00000000-0005-0000-0000-00000E190000}"/>
    <cellStyle name="Input 5 3 8 7" xfId="6175" xr:uid="{00000000-0005-0000-0000-00000F190000}"/>
    <cellStyle name="Input 5 3 9" xfId="6176" xr:uid="{00000000-0005-0000-0000-000010190000}"/>
    <cellStyle name="Input 5 3 9 2" xfId="6177" xr:uid="{00000000-0005-0000-0000-000011190000}"/>
    <cellStyle name="Input 5 3 9 3" xfId="6178" xr:uid="{00000000-0005-0000-0000-000012190000}"/>
    <cellStyle name="Input 5 3 9 4" xfId="6179" xr:uid="{00000000-0005-0000-0000-000013190000}"/>
    <cellStyle name="Input 5 3 9 5" xfId="6180" xr:uid="{00000000-0005-0000-0000-000014190000}"/>
    <cellStyle name="Input 5 3 9 6" xfId="6181" xr:uid="{00000000-0005-0000-0000-000015190000}"/>
    <cellStyle name="Input 5 3_Subsidy" xfId="6182" xr:uid="{00000000-0005-0000-0000-000016190000}"/>
    <cellStyle name="Input 5 4" xfId="6183" xr:uid="{00000000-0005-0000-0000-000017190000}"/>
    <cellStyle name="Input 5 4 10" xfId="6184" xr:uid="{00000000-0005-0000-0000-000018190000}"/>
    <cellStyle name="Input 5 4 10 2" xfId="6185" xr:uid="{00000000-0005-0000-0000-000019190000}"/>
    <cellStyle name="Input 5 4 11" xfId="6186" xr:uid="{00000000-0005-0000-0000-00001A190000}"/>
    <cellStyle name="Input 5 4 12" xfId="6187" xr:uid="{00000000-0005-0000-0000-00001B190000}"/>
    <cellStyle name="Input 5 4 13" xfId="6188" xr:uid="{00000000-0005-0000-0000-00001C190000}"/>
    <cellStyle name="Input 5 4 14" xfId="6189" xr:uid="{00000000-0005-0000-0000-00001D190000}"/>
    <cellStyle name="Input 5 4 2" xfId="6190" xr:uid="{00000000-0005-0000-0000-00001E190000}"/>
    <cellStyle name="Input 5 4 2 2" xfId="6191" xr:uid="{00000000-0005-0000-0000-00001F190000}"/>
    <cellStyle name="Input 5 4 2 2 2" xfId="6192" xr:uid="{00000000-0005-0000-0000-000020190000}"/>
    <cellStyle name="Input 5 4 2 2 2 2" xfId="6193" xr:uid="{00000000-0005-0000-0000-000021190000}"/>
    <cellStyle name="Input 5 4 2 2 2 3" xfId="6194" xr:uid="{00000000-0005-0000-0000-000022190000}"/>
    <cellStyle name="Input 5 4 2 2 2 4" xfId="6195" xr:uid="{00000000-0005-0000-0000-000023190000}"/>
    <cellStyle name="Input 5 4 2 2 2 5" xfId="6196" xr:uid="{00000000-0005-0000-0000-000024190000}"/>
    <cellStyle name="Input 5 4 2 2 2 6" xfId="6197" xr:uid="{00000000-0005-0000-0000-000025190000}"/>
    <cellStyle name="Input 5 4 2 2 3" xfId="6198" xr:uid="{00000000-0005-0000-0000-000026190000}"/>
    <cellStyle name="Input 5 4 2 2 3 2" xfId="6199" xr:uid="{00000000-0005-0000-0000-000027190000}"/>
    <cellStyle name="Input 5 4 2 2 4" xfId="6200" xr:uid="{00000000-0005-0000-0000-000028190000}"/>
    <cellStyle name="Input 5 4 2 2 5" xfId="6201" xr:uid="{00000000-0005-0000-0000-000029190000}"/>
    <cellStyle name="Input 5 4 2 2 6" xfId="6202" xr:uid="{00000000-0005-0000-0000-00002A190000}"/>
    <cellStyle name="Input 5 4 2 2 7" xfId="6203" xr:uid="{00000000-0005-0000-0000-00002B190000}"/>
    <cellStyle name="Input 5 4 2 3" xfId="6204" xr:uid="{00000000-0005-0000-0000-00002C190000}"/>
    <cellStyle name="Input 5 4 2 3 2" xfId="6205" xr:uid="{00000000-0005-0000-0000-00002D190000}"/>
    <cellStyle name="Input 5 4 2 3 3" xfId="6206" xr:uid="{00000000-0005-0000-0000-00002E190000}"/>
    <cellStyle name="Input 5 4 2 3 4" xfId="6207" xr:uid="{00000000-0005-0000-0000-00002F190000}"/>
    <cellStyle name="Input 5 4 2 3 5" xfId="6208" xr:uid="{00000000-0005-0000-0000-000030190000}"/>
    <cellStyle name="Input 5 4 2 3 6" xfId="6209" xr:uid="{00000000-0005-0000-0000-000031190000}"/>
    <cellStyle name="Input 5 4 2 4" xfId="6210" xr:uid="{00000000-0005-0000-0000-000032190000}"/>
    <cellStyle name="Input 5 4 2 4 2" xfId="6211" xr:uid="{00000000-0005-0000-0000-000033190000}"/>
    <cellStyle name="Input 5 4 2 5" xfId="6212" xr:uid="{00000000-0005-0000-0000-000034190000}"/>
    <cellStyle name="Input 5 4 2 6" xfId="6213" xr:uid="{00000000-0005-0000-0000-000035190000}"/>
    <cellStyle name="Input 5 4 2 7" xfId="6214" xr:uid="{00000000-0005-0000-0000-000036190000}"/>
    <cellStyle name="Input 5 4 2 8" xfId="6215" xr:uid="{00000000-0005-0000-0000-000037190000}"/>
    <cellStyle name="Input 5 4 2_Subsidy" xfId="6216" xr:uid="{00000000-0005-0000-0000-000038190000}"/>
    <cellStyle name="Input 5 4 3" xfId="6217" xr:uid="{00000000-0005-0000-0000-000039190000}"/>
    <cellStyle name="Input 5 4 3 2" xfId="6218" xr:uid="{00000000-0005-0000-0000-00003A190000}"/>
    <cellStyle name="Input 5 4 3 2 2" xfId="6219" xr:uid="{00000000-0005-0000-0000-00003B190000}"/>
    <cellStyle name="Input 5 4 3 2 3" xfId="6220" xr:uid="{00000000-0005-0000-0000-00003C190000}"/>
    <cellStyle name="Input 5 4 3 2 4" xfId="6221" xr:uid="{00000000-0005-0000-0000-00003D190000}"/>
    <cellStyle name="Input 5 4 3 2 5" xfId="6222" xr:uid="{00000000-0005-0000-0000-00003E190000}"/>
    <cellStyle name="Input 5 4 3 2 6" xfId="6223" xr:uid="{00000000-0005-0000-0000-00003F190000}"/>
    <cellStyle name="Input 5 4 3 3" xfId="6224" xr:uid="{00000000-0005-0000-0000-000040190000}"/>
    <cellStyle name="Input 5 4 3 3 2" xfId="6225" xr:uid="{00000000-0005-0000-0000-000041190000}"/>
    <cellStyle name="Input 5 4 3 4" xfId="6226" xr:uid="{00000000-0005-0000-0000-000042190000}"/>
    <cellStyle name="Input 5 4 3 5" xfId="6227" xr:uid="{00000000-0005-0000-0000-000043190000}"/>
    <cellStyle name="Input 5 4 3 6" xfId="6228" xr:uid="{00000000-0005-0000-0000-000044190000}"/>
    <cellStyle name="Input 5 4 3 7" xfId="6229" xr:uid="{00000000-0005-0000-0000-000045190000}"/>
    <cellStyle name="Input 5 4 4" xfId="6230" xr:uid="{00000000-0005-0000-0000-000046190000}"/>
    <cellStyle name="Input 5 4 4 2" xfId="6231" xr:uid="{00000000-0005-0000-0000-000047190000}"/>
    <cellStyle name="Input 5 4 4 2 2" xfId="6232" xr:uid="{00000000-0005-0000-0000-000048190000}"/>
    <cellStyle name="Input 5 4 4 2 3" xfId="6233" xr:uid="{00000000-0005-0000-0000-000049190000}"/>
    <cellStyle name="Input 5 4 4 2 4" xfId="6234" xr:uid="{00000000-0005-0000-0000-00004A190000}"/>
    <cellStyle name="Input 5 4 4 2 5" xfId="6235" xr:uid="{00000000-0005-0000-0000-00004B190000}"/>
    <cellStyle name="Input 5 4 4 2 6" xfId="6236" xr:uid="{00000000-0005-0000-0000-00004C190000}"/>
    <cellStyle name="Input 5 4 4 3" xfId="6237" xr:uid="{00000000-0005-0000-0000-00004D190000}"/>
    <cellStyle name="Input 5 4 4 3 2" xfId="6238" xr:uid="{00000000-0005-0000-0000-00004E190000}"/>
    <cellStyle name="Input 5 4 4 4" xfId="6239" xr:uid="{00000000-0005-0000-0000-00004F190000}"/>
    <cellStyle name="Input 5 4 4 5" xfId="6240" xr:uid="{00000000-0005-0000-0000-000050190000}"/>
    <cellStyle name="Input 5 4 4 6" xfId="6241" xr:uid="{00000000-0005-0000-0000-000051190000}"/>
    <cellStyle name="Input 5 4 4 7" xfId="6242" xr:uid="{00000000-0005-0000-0000-000052190000}"/>
    <cellStyle name="Input 5 4 5" xfId="6243" xr:uid="{00000000-0005-0000-0000-000053190000}"/>
    <cellStyle name="Input 5 4 5 2" xfId="6244" xr:uid="{00000000-0005-0000-0000-000054190000}"/>
    <cellStyle name="Input 5 4 5 2 2" xfId="6245" xr:uid="{00000000-0005-0000-0000-000055190000}"/>
    <cellStyle name="Input 5 4 5 2 3" xfId="6246" xr:uid="{00000000-0005-0000-0000-000056190000}"/>
    <cellStyle name="Input 5 4 5 2 4" xfId="6247" xr:uid="{00000000-0005-0000-0000-000057190000}"/>
    <cellStyle name="Input 5 4 5 2 5" xfId="6248" xr:uid="{00000000-0005-0000-0000-000058190000}"/>
    <cellStyle name="Input 5 4 5 2 6" xfId="6249" xr:uid="{00000000-0005-0000-0000-000059190000}"/>
    <cellStyle name="Input 5 4 5 3" xfId="6250" xr:uid="{00000000-0005-0000-0000-00005A190000}"/>
    <cellStyle name="Input 5 4 5 3 2" xfId="6251" xr:uid="{00000000-0005-0000-0000-00005B190000}"/>
    <cellStyle name="Input 5 4 5 4" xfId="6252" xr:uid="{00000000-0005-0000-0000-00005C190000}"/>
    <cellStyle name="Input 5 4 5 5" xfId="6253" xr:uid="{00000000-0005-0000-0000-00005D190000}"/>
    <cellStyle name="Input 5 4 5 6" xfId="6254" xr:uid="{00000000-0005-0000-0000-00005E190000}"/>
    <cellStyle name="Input 5 4 5 7" xfId="6255" xr:uid="{00000000-0005-0000-0000-00005F190000}"/>
    <cellStyle name="Input 5 4 6" xfId="6256" xr:uid="{00000000-0005-0000-0000-000060190000}"/>
    <cellStyle name="Input 5 4 6 2" xfId="6257" xr:uid="{00000000-0005-0000-0000-000061190000}"/>
    <cellStyle name="Input 5 4 6 2 2" xfId="6258" xr:uid="{00000000-0005-0000-0000-000062190000}"/>
    <cellStyle name="Input 5 4 6 2 3" xfId="6259" xr:uid="{00000000-0005-0000-0000-000063190000}"/>
    <cellStyle name="Input 5 4 6 2 4" xfId="6260" xr:uid="{00000000-0005-0000-0000-000064190000}"/>
    <cellStyle name="Input 5 4 6 2 5" xfId="6261" xr:uid="{00000000-0005-0000-0000-000065190000}"/>
    <cellStyle name="Input 5 4 6 2 6" xfId="6262" xr:uid="{00000000-0005-0000-0000-000066190000}"/>
    <cellStyle name="Input 5 4 6 3" xfId="6263" xr:uid="{00000000-0005-0000-0000-000067190000}"/>
    <cellStyle name="Input 5 4 6 3 2" xfId="6264" xr:uid="{00000000-0005-0000-0000-000068190000}"/>
    <cellStyle name="Input 5 4 6 4" xfId="6265" xr:uid="{00000000-0005-0000-0000-000069190000}"/>
    <cellStyle name="Input 5 4 6 5" xfId="6266" xr:uid="{00000000-0005-0000-0000-00006A190000}"/>
    <cellStyle name="Input 5 4 6 6" xfId="6267" xr:uid="{00000000-0005-0000-0000-00006B190000}"/>
    <cellStyle name="Input 5 4 6 7" xfId="6268" xr:uid="{00000000-0005-0000-0000-00006C190000}"/>
    <cellStyle name="Input 5 4 7" xfId="6269" xr:uid="{00000000-0005-0000-0000-00006D190000}"/>
    <cellStyle name="Input 5 4 7 2" xfId="6270" xr:uid="{00000000-0005-0000-0000-00006E190000}"/>
    <cellStyle name="Input 5 4 7 2 2" xfId="6271" xr:uid="{00000000-0005-0000-0000-00006F190000}"/>
    <cellStyle name="Input 5 4 7 2 3" xfId="6272" xr:uid="{00000000-0005-0000-0000-000070190000}"/>
    <cellStyle name="Input 5 4 7 2 4" xfId="6273" xr:uid="{00000000-0005-0000-0000-000071190000}"/>
    <cellStyle name="Input 5 4 7 2 5" xfId="6274" xr:uid="{00000000-0005-0000-0000-000072190000}"/>
    <cellStyle name="Input 5 4 7 2 6" xfId="6275" xr:uid="{00000000-0005-0000-0000-000073190000}"/>
    <cellStyle name="Input 5 4 7 3" xfId="6276" xr:uid="{00000000-0005-0000-0000-000074190000}"/>
    <cellStyle name="Input 5 4 7 3 2" xfId="6277" xr:uid="{00000000-0005-0000-0000-000075190000}"/>
    <cellStyle name="Input 5 4 7 4" xfId="6278" xr:uid="{00000000-0005-0000-0000-000076190000}"/>
    <cellStyle name="Input 5 4 7 5" xfId="6279" xr:uid="{00000000-0005-0000-0000-000077190000}"/>
    <cellStyle name="Input 5 4 7 6" xfId="6280" xr:uid="{00000000-0005-0000-0000-000078190000}"/>
    <cellStyle name="Input 5 4 7 7" xfId="6281" xr:uid="{00000000-0005-0000-0000-000079190000}"/>
    <cellStyle name="Input 5 4 8" xfId="6282" xr:uid="{00000000-0005-0000-0000-00007A190000}"/>
    <cellStyle name="Input 5 4 8 2" xfId="6283" xr:uid="{00000000-0005-0000-0000-00007B190000}"/>
    <cellStyle name="Input 5 4 8 2 2" xfId="6284" xr:uid="{00000000-0005-0000-0000-00007C190000}"/>
    <cellStyle name="Input 5 4 8 2 3" xfId="6285" xr:uid="{00000000-0005-0000-0000-00007D190000}"/>
    <cellStyle name="Input 5 4 8 2 4" xfId="6286" xr:uid="{00000000-0005-0000-0000-00007E190000}"/>
    <cellStyle name="Input 5 4 8 2 5" xfId="6287" xr:uid="{00000000-0005-0000-0000-00007F190000}"/>
    <cellStyle name="Input 5 4 8 2 6" xfId="6288" xr:uid="{00000000-0005-0000-0000-000080190000}"/>
    <cellStyle name="Input 5 4 8 3" xfId="6289" xr:uid="{00000000-0005-0000-0000-000081190000}"/>
    <cellStyle name="Input 5 4 8 3 2" xfId="6290" xr:uid="{00000000-0005-0000-0000-000082190000}"/>
    <cellStyle name="Input 5 4 8 4" xfId="6291" xr:uid="{00000000-0005-0000-0000-000083190000}"/>
    <cellStyle name="Input 5 4 8 5" xfId="6292" xr:uid="{00000000-0005-0000-0000-000084190000}"/>
    <cellStyle name="Input 5 4 8 6" xfId="6293" xr:uid="{00000000-0005-0000-0000-000085190000}"/>
    <cellStyle name="Input 5 4 8 7" xfId="6294" xr:uid="{00000000-0005-0000-0000-000086190000}"/>
    <cellStyle name="Input 5 4 9" xfId="6295" xr:uid="{00000000-0005-0000-0000-000087190000}"/>
    <cellStyle name="Input 5 4 9 2" xfId="6296" xr:uid="{00000000-0005-0000-0000-000088190000}"/>
    <cellStyle name="Input 5 4 9 3" xfId="6297" xr:uid="{00000000-0005-0000-0000-000089190000}"/>
    <cellStyle name="Input 5 4 9 4" xfId="6298" xr:uid="{00000000-0005-0000-0000-00008A190000}"/>
    <cellStyle name="Input 5 4 9 5" xfId="6299" xr:uid="{00000000-0005-0000-0000-00008B190000}"/>
    <cellStyle name="Input 5 4 9 6" xfId="6300" xr:uid="{00000000-0005-0000-0000-00008C190000}"/>
    <cellStyle name="Input 5 4_Subsidy" xfId="6301" xr:uid="{00000000-0005-0000-0000-00008D190000}"/>
    <cellStyle name="Input 5 5" xfId="6302" xr:uid="{00000000-0005-0000-0000-00008E190000}"/>
    <cellStyle name="Input 5 5 2" xfId="6303" xr:uid="{00000000-0005-0000-0000-00008F190000}"/>
    <cellStyle name="Input 5 5 2 2" xfId="6304" xr:uid="{00000000-0005-0000-0000-000090190000}"/>
    <cellStyle name="Input 5 5 2 2 2" xfId="6305" xr:uid="{00000000-0005-0000-0000-000091190000}"/>
    <cellStyle name="Input 5 5 2 2 3" xfId="6306" xr:uid="{00000000-0005-0000-0000-000092190000}"/>
    <cellStyle name="Input 5 5 2 2 4" xfId="6307" xr:uid="{00000000-0005-0000-0000-000093190000}"/>
    <cellStyle name="Input 5 5 2 2 5" xfId="6308" xr:uid="{00000000-0005-0000-0000-000094190000}"/>
    <cellStyle name="Input 5 5 2 2 6" xfId="6309" xr:uid="{00000000-0005-0000-0000-000095190000}"/>
    <cellStyle name="Input 5 5 2 3" xfId="6310" xr:uid="{00000000-0005-0000-0000-000096190000}"/>
    <cellStyle name="Input 5 5 2 3 2" xfId="6311" xr:uid="{00000000-0005-0000-0000-000097190000}"/>
    <cellStyle name="Input 5 5 2 4" xfId="6312" xr:uid="{00000000-0005-0000-0000-000098190000}"/>
    <cellStyle name="Input 5 5 2 5" xfId="6313" xr:uid="{00000000-0005-0000-0000-000099190000}"/>
    <cellStyle name="Input 5 5 2 6" xfId="6314" xr:uid="{00000000-0005-0000-0000-00009A190000}"/>
    <cellStyle name="Input 5 5 2 7" xfId="6315" xr:uid="{00000000-0005-0000-0000-00009B190000}"/>
    <cellStyle name="Input 5 5 3" xfId="6316" xr:uid="{00000000-0005-0000-0000-00009C190000}"/>
    <cellStyle name="Input 5 5 3 2" xfId="6317" xr:uid="{00000000-0005-0000-0000-00009D190000}"/>
    <cellStyle name="Input 5 5 3 3" xfId="6318" xr:uid="{00000000-0005-0000-0000-00009E190000}"/>
    <cellStyle name="Input 5 5 3 4" xfId="6319" xr:uid="{00000000-0005-0000-0000-00009F190000}"/>
    <cellStyle name="Input 5 5 3 5" xfId="6320" xr:uid="{00000000-0005-0000-0000-0000A0190000}"/>
    <cellStyle name="Input 5 5 3 6" xfId="6321" xr:uid="{00000000-0005-0000-0000-0000A1190000}"/>
    <cellStyle name="Input 5 5 4" xfId="6322" xr:uid="{00000000-0005-0000-0000-0000A2190000}"/>
    <cellStyle name="Input 5 5 4 2" xfId="6323" xr:uid="{00000000-0005-0000-0000-0000A3190000}"/>
    <cellStyle name="Input 5 5 5" xfId="6324" xr:uid="{00000000-0005-0000-0000-0000A4190000}"/>
    <cellStyle name="Input 5 5 6" xfId="6325" xr:uid="{00000000-0005-0000-0000-0000A5190000}"/>
    <cellStyle name="Input 5 5 7" xfId="6326" xr:uid="{00000000-0005-0000-0000-0000A6190000}"/>
    <cellStyle name="Input 5 5 8" xfId="6327" xr:uid="{00000000-0005-0000-0000-0000A7190000}"/>
    <cellStyle name="Input 5 5_Subsidy" xfId="6328" xr:uid="{00000000-0005-0000-0000-0000A8190000}"/>
    <cellStyle name="Input 5 6" xfId="6329" xr:uid="{00000000-0005-0000-0000-0000A9190000}"/>
    <cellStyle name="Input 5 6 2" xfId="6330" xr:uid="{00000000-0005-0000-0000-0000AA190000}"/>
    <cellStyle name="Input 5 6 2 2" xfId="6331" xr:uid="{00000000-0005-0000-0000-0000AB190000}"/>
    <cellStyle name="Input 5 6 2 3" xfId="6332" xr:uid="{00000000-0005-0000-0000-0000AC190000}"/>
    <cellStyle name="Input 5 6 2 4" xfId="6333" xr:uid="{00000000-0005-0000-0000-0000AD190000}"/>
    <cellStyle name="Input 5 6 2 5" xfId="6334" xr:uid="{00000000-0005-0000-0000-0000AE190000}"/>
    <cellStyle name="Input 5 6 2 6" xfId="6335" xr:uid="{00000000-0005-0000-0000-0000AF190000}"/>
    <cellStyle name="Input 5 6 3" xfId="6336" xr:uid="{00000000-0005-0000-0000-0000B0190000}"/>
    <cellStyle name="Input 5 6 3 2" xfId="6337" xr:uid="{00000000-0005-0000-0000-0000B1190000}"/>
    <cellStyle name="Input 5 6 4" xfId="6338" xr:uid="{00000000-0005-0000-0000-0000B2190000}"/>
    <cellStyle name="Input 5 6 5" xfId="6339" xr:uid="{00000000-0005-0000-0000-0000B3190000}"/>
    <cellStyle name="Input 5 6 6" xfId="6340" xr:uid="{00000000-0005-0000-0000-0000B4190000}"/>
    <cellStyle name="Input 5 6 7" xfId="6341" xr:uid="{00000000-0005-0000-0000-0000B5190000}"/>
    <cellStyle name="Input 5 7" xfId="6342" xr:uid="{00000000-0005-0000-0000-0000B6190000}"/>
    <cellStyle name="Input 5 7 2" xfId="6343" xr:uid="{00000000-0005-0000-0000-0000B7190000}"/>
    <cellStyle name="Input 5 7 2 2" xfId="6344" xr:uid="{00000000-0005-0000-0000-0000B8190000}"/>
    <cellStyle name="Input 5 7 2 3" xfId="6345" xr:uid="{00000000-0005-0000-0000-0000B9190000}"/>
    <cellStyle name="Input 5 7 2 4" xfId="6346" xr:uid="{00000000-0005-0000-0000-0000BA190000}"/>
    <cellStyle name="Input 5 7 2 5" xfId="6347" xr:uid="{00000000-0005-0000-0000-0000BB190000}"/>
    <cellStyle name="Input 5 7 2 6" xfId="6348" xr:uid="{00000000-0005-0000-0000-0000BC190000}"/>
    <cellStyle name="Input 5 7 3" xfId="6349" xr:uid="{00000000-0005-0000-0000-0000BD190000}"/>
    <cellStyle name="Input 5 7 3 2" xfId="6350" xr:uid="{00000000-0005-0000-0000-0000BE190000}"/>
    <cellStyle name="Input 5 7 4" xfId="6351" xr:uid="{00000000-0005-0000-0000-0000BF190000}"/>
    <cellStyle name="Input 5 7 5" xfId="6352" xr:uid="{00000000-0005-0000-0000-0000C0190000}"/>
    <cellStyle name="Input 5 7 6" xfId="6353" xr:uid="{00000000-0005-0000-0000-0000C1190000}"/>
    <cellStyle name="Input 5 7 7" xfId="6354" xr:uid="{00000000-0005-0000-0000-0000C2190000}"/>
    <cellStyle name="Input 5 8" xfId="6355" xr:uid="{00000000-0005-0000-0000-0000C3190000}"/>
    <cellStyle name="Input 5 8 2" xfId="6356" xr:uid="{00000000-0005-0000-0000-0000C4190000}"/>
    <cellStyle name="Input 5 8 2 2" xfId="6357" xr:uid="{00000000-0005-0000-0000-0000C5190000}"/>
    <cellStyle name="Input 5 8 2 3" xfId="6358" xr:uid="{00000000-0005-0000-0000-0000C6190000}"/>
    <cellStyle name="Input 5 8 2 4" xfId="6359" xr:uid="{00000000-0005-0000-0000-0000C7190000}"/>
    <cellStyle name="Input 5 8 2 5" xfId="6360" xr:uid="{00000000-0005-0000-0000-0000C8190000}"/>
    <cellStyle name="Input 5 8 2 6" xfId="6361" xr:uid="{00000000-0005-0000-0000-0000C9190000}"/>
    <cellStyle name="Input 5 8 3" xfId="6362" xr:uid="{00000000-0005-0000-0000-0000CA190000}"/>
    <cellStyle name="Input 5 8 3 2" xfId="6363" xr:uid="{00000000-0005-0000-0000-0000CB190000}"/>
    <cellStyle name="Input 5 8 4" xfId="6364" xr:uid="{00000000-0005-0000-0000-0000CC190000}"/>
    <cellStyle name="Input 5 8 5" xfId="6365" xr:uid="{00000000-0005-0000-0000-0000CD190000}"/>
    <cellStyle name="Input 5 8 6" xfId="6366" xr:uid="{00000000-0005-0000-0000-0000CE190000}"/>
    <cellStyle name="Input 5 8 7" xfId="6367" xr:uid="{00000000-0005-0000-0000-0000CF190000}"/>
    <cellStyle name="Input 5 9" xfId="6368" xr:uid="{00000000-0005-0000-0000-0000D0190000}"/>
    <cellStyle name="Input 5 9 2" xfId="6369" xr:uid="{00000000-0005-0000-0000-0000D1190000}"/>
    <cellStyle name="Input 5 9 2 2" xfId="6370" xr:uid="{00000000-0005-0000-0000-0000D2190000}"/>
    <cellStyle name="Input 5 9 2 3" xfId="6371" xr:uid="{00000000-0005-0000-0000-0000D3190000}"/>
    <cellStyle name="Input 5 9 2 4" xfId="6372" xr:uid="{00000000-0005-0000-0000-0000D4190000}"/>
    <cellStyle name="Input 5 9 2 5" xfId="6373" xr:uid="{00000000-0005-0000-0000-0000D5190000}"/>
    <cellStyle name="Input 5 9 2 6" xfId="6374" xr:uid="{00000000-0005-0000-0000-0000D6190000}"/>
    <cellStyle name="Input 5 9 3" xfId="6375" xr:uid="{00000000-0005-0000-0000-0000D7190000}"/>
    <cellStyle name="Input 5 9 3 2" xfId="6376" xr:uid="{00000000-0005-0000-0000-0000D8190000}"/>
    <cellStyle name="Input 5 9 4" xfId="6377" xr:uid="{00000000-0005-0000-0000-0000D9190000}"/>
    <cellStyle name="Input 5 9 5" xfId="6378" xr:uid="{00000000-0005-0000-0000-0000DA190000}"/>
    <cellStyle name="Input 5 9 6" xfId="6379" xr:uid="{00000000-0005-0000-0000-0000DB190000}"/>
    <cellStyle name="Input 5 9 7" xfId="6380" xr:uid="{00000000-0005-0000-0000-0000DC190000}"/>
    <cellStyle name="Input 5_Subsidy" xfId="6381" xr:uid="{00000000-0005-0000-0000-0000DD190000}"/>
    <cellStyle name="Input 6" xfId="6382" xr:uid="{00000000-0005-0000-0000-0000DE190000}"/>
    <cellStyle name="Input 6 10" xfId="6383" xr:uid="{00000000-0005-0000-0000-0000DF190000}"/>
    <cellStyle name="Input 6 10 2" xfId="6384" xr:uid="{00000000-0005-0000-0000-0000E0190000}"/>
    <cellStyle name="Input 6 10 2 2" xfId="6385" xr:uid="{00000000-0005-0000-0000-0000E1190000}"/>
    <cellStyle name="Input 6 10 2 3" xfId="6386" xr:uid="{00000000-0005-0000-0000-0000E2190000}"/>
    <cellStyle name="Input 6 10 2 4" xfId="6387" xr:uid="{00000000-0005-0000-0000-0000E3190000}"/>
    <cellStyle name="Input 6 10 2 5" xfId="6388" xr:uid="{00000000-0005-0000-0000-0000E4190000}"/>
    <cellStyle name="Input 6 10 2 6" xfId="6389" xr:uid="{00000000-0005-0000-0000-0000E5190000}"/>
    <cellStyle name="Input 6 10 3" xfId="6390" xr:uid="{00000000-0005-0000-0000-0000E6190000}"/>
    <cellStyle name="Input 6 10 3 2" xfId="6391" xr:uid="{00000000-0005-0000-0000-0000E7190000}"/>
    <cellStyle name="Input 6 10 4" xfId="6392" xr:uid="{00000000-0005-0000-0000-0000E8190000}"/>
    <cellStyle name="Input 6 10 5" xfId="6393" xr:uid="{00000000-0005-0000-0000-0000E9190000}"/>
    <cellStyle name="Input 6 10 6" xfId="6394" xr:uid="{00000000-0005-0000-0000-0000EA190000}"/>
    <cellStyle name="Input 6 10 7" xfId="6395" xr:uid="{00000000-0005-0000-0000-0000EB190000}"/>
    <cellStyle name="Input 6 11" xfId="6396" xr:uid="{00000000-0005-0000-0000-0000EC190000}"/>
    <cellStyle name="Input 6 11 2" xfId="6397" xr:uid="{00000000-0005-0000-0000-0000ED190000}"/>
    <cellStyle name="Input 6 11 3" xfId="6398" xr:uid="{00000000-0005-0000-0000-0000EE190000}"/>
    <cellStyle name="Input 6 11 4" xfId="6399" xr:uid="{00000000-0005-0000-0000-0000EF190000}"/>
    <cellStyle name="Input 6 11 5" xfId="6400" xr:uid="{00000000-0005-0000-0000-0000F0190000}"/>
    <cellStyle name="Input 6 11 6" xfId="6401" xr:uid="{00000000-0005-0000-0000-0000F1190000}"/>
    <cellStyle name="Input 6 12" xfId="6402" xr:uid="{00000000-0005-0000-0000-0000F2190000}"/>
    <cellStyle name="Input 6 12 2" xfId="6403" xr:uid="{00000000-0005-0000-0000-0000F3190000}"/>
    <cellStyle name="Input 6 13" xfId="6404" xr:uid="{00000000-0005-0000-0000-0000F4190000}"/>
    <cellStyle name="Input 6 14" xfId="6405" xr:uid="{00000000-0005-0000-0000-0000F5190000}"/>
    <cellStyle name="Input 6 15" xfId="6406" xr:uid="{00000000-0005-0000-0000-0000F6190000}"/>
    <cellStyle name="Input 6 16" xfId="6407" xr:uid="{00000000-0005-0000-0000-0000F7190000}"/>
    <cellStyle name="Input 6 2" xfId="6408" xr:uid="{00000000-0005-0000-0000-0000F8190000}"/>
    <cellStyle name="Input 6 2 10" xfId="6409" xr:uid="{00000000-0005-0000-0000-0000F9190000}"/>
    <cellStyle name="Input 6 2 10 2" xfId="6410" xr:uid="{00000000-0005-0000-0000-0000FA190000}"/>
    <cellStyle name="Input 6 2 11" xfId="6411" xr:uid="{00000000-0005-0000-0000-0000FB190000}"/>
    <cellStyle name="Input 6 2 12" xfId="6412" xr:uid="{00000000-0005-0000-0000-0000FC190000}"/>
    <cellStyle name="Input 6 2 13" xfId="6413" xr:uid="{00000000-0005-0000-0000-0000FD190000}"/>
    <cellStyle name="Input 6 2 14" xfId="6414" xr:uid="{00000000-0005-0000-0000-0000FE190000}"/>
    <cellStyle name="Input 6 2 2" xfId="6415" xr:uid="{00000000-0005-0000-0000-0000FF190000}"/>
    <cellStyle name="Input 6 2 2 2" xfId="6416" xr:uid="{00000000-0005-0000-0000-0000001A0000}"/>
    <cellStyle name="Input 6 2 2 2 2" xfId="6417" xr:uid="{00000000-0005-0000-0000-0000011A0000}"/>
    <cellStyle name="Input 6 2 2 2 2 2" xfId="6418" xr:uid="{00000000-0005-0000-0000-0000021A0000}"/>
    <cellStyle name="Input 6 2 2 2 2 3" xfId="6419" xr:uid="{00000000-0005-0000-0000-0000031A0000}"/>
    <cellStyle name="Input 6 2 2 2 2 4" xfId="6420" xr:uid="{00000000-0005-0000-0000-0000041A0000}"/>
    <cellStyle name="Input 6 2 2 2 2 5" xfId="6421" xr:uid="{00000000-0005-0000-0000-0000051A0000}"/>
    <cellStyle name="Input 6 2 2 2 2 6" xfId="6422" xr:uid="{00000000-0005-0000-0000-0000061A0000}"/>
    <cellStyle name="Input 6 2 2 2 3" xfId="6423" xr:uid="{00000000-0005-0000-0000-0000071A0000}"/>
    <cellStyle name="Input 6 2 2 2 3 2" xfId="6424" xr:uid="{00000000-0005-0000-0000-0000081A0000}"/>
    <cellStyle name="Input 6 2 2 2 4" xfId="6425" xr:uid="{00000000-0005-0000-0000-0000091A0000}"/>
    <cellStyle name="Input 6 2 2 2 5" xfId="6426" xr:uid="{00000000-0005-0000-0000-00000A1A0000}"/>
    <cellStyle name="Input 6 2 2 2 6" xfId="6427" xr:uid="{00000000-0005-0000-0000-00000B1A0000}"/>
    <cellStyle name="Input 6 2 2 2 7" xfId="6428" xr:uid="{00000000-0005-0000-0000-00000C1A0000}"/>
    <cellStyle name="Input 6 2 2 3" xfId="6429" xr:uid="{00000000-0005-0000-0000-00000D1A0000}"/>
    <cellStyle name="Input 6 2 2 3 2" xfId="6430" xr:uid="{00000000-0005-0000-0000-00000E1A0000}"/>
    <cellStyle name="Input 6 2 2 3 3" xfId="6431" xr:uid="{00000000-0005-0000-0000-00000F1A0000}"/>
    <cellStyle name="Input 6 2 2 3 4" xfId="6432" xr:uid="{00000000-0005-0000-0000-0000101A0000}"/>
    <cellStyle name="Input 6 2 2 3 5" xfId="6433" xr:uid="{00000000-0005-0000-0000-0000111A0000}"/>
    <cellStyle name="Input 6 2 2 3 6" xfId="6434" xr:uid="{00000000-0005-0000-0000-0000121A0000}"/>
    <cellStyle name="Input 6 2 2 4" xfId="6435" xr:uid="{00000000-0005-0000-0000-0000131A0000}"/>
    <cellStyle name="Input 6 2 2 4 2" xfId="6436" xr:uid="{00000000-0005-0000-0000-0000141A0000}"/>
    <cellStyle name="Input 6 2 2 5" xfId="6437" xr:uid="{00000000-0005-0000-0000-0000151A0000}"/>
    <cellStyle name="Input 6 2 2 6" xfId="6438" xr:uid="{00000000-0005-0000-0000-0000161A0000}"/>
    <cellStyle name="Input 6 2 2 7" xfId="6439" xr:uid="{00000000-0005-0000-0000-0000171A0000}"/>
    <cellStyle name="Input 6 2 2 8" xfId="6440" xr:uid="{00000000-0005-0000-0000-0000181A0000}"/>
    <cellStyle name="Input 6 2 2_Subsidy" xfId="6441" xr:uid="{00000000-0005-0000-0000-0000191A0000}"/>
    <cellStyle name="Input 6 2 3" xfId="6442" xr:uid="{00000000-0005-0000-0000-00001A1A0000}"/>
    <cellStyle name="Input 6 2 3 2" xfId="6443" xr:uid="{00000000-0005-0000-0000-00001B1A0000}"/>
    <cellStyle name="Input 6 2 3 2 2" xfId="6444" xr:uid="{00000000-0005-0000-0000-00001C1A0000}"/>
    <cellStyle name="Input 6 2 3 2 3" xfId="6445" xr:uid="{00000000-0005-0000-0000-00001D1A0000}"/>
    <cellStyle name="Input 6 2 3 2 4" xfId="6446" xr:uid="{00000000-0005-0000-0000-00001E1A0000}"/>
    <cellStyle name="Input 6 2 3 2 5" xfId="6447" xr:uid="{00000000-0005-0000-0000-00001F1A0000}"/>
    <cellStyle name="Input 6 2 3 2 6" xfId="6448" xr:uid="{00000000-0005-0000-0000-0000201A0000}"/>
    <cellStyle name="Input 6 2 3 3" xfId="6449" xr:uid="{00000000-0005-0000-0000-0000211A0000}"/>
    <cellStyle name="Input 6 2 3 3 2" xfId="6450" xr:uid="{00000000-0005-0000-0000-0000221A0000}"/>
    <cellStyle name="Input 6 2 3 4" xfId="6451" xr:uid="{00000000-0005-0000-0000-0000231A0000}"/>
    <cellStyle name="Input 6 2 3 5" xfId="6452" xr:uid="{00000000-0005-0000-0000-0000241A0000}"/>
    <cellStyle name="Input 6 2 3 6" xfId="6453" xr:uid="{00000000-0005-0000-0000-0000251A0000}"/>
    <cellStyle name="Input 6 2 3 7" xfId="6454" xr:uid="{00000000-0005-0000-0000-0000261A0000}"/>
    <cellStyle name="Input 6 2 4" xfId="6455" xr:uid="{00000000-0005-0000-0000-0000271A0000}"/>
    <cellStyle name="Input 6 2 4 2" xfId="6456" xr:uid="{00000000-0005-0000-0000-0000281A0000}"/>
    <cellStyle name="Input 6 2 4 2 2" xfId="6457" xr:uid="{00000000-0005-0000-0000-0000291A0000}"/>
    <cellStyle name="Input 6 2 4 2 3" xfId="6458" xr:uid="{00000000-0005-0000-0000-00002A1A0000}"/>
    <cellStyle name="Input 6 2 4 2 4" xfId="6459" xr:uid="{00000000-0005-0000-0000-00002B1A0000}"/>
    <cellStyle name="Input 6 2 4 2 5" xfId="6460" xr:uid="{00000000-0005-0000-0000-00002C1A0000}"/>
    <cellStyle name="Input 6 2 4 2 6" xfId="6461" xr:uid="{00000000-0005-0000-0000-00002D1A0000}"/>
    <cellStyle name="Input 6 2 4 3" xfId="6462" xr:uid="{00000000-0005-0000-0000-00002E1A0000}"/>
    <cellStyle name="Input 6 2 4 3 2" xfId="6463" xr:uid="{00000000-0005-0000-0000-00002F1A0000}"/>
    <cellStyle name="Input 6 2 4 4" xfId="6464" xr:uid="{00000000-0005-0000-0000-0000301A0000}"/>
    <cellStyle name="Input 6 2 4 5" xfId="6465" xr:uid="{00000000-0005-0000-0000-0000311A0000}"/>
    <cellStyle name="Input 6 2 4 6" xfId="6466" xr:uid="{00000000-0005-0000-0000-0000321A0000}"/>
    <cellStyle name="Input 6 2 4 7" xfId="6467" xr:uid="{00000000-0005-0000-0000-0000331A0000}"/>
    <cellStyle name="Input 6 2 5" xfId="6468" xr:uid="{00000000-0005-0000-0000-0000341A0000}"/>
    <cellStyle name="Input 6 2 5 2" xfId="6469" xr:uid="{00000000-0005-0000-0000-0000351A0000}"/>
    <cellStyle name="Input 6 2 5 2 2" xfId="6470" xr:uid="{00000000-0005-0000-0000-0000361A0000}"/>
    <cellStyle name="Input 6 2 5 2 3" xfId="6471" xr:uid="{00000000-0005-0000-0000-0000371A0000}"/>
    <cellStyle name="Input 6 2 5 2 4" xfId="6472" xr:uid="{00000000-0005-0000-0000-0000381A0000}"/>
    <cellStyle name="Input 6 2 5 2 5" xfId="6473" xr:uid="{00000000-0005-0000-0000-0000391A0000}"/>
    <cellStyle name="Input 6 2 5 2 6" xfId="6474" xr:uid="{00000000-0005-0000-0000-00003A1A0000}"/>
    <cellStyle name="Input 6 2 5 3" xfId="6475" xr:uid="{00000000-0005-0000-0000-00003B1A0000}"/>
    <cellStyle name="Input 6 2 5 3 2" xfId="6476" xr:uid="{00000000-0005-0000-0000-00003C1A0000}"/>
    <cellStyle name="Input 6 2 5 4" xfId="6477" xr:uid="{00000000-0005-0000-0000-00003D1A0000}"/>
    <cellStyle name="Input 6 2 5 5" xfId="6478" xr:uid="{00000000-0005-0000-0000-00003E1A0000}"/>
    <cellStyle name="Input 6 2 5 6" xfId="6479" xr:uid="{00000000-0005-0000-0000-00003F1A0000}"/>
    <cellStyle name="Input 6 2 5 7" xfId="6480" xr:uid="{00000000-0005-0000-0000-0000401A0000}"/>
    <cellStyle name="Input 6 2 6" xfId="6481" xr:uid="{00000000-0005-0000-0000-0000411A0000}"/>
    <cellStyle name="Input 6 2 6 2" xfId="6482" xr:uid="{00000000-0005-0000-0000-0000421A0000}"/>
    <cellStyle name="Input 6 2 6 2 2" xfId="6483" xr:uid="{00000000-0005-0000-0000-0000431A0000}"/>
    <cellStyle name="Input 6 2 6 2 3" xfId="6484" xr:uid="{00000000-0005-0000-0000-0000441A0000}"/>
    <cellStyle name="Input 6 2 6 2 4" xfId="6485" xr:uid="{00000000-0005-0000-0000-0000451A0000}"/>
    <cellStyle name="Input 6 2 6 2 5" xfId="6486" xr:uid="{00000000-0005-0000-0000-0000461A0000}"/>
    <cellStyle name="Input 6 2 6 2 6" xfId="6487" xr:uid="{00000000-0005-0000-0000-0000471A0000}"/>
    <cellStyle name="Input 6 2 6 3" xfId="6488" xr:uid="{00000000-0005-0000-0000-0000481A0000}"/>
    <cellStyle name="Input 6 2 6 3 2" xfId="6489" xr:uid="{00000000-0005-0000-0000-0000491A0000}"/>
    <cellStyle name="Input 6 2 6 4" xfId="6490" xr:uid="{00000000-0005-0000-0000-00004A1A0000}"/>
    <cellStyle name="Input 6 2 6 5" xfId="6491" xr:uid="{00000000-0005-0000-0000-00004B1A0000}"/>
    <cellStyle name="Input 6 2 6 6" xfId="6492" xr:uid="{00000000-0005-0000-0000-00004C1A0000}"/>
    <cellStyle name="Input 6 2 6 7" xfId="6493" xr:uid="{00000000-0005-0000-0000-00004D1A0000}"/>
    <cellStyle name="Input 6 2 7" xfId="6494" xr:uid="{00000000-0005-0000-0000-00004E1A0000}"/>
    <cellStyle name="Input 6 2 7 2" xfId="6495" xr:uid="{00000000-0005-0000-0000-00004F1A0000}"/>
    <cellStyle name="Input 6 2 7 2 2" xfId="6496" xr:uid="{00000000-0005-0000-0000-0000501A0000}"/>
    <cellStyle name="Input 6 2 7 2 3" xfId="6497" xr:uid="{00000000-0005-0000-0000-0000511A0000}"/>
    <cellStyle name="Input 6 2 7 2 4" xfId="6498" xr:uid="{00000000-0005-0000-0000-0000521A0000}"/>
    <cellStyle name="Input 6 2 7 2 5" xfId="6499" xr:uid="{00000000-0005-0000-0000-0000531A0000}"/>
    <cellStyle name="Input 6 2 7 2 6" xfId="6500" xr:uid="{00000000-0005-0000-0000-0000541A0000}"/>
    <cellStyle name="Input 6 2 7 3" xfId="6501" xr:uid="{00000000-0005-0000-0000-0000551A0000}"/>
    <cellStyle name="Input 6 2 7 3 2" xfId="6502" xr:uid="{00000000-0005-0000-0000-0000561A0000}"/>
    <cellStyle name="Input 6 2 7 4" xfId="6503" xr:uid="{00000000-0005-0000-0000-0000571A0000}"/>
    <cellStyle name="Input 6 2 7 5" xfId="6504" xr:uid="{00000000-0005-0000-0000-0000581A0000}"/>
    <cellStyle name="Input 6 2 7 6" xfId="6505" xr:uid="{00000000-0005-0000-0000-0000591A0000}"/>
    <cellStyle name="Input 6 2 7 7" xfId="6506" xr:uid="{00000000-0005-0000-0000-00005A1A0000}"/>
    <cellStyle name="Input 6 2 8" xfId="6507" xr:uid="{00000000-0005-0000-0000-00005B1A0000}"/>
    <cellStyle name="Input 6 2 8 2" xfId="6508" xr:uid="{00000000-0005-0000-0000-00005C1A0000}"/>
    <cellStyle name="Input 6 2 8 2 2" xfId="6509" xr:uid="{00000000-0005-0000-0000-00005D1A0000}"/>
    <cellStyle name="Input 6 2 8 2 3" xfId="6510" xr:uid="{00000000-0005-0000-0000-00005E1A0000}"/>
    <cellStyle name="Input 6 2 8 2 4" xfId="6511" xr:uid="{00000000-0005-0000-0000-00005F1A0000}"/>
    <cellStyle name="Input 6 2 8 2 5" xfId="6512" xr:uid="{00000000-0005-0000-0000-0000601A0000}"/>
    <cellStyle name="Input 6 2 8 2 6" xfId="6513" xr:uid="{00000000-0005-0000-0000-0000611A0000}"/>
    <cellStyle name="Input 6 2 8 3" xfId="6514" xr:uid="{00000000-0005-0000-0000-0000621A0000}"/>
    <cellStyle name="Input 6 2 8 3 2" xfId="6515" xr:uid="{00000000-0005-0000-0000-0000631A0000}"/>
    <cellStyle name="Input 6 2 8 4" xfId="6516" xr:uid="{00000000-0005-0000-0000-0000641A0000}"/>
    <cellStyle name="Input 6 2 8 5" xfId="6517" xr:uid="{00000000-0005-0000-0000-0000651A0000}"/>
    <cellStyle name="Input 6 2 8 6" xfId="6518" xr:uid="{00000000-0005-0000-0000-0000661A0000}"/>
    <cellStyle name="Input 6 2 8 7" xfId="6519" xr:uid="{00000000-0005-0000-0000-0000671A0000}"/>
    <cellStyle name="Input 6 2 9" xfId="6520" xr:uid="{00000000-0005-0000-0000-0000681A0000}"/>
    <cellStyle name="Input 6 2 9 2" xfId="6521" xr:uid="{00000000-0005-0000-0000-0000691A0000}"/>
    <cellStyle name="Input 6 2 9 3" xfId="6522" xr:uid="{00000000-0005-0000-0000-00006A1A0000}"/>
    <cellStyle name="Input 6 2 9 4" xfId="6523" xr:uid="{00000000-0005-0000-0000-00006B1A0000}"/>
    <cellStyle name="Input 6 2 9 5" xfId="6524" xr:uid="{00000000-0005-0000-0000-00006C1A0000}"/>
    <cellStyle name="Input 6 2 9 6" xfId="6525" xr:uid="{00000000-0005-0000-0000-00006D1A0000}"/>
    <cellStyle name="Input 6 2_Subsidy" xfId="6526" xr:uid="{00000000-0005-0000-0000-00006E1A0000}"/>
    <cellStyle name="Input 6 3" xfId="6527" xr:uid="{00000000-0005-0000-0000-00006F1A0000}"/>
    <cellStyle name="Input 6 3 10" xfId="6528" xr:uid="{00000000-0005-0000-0000-0000701A0000}"/>
    <cellStyle name="Input 6 3 10 2" xfId="6529" xr:uid="{00000000-0005-0000-0000-0000711A0000}"/>
    <cellStyle name="Input 6 3 11" xfId="6530" xr:uid="{00000000-0005-0000-0000-0000721A0000}"/>
    <cellStyle name="Input 6 3 12" xfId="6531" xr:uid="{00000000-0005-0000-0000-0000731A0000}"/>
    <cellStyle name="Input 6 3 13" xfId="6532" xr:uid="{00000000-0005-0000-0000-0000741A0000}"/>
    <cellStyle name="Input 6 3 14" xfId="6533" xr:uid="{00000000-0005-0000-0000-0000751A0000}"/>
    <cellStyle name="Input 6 3 2" xfId="6534" xr:uid="{00000000-0005-0000-0000-0000761A0000}"/>
    <cellStyle name="Input 6 3 2 2" xfId="6535" xr:uid="{00000000-0005-0000-0000-0000771A0000}"/>
    <cellStyle name="Input 6 3 2 2 2" xfId="6536" xr:uid="{00000000-0005-0000-0000-0000781A0000}"/>
    <cellStyle name="Input 6 3 2 2 2 2" xfId="6537" xr:uid="{00000000-0005-0000-0000-0000791A0000}"/>
    <cellStyle name="Input 6 3 2 2 2 3" xfId="6538" xr:uid="{00000000-0005-0000-0000-00007A1A0000}"/>
    <cellStyle name="Input 6 3 2 2 2 4" xfId="6539" xr:uid="{00000000-0005-0000-0000-00007B1A0000}"/>
    <cellStyle name="Input 6 3 2 2 2 5" xfId="6540" xr:uid="{00000000-0005-0000-0000-00007C1A0000}"/>
    <cellStyle name="Input 6 3 2 2 2 6" xfId="6541" xr:uid="{00000000-0005-0000-0000-00007D1A0000}"/>
    <cellStyle name="Input 6 3 2 2 3" xfId="6542" xr:uid="{00000000-0005-0000-0000-00007E1A0000}"/>
    <cellStyle name="Input 6 3 2 2 3 2" xfId="6543" xr:uid="{00000000-0005-0000-0000-00007F1A0000}"/>
    <cellStyle name="Input 6 3 2 2 4" xfId="6544" xr:uid="{00000000-0005-0000-0000-0000801A0000}"/>
    <cellStyle name="Input 6 3 2 2 5" xfId="6545" xr:uid="{00000000-0005-0000-0000-0000811A0000}"/>
    <cellStyle name="Input 6 3 2 2 6" xfId="6546" xr:uid="{00000000-0005-0000-0000-0000821A0000}"/>
    <cellStyle name="Input 6 3 2 2 7" xfId="6547" xr:uid="{00000000-0005-0000-0000-0000831A0000}"/>
    <cellStyle name="Input 6 3 2 3" xfId="6548" xr:uid="{00000000-0005-0000-0000-0000841A0000}"/>
    <cellStyle name="Input 6 3 2 3 2" xfId="6549" xr:uid="{00000000-0005-0000-0000-0000851A0000}"/>
    <cellStyle name="Input 6 3 2 3 3" xfId="6550" xr:uid="{00000000-0005-0000-0000-0000861A0000}"/>
    <cellStyle name="Input 6 3 2 3 4" xfId="6551" xr:uid="{00000000-0005-0000-0000-0000871A0000}"/>
    <cellStyle name="Input 6 3 2 3 5" xfId="6552" xr:uid="{00000000-0005-0000-0000-0000881A0000}"/>
    <cellStyle name="Input 6 3 2 3 6" xfId="6553" xr:uid="{00000000-0005-0000-0000-0000891A0000}"/>
    <cellStyle name="Input 6 3 2 4" xfId="6554" xr:uid="{00000000-0005-0000-0000-00008A1A0000}"/>
    <cellStyle name="Input 6 3 2 4 2" xfId="6555" xr:uid="{00000000-0005-0000-0000-00008B1A0000}"/>
    <cellStyle name="Input 6 3 2 5" xfId="6556" xr:uid="{00000000-0005-0000-0000-00008C1A0000}"/>
    <cellStyle name="Input 6 3 2 6" xfId="6557" xr:uid="{00000000-0005-0000-0000-00008D1A0000}"/>
    <cellStyle name="Input 6 3 2 7" xfId="6558" xr:uid="{00000000-0005-0000-0000-00008E1A0000}"/>
    <cellStyle name="Input 6 3 2 8" xfId="6559" xr:uid="{00000000-0005-0000-0000-00008F1A0000}"/>
    <cellStyle name="Input 6 3 2_Subsidy" xfId="6560" xr:uid="{00000000-0005-0000-0000-0000901A0000}"/>
    <cellStyle name="Input 6 3 3" xfId="6561" xr:uid="{00000000-0005-0000-0000-0000911A0000}"/>
    <cellStyle name="Input 6 3 3 2" xfId="6562" xr:uid="{00000000-0005-0000-0000-0000921A0000}"/>
    <cellStyle name="Input 6 3 3 2 2" xfId="6563" xr:uid="{00000000-0005-0000-0000-0000931A0000}"/>
    <cellStyle name="Input 6 3 3 2 3" xfId="6564" xr:uid="{00000000-0005-0000-0000-0000941A0000}"/>
    <cellStyle name="Input 6 3 3 2 4" xfId="6565" xr:uid="{00000000-0005-0000-0000-0000951A0000}"/>
    <cellStyle name="Input 6 3 3 2 5" xfId="6566" xr:uid="{00000000-0005-0000-0000-0000961A0000}"/>
    <cellStyle name="Input 6 3 3 2 6" xfId="6567" xr:uid="{00000000-0005-0000-0000-0000971A0000}"/>
    <cellStyle name="Input 6 3 3 3" xfId="6568" xr:uid="{00000000-0005-0000-0000-0000981A0000}"/>
    <cellStyle name="Input 6 3 3 3 2" xfId="6569" xr:uid="{00000000-0005-0000-0000-0000991A0000}"/>
    <cellStyle name="Input 6 3 3 4" xfId="6570" xr:uid="{00000000-0005-0000-0000-00009A1A0000}"/>
    <cellStyle name="Input 6 3 3 5" xfId="6571" xr:uid="{00000000-0005-0000-0000-00009B1A0000}"/>
    <cellStyle name="Input 6 3 3 6" xfId="6572" xr:uid="{00000000-0005-0000-0000-00009C1A0000}"/>
    <cellStyle name="Input 6 3 3 7" xfId="6573" xr:uid="{00000000-0005-0000-0000-00009D1A0000}"/>
    <cellStyle name="Input 6 3 4" xfId="6574" xr:uid="{00000000-0005-0000-0000-00009E1A0000}"/>
    <cellStyle name="Input 6 3 4 2" xfId="6575" xr:uid="{00000000-0005-0000-0000-00009F1A0000}"/>
    <cellStyle name="Input 6 3 4 2 2" xfId="6576" xr:uid="{00000000-0005-0000-0000-0000A01A0000}"/>
    <cellStyle name="Input 6 3 4 2 3" xfId="6577" xr:uid="{00000000-0005-0000-0000-0000A11A0000}"/>
    <cellStyle name="Input 6 3 4 2 4" xfId="6578" xr:uid="{00000000-0005-0000-0000-0000A21A0000}"/>
    <cellStyle name="Input 6 3 4 2 5" xfId="6579" xr:uid="{00000000-0005-0000-0000-0000A31A0000}"/>
    <cellStyle name="Input 6 3 4 2 6" xfId="6580" xr:uid="{00000000-0005-0000-0000-0000A41A0000}"/>
    <cellStyle name="Input 6 3 4 3" xfId="6581" xr:uid="{00000000-0005-0000-0000-0000A51A0000}"/>
    <cellStyle name="Input 6 3 4 3 2" xfId="6582" xr:uid="{00000000-0005-0000-0000-0000A61A0000}"/>
    <cellStyle name="Input 6 3 4 4" xfId="6583" xr:uid="{00000000-0005-0000-0000-0000A71A0000}"/>
    <cellStyle name="Input 6 3 4 5" xfId="6584" xr:uid="{00000000-0005-0000-0000-0000A81A0000}"/>
    <cellStyle name="Input 6 3 4 6" xfId="6585" xr:uid="{00000000-0005-0000-0000-0000A91A0000}"/>
    <cellStyle name="Input 6 3 4 7" xfId="6586" xr:uid="{00000000-0005-0000-0000-0000AA1A0000}"/>
    <cellStyle name="Input 6 3 5" xfId="6587" xr:uid="{00000000-0005-0000-0000-0000AB1A0000}"/>
    <cellStyle name="Input 6 3 5 2" xfId="6588" xr:uid="{00000000-0005-0000-0000-0000AC1A0000}"/>
    <cellStyle name="Input 6 3 5 2 2" xfId="6589" xr:uid="{00000000-0005-0000-0000-0000AD1A0000}"/>
    <cellStyle name="Input 6 3 5 2 3" xfId="6590" xr:uid="{00000000-0005-0000-0000-0000AE1A0000}"/>
    <cellStyle name="Input 6 3 5 2 4" xfId="6591" xr:uid="{00000000-0005-0000-0000-0000AF1A0000}"/>
    <cellStyle name="Input 6 3 5 2 5" xfId="6592" xr:uid="{00000000-0005-0000-0000-0000B01A0000}"/>
    <cellStyle name="Input 6 3 5 2 6" xfId="6593" xr:uid="{00000000-0005-0000-0000-0000B11A0000}"/>
    <cellStyle name="Input 6 3 5 3" xfId="6594" xr:uid="{00000000-0005-0000-0000-0000B21A0000}"/>
    <cellStyle name="Input 6 3 5 3 2" xfId="6595" xr:uid="{00000000-0005-0000-0000-0000B31A0000}"/>
    <cellStyle name="Input 6 3 5 4" xfId="6596" xr:uid="{00000000-0005-0000-0000-0000B41A0000}"/>
    <cellStyle name="Input 6 3 5 5" xfId="6597" xr:uid="{00000000-0005-0000-0000-0000B51A0000}"/>
    <cellStyle name="Input 6 3 5 6" xfId="6598" xr:uid="{00000000-0005-0000-0000-0000B61A0000}"/>
    <cellStyle name="Input 6 3 5 7" xfId="6599" xr:uid="{00000000-0005-0000-0000-0000B71A0000}"/>
    <cellStyle name="Input 6 3 6" xfId="6600" xr:uid="{00000000-0005-0000-0000-0000B81A0000}"/>
    <cellStyle name="Input 6 3 6 2" xfId="6601" xr:uid="{00000000-0005-0000-0000-0000B91A0000}"/>
    <cellStyle name="Input 6 3 6 2 2" xfId="6602" xr:uid="{00000000-0005-0000-0000-0000BA1A0000}"/>
    <cellStyle name="Input 6 3 6 2 3" xfId="6603" xr:uid="{00000000-0005-0000-0000-0000BB1A0000}"/>
    <cellStyle name="Input 6 3 6 2 4" xfId="6604" xr:uid="{00000000-0005-0000-0000-0000BC1A0000}"/>
    <cellStyle name="Input 6 3 6 2 5" xfId="6605" xr:uid="{00000000-0005-0000-0000-0000BD1A0000}"/>
    <cellStyle name="Input 6 3 6 2 6" xfId="6606" xr:uid="{00000000-0005-0000-0000-0000BE1A0000}"/>
    <cellStyle name="Input 6 3 6 3" xfId="6607" xr:uid="{00000000-0005-0000-0000-0000BF1A0000}"/>
    <cellStyle name="Input 6 3 6 3 2" xfId="6608" xr:uid="{00000000-0005-0000-0000-0000C01A0000}"/>
    <cellStyle name="Input 6 3 6 4" xfId="6609" xr:uid="{00000000-0005-0000-0000-0000C11A0000}"/>
    <cellStyle name="Input 6 3 6 5" xfId="6610" xr:uid="{00000000-0005-0000-0000-0000C21A0000}"/>
    <cellStyle name="Input 6 3 6 6" xfId="6611" xr:uid="{00000000-0005-0000-0000-0000C31A0000}"/>
    <cellStyle name="Input 6 3 6 7" xfId="6612" xr:uid="{00000000-0005-0000-0000-0000C41A0000}"/>
    <cellStyle name="Input 6 3 7" xfId="6613" xr:uid="{00000000-0005-0000-0000-0000C51A0000}"/>
    <cellStyle name="Input 6 3 7 2" xfId="6614" xr:uid="{00000000-0005-0000-0000-0000C61A0000}"/>
    <cellStyle name="Input 6 3 7 2 2" xfId="6615" xr:uid="{00000000-0005-0000-0000-0000C71A0000}"/>
    <cellStyle name="Input 6 3 7 2 3" xfId="6616" xr:uid="{00000000-0005-0000-0000-0000C81A0000}"/>
    <cellStyle name="Input 6 3 7 2 4" xfId="6617" xr:uid="{00000000-0005-0000-0000-0000C91A0000}"/>
    <cellStyle name="Input 6 3 7 2 5" xfId="6618" xr:uid="{00000000-0005-0000-0000-0000CA1A0000}"/>
    <cellStyle name="Input 6 3 7 2 6" xfId="6619" xr:uid="{00000000-0005-0000-0000-0000CB1A0000}"/>
    <cellStyle name="Input 6 3 7 3" xfId="6620" xr:uid="{00000000-0005-0000-0000-0000CC1A0000}"/>
    <cellStyle name="Input 6 3 7 3 2" xfId="6621" xr:uid="{00000000-0005-0000-0000-0000CD1A0000}"/>
    <cellStyle name="Input 6 3 7 4" xfId="6622" xr:uid="{00000000-0005-0000-0000-0000CE1A0000}"/>
    <cellStyle name="Input 6 3 7 5" xfId="6623" xr:uid="{00000000-0005-0000-0000-0000CF1A0000}"/>
    <cellStyle name="Input 6 3 7 6" xfId="6624" xr:uid="{00000000-0005-0000-0000-0000D01A0000}"/>
    <cellStyle name="Input 6 3 7 7" xfId="6625" xr:uid="{00000000-0005-0000-0000-0000D11A0000}"/>
    <cellStyle name="Input 6 3 8" xfId="6626" xr:uid="{00000000-0005-0000-0000-0000D21A0000}"/>
    <cellStyle name="Input 6 3 8 2" xfId="6627" xr:uid="{00000000-0005-0000-0000-0000D31A0000}"/>
    <cellStyle name="Input 6 3 8 2 2" xfId="6628" xr:uid="{00000000-0005-0000-0000-0000D41A0000}"/>
    <cellStyle name="Input 6 3 8 2 3" xfId="6629" xr:uid="{00000000-0005-0000-0000-0000D51A0000}"/>
    <cellStyle name="Input 6 3 8 2 4" xfId="6630" xr:uid="{00000000-0005-0000-0000-0000D61A0000}"/>
    <cellStyle name="Input 6 3 8 2 5" xfId="6631" xr:uid="{00000000-0005-0000-0000-0000D71A0000}"/>
    <cellStyle name="Input 6 3 8 2 6" xfId="6632" xr:uid="{00000000-0005-0000-0000-0000D81A0000}"/>
    <cellStyle name="Input 6 3 8 3" xfId="6633" xr:uid="{00000000-0005-0000-0000-0000D91A0000}"/>
    <cellStyle name="Input 6 3 8 3 2" xfId="6634" xr:uid="{00000000-0005-0000-0000-0000DA1A0000}"/>
    <cellStyle name="Input 6 3 8 4" xfId="6635" xr:uid="{00000000-0005-0000-0000-0000DB1A0000}"/>
    <cellStyle name="Input 6 3 8 5" xfId="6636" xr:uid="{00000000-0005-0000-0000-0000DC1A0000}"/>
    <cellStyle name="Input 6 3 8 6" xfId="6637" xr:uid="{00000000-0005-0000-0000-0000DD1A0000}"/>
    <cellStyle name="Input 6 3 8 7" xfId="6638" xr:uid="{00000000-0005-0000-0000-0000DE1A0000}"/>
    <cellStyle name="Input 6 3 9" xfId="6639" xr:uid="{00000000-0005-0000-0000-0000DF1A0000}"/>
    <cellStyle name="Input 6 3 9 2" xfId="6640" xr:uid="{00000000-0005-0000-0000-0000E01A0000}"/>
    <cellStyle name="Input 6 3 9 3" xfId="6641" xr:uid="{00000000-0005-0000-0000-0000E11A0000}"/>
    <cellStyle name="Input 6 3 9 4" xfId="6642" xr:uid="{00000000-0005-0000-0000-0000E21A0000}"/>
    <cellStyle name="Input 6 3 9 5" xfId="6643" xr:uid="{00000000-0005-0000-0000-0000E31A0000}"/>
    <cellStyle name="Input 6 3 9 6" xfId="6644" xr:uid="{00000000-0005-0000-0000-0000E41A0000}"/>
    <cellStyle name="Input 6 3_Subsidy" xfId="6645" xr:uid="{00000000-0005-0000-0000-0000E51A0000}"/>
    <cellStyle name="Input 6 4" xfId="6646" xr:uid="{00000000-0005-0000-0000-0000E61A0000}"/>
    <cellStyle name="Input 6 4 2" xfId="6647" xr:uid="{00000000-0005-0000-0000-0000E71A0000}"/>
    <cellStyle name="Input 6 4 2 2" xfId="6648" xr:uid="{00000000-0005-0000-0000-0000E81A0000}"/>
    <cellStyle name="Input 6 4 2 2 2" xfId="6649" xr:uid="{00000000-0005-0000-0000-0000E91A0000}"/>
    <cellStyle name="Input 6 4 2 2 3" xfId="6650" xr:uid="{00000000-0005-0000-0000-0000EA1A0000}"/>
    <cellStyle name="Input 6 4 2 2 4" xfId="6651" xr:uid="{00000000-0005-0000-0000-0000EB1A0000}"/>
    <cellStyle name="Input 6 4 2 2 5" xfId="6652" xr:uid="{00000000-0005-0000-0000-0000EC1A0000}"/>
    <cellStyle name="Input 6 4 2 2 6" xfId="6653" xr:uid="{00000000-0005-0000-0000-0000ED1A0000}"/>
    <cellStyle name="Input 6 4 2 3" xfId="6654" xr:uid="{00000000-0005-0000-0000-0000EE1A0000}"/>
    <cellStyle name="Input 6 4 2 3 2" xfId="6655" xr:uid="{00000000-0005-0000-0000-0000EF1A0000}"/>
    <cellStyle name="Input 6 4 2 4" xfId="6656" xr:uid="{00000000-0005-0000-0000-0000F01A0000}"/>
    <cellStyle name="Input 6 4 2 5" xfId="6657" xr:uid="{00000000-0005-0000-0000-0000F11A0000}"/>
    <cellStyle name="Input 6 4 2 6" xfId="6658" xr:uid="{00000000-0005-0000-0000-0000F21A0000}"/>
    <cellStyle name="Input 6 4 2 7" xfId="6659" xr:uid="{00000000-0005-0000-0000-0000F31A0000}"/>
    <cellStyle name="Input 6 4 3" xfId="6660" xr:uid="{00000000-0005-0000-0000-0000F41A0000}"/>
    <cellStyle name="Input 6 4 3 2" xfId="6661" xr:uid="{00000000-0005-0000-0000-0000F51A0000}"/>
    <cellStyle name="Input 6 4 3 3" xfId="6662" xr:uid="{00000000-0005-0000-0000-0000F61A0000}"/>
    <cellStyle name="Input 6 4 3 4" xfId="6663" xr:uid="{00000000-0005-0000-0000-0000F71A0000}"/>
    <cellStyle name="Input 6 4 3 5" xfId="6664" xr:uid="{00000000-0005-0000-0000-0000F81A0000}"/>
    <cellStyle name="Input 6 4 3 6" xfId="6665" xr:uid="{00000000-0005-0000-0000-0000F91A0000}"/>
    <cellStyle name="Input 6 4 4" xfId="6666" xr:uid="{00000000-0005-0000-0000-0000FA1A0000}"/>
    <cellStyle name="Input 6 4 4 2" xfId="6667" xr:uid="{00000000-0005-0000-0000-0000FB1A0000}"/>
    <cellStyle name="Input 6 4 5" xfId="6668" xr:uid="{00000000-0005-0000-0000-0000FC1A0000}"/>
    <cellStyle name="Input 6 4 6" xfId="6669" xr:uid="{00000000-0005-0000-0000-0000FD1A0000}"/>
    <cellStyle name="Input 6 4 7" xfId="6670" xr:uid="{00000000-0005-0000-0000-0000FE1A0000}"/>
    <cellStyle name="Input 6 4 8" xfId="6671" xr:uid="{00000000-0005-0000-0000-0000FF1A0000}"/>
    <cellStyle name="Input 6 4_Subsidy" xfId="6672" xr:uid="{00000000-0005-0000-0000-0000001B0000}"/>
    <cellStyle name="Input 6 5" xfId="6673" xr:uid="{00000000-0005-0000-0000-0000011B0000}"/>
    <cellStyle name="Input 6 5 2" xfId="6674" xr:uid="{00000000-0005-0000-0000-0000021B0000}"/>
    <cellStyle name="Input 6 5 2 2" xfId="6675" xr:uid="{00000000-0005-0000-0000-0000031B0000}"/>
    <cellStyle name="Input 6 5 2 3" xfId="6676" xr:uid="{00000000-0005-0000-0000-0000041B0000}"/>
    <cellStyle name="Input 6 5 2 4" xfId="6677" xr:uid="{00000000-0005-0000-0000-0000051B0000}"/>
    <cellStyle name="Input 6 5 2 5" xfId="6678" xr:uid="{00000000-0005-0000-0000-0000061B0000}"/>
    <cellStyle name="Input 6 5 2 6" xfId="6679" xr:uid="{00000000-0005-0000-0000-0000071B0000}"/>
    <cellStyle name="Input 6 5 3" xfId="6680" xr:uid="{00000000-0005-0000-0000-0000081B0000}"/>
    <cellStyle name="Input 6 5 3 2" xfId="6681" xr:uid="{00000000-0005-0000-0000-0000091B0000}"/>
    <cellStyle name="Input 6 5 4" xfId="6682" xr:uid="{00000000-0005-0000-0000-00000A1B0000}"/>
    <cellStyle name="Input 6 5 5" xfId="6683" xr:uid="{00000000-0005-0000-0000-00000B1B0000}"/>
    <cellStyle name="Input 6 5 6" xfId="6684" xr:uid="{00000000-0005-0000-0000-00000C1B0000}"/>
    <cellStyle name="Input 6 5 7" xfId="6685" xr:uid="{00000000-0005-0000-0000-00000D1B0000}"/>
    <cellStyle name="Input 6 6" xfId="6686" xr:uid="{00000000-0005-0000-0000-00000E1B0000}"/>
    <cellStyle name="Input 6 6 2" xfId="6687" xr:uid="{00000000-0005-0000-0000-00000F1B0000}"/>
    <cellStyle name="Input 6 6 2 2" xfId="6688" xr:uid="{00000000-0005-0000-0000-0000101B0000}"/>
    <cellStyle name="Input 6 6 2 3" xfId="6689" xr:uid="{00000000-0005-0000-0000-0000111B0000}"/>
    <cellStyle name="Input 6 6 2 4" xfId="6690" xr:uid="{00000000-0005-0000-0000-0000121B0000}"/>
    <cellStyle name="Input 6 6 2 5" xfId="6691" xr:uid="{00000000-0005-0000-0000-0000131B0000}"/>
    <cellStyle name="Input 6 6 2 6" xfId="6692" xr:uid="{00000000-0005-0000-0000-0000141B0000}"/>
    <cellStyle name="Input 6 6 3" xfId="6693" xr:uid="{00000000-0005-0000-0000-0000151B0000}"/>
    <cellStyle name="Input 6 6 3 2" xfId="6694" xr:uid="{00000000-0005-0000-0000-0000161B0000}"/>
    <cellStyle name="Input 6 6 4" xfId="6695" xr:uid="{00000000-0005-0000-0000-0000171B0000}"/>
    <cellStyle name="Input 6 6 5" xfId="6696" xr:uid="{00000000-0005-0000-0000-0000181B0000}"/>
    <cellStyle name="Input 6 6 6" xfId="6697" xr:uid="{00000000-0005-0000-0000-0000191B0000}"/>
    <cellStyle name="Input 6 6 7" xfId="6698" xr:uid="{00000000-0005-0000-0000-00001A1B0000}"/>
    <cellStyle name="Input 6 7" xfId="6699" xr:uid="{00000000-0005-0000-0000-00001B1B0000}"/>
    <cellStyle name="Input 6 7 2" xfId="6700" xr:uid="{00000000-0005-0000-0000-00001C1B0000}"/>
    <cellStyle name="Input 6 7 2 2" xfId="6701" xr:uid="{00000000-0005-0000-0000-00001D1B0000}"/>
    <cellStyle name="Input 6 7 2 3" xfId="6702" xr:uid="{00000000-0005-0000-0000-00001E1B0000}"/>
    <cellStyle name="Input 6 7 2 4" xfId="6703" xr:uid="{00000000-0005-0000-0000-00001F1B0000}"/>
    <cellStyle name="Input 6 7 2 5" xfId="6704" xr:uid="{00000000-0005-0000-0000-0000201B0000}"/>
    <cellStyle name="Input 6 7 2 6" xfId="6705" xr:uid="{00000000-0005-0000-0000-0000211B0000}"/>
    <cellStyle name="Input 6 7 3" xfId="6706" xr:uid="{00000000-0005-0000-0000-0000221B0000}"/>
    <cellStyle name="Input 6 7 3 2" xfId="6707" xr:uid="{00000000-0005-0000-0000-0000231B0000}"/>
    <cellStyle name="Input 6 7 4" xfId="6708" xr:uid="{00000000-0005-0000-0000-0000241B0000}"/>
    <cellStyle name="Input 6 7 5" xfId="6709" xr:uid="{00000000-0005-0000-0000-0000251B0000}"/>
    <cellStyle name="Input 6 7 6" xfId="6710" xr:uid="{00000000-0005-0000-0000-0000261B0000}"/>
    <cellStyle name="Input 6 7 7" xfId="6711" xr:uid="{00000000-0005-0000-0000-0000271B0000}"/>
    <cellStyle name="Input 6 8" xfId="6712" xr:uid="{00000000-0005-0000-0000-0000281B0000}"/>
    <cellStyle name="Input 6 8 2" xfId="6713" xr:uid="{00000000-0005-0000-0000-0000291B0000}"/>
    <cellStyle name="Input 6 8 2 2" xfId="6714" xr:uid="{00000000-0005-0000-0000-00002A1B0000}"/>
    <cellStyle name="Input 6 8 2 3" xfId="6715" xr:uid="{00000000-0005-0000-0000-00002B1B0000}"/>
    <cellStyle name="Input 6 8 2 4" xfId="6716" xr:uid="{00000000-0005-0000-0000-00002C1B0000}"/>
    <cellStyle name="Input 6 8 2 5" xfId="6717" xr:uid="{00000000-0005-0000-0000-00002D1B0000}"/>
    <cellStyle name="Input 6 8 2 6" xfId="6718" xr:uid="{00000000-0005-0000-0000-00002E1B0000}"/>
    <cellStyle name="Input 6 8 3" xfId="6719" xr:uid="{00000000-0005-0000-0000-00002F1B0000}"/>
    <cellStyle name="Input 6 8 3 2" xfId="6720" xr:uid="{00000000-0005-0000-0000-0000301B0000}"/>
    <cellStyle name="Input 6 8 4" xfId="6721" xr:uid="{00000000-0005-0000-0000-0000311B0000}"/>
    <cellStyle name="Input 6 8 5" xfId="6722" xr:uid="{00000000-0005-0000-0000-0000321B0000}"/>
    <cellStyle name="Input 6 8 6" xfId="6723" xr:uid="{00000000-0005-0000-0000-0000331B0000}"/>
    <cellStyle name="Input 6 8 7" xfId="6724" xr:uid="{00000000-0005-0000-0000-0000341B0000}"/>
    <cellStyle name="Input 6 9" xfId="6725" xr:uid="{00000000-0005-0000-0000-0000351B0000}"/>
    <cellStyle name="Input 6 9 2" xfId="6726" xr:uid="{00000000-0005-0000-0000-0000361B0000}"/>
    <cellStyle name="Input 6 9 2 2" xfId="6727" xr:uid="{00000000-0005-0000-0000-0000371B0000}"/>
    <cellStyle name="Input 6 9 2 3" xfId="6728" xr:uid="{00000000-0005-0000-0000-0000381B0000}"/>
    <cellStyle name="Input 6 9 2 4" xfId="6729" xr:uid="{00000000-0005-0000-0000-0000391B0000}"/>
    <cellStyle name="Input 6 9 2 5" xfId="6730" xr:uid="{00000000-0005-0000-0000-00003A1B0000}"/>
    <cellStyle name="Input 6 9 2 6" xfId="6731" xr:uid="{00000000-0005-0000-0000-00003B1B0000}"/>
    <cellStyle name="Input 6 9 3" xfId="6732" xr:uid="{00000000-0005-0000-0000-00003C1B0000}"/>
    <cellStyle name="Input 6 9 3 2" xfId="6733" xr:uid="{00000000-0005-0000-0000-00003D1B0000}"/>
    <cellStyle name="Input 6 9 4" xfId="6734" xr:uid="{00000000-0005-0000-0000-00003E1B0000}"/>
    <cellStyle name="Input 6 9 5" xfId="6735" xr:uid="{00000000-0005-0000-0000-00003F1B0000}"/>
    <cellStyle name="Input 6 9 6" xfId="6736" xr:uid="{00000000-0005-0000-0000-0000401B0000}"/>
    <cellStyle name="Input 6 9 7" xfId="6737" xr:uid="{00000000-0005-0000-0000-0000411B0000}"/>
    <cellStyle name="Input 6_Subsidy" xfId="6738" xr:uid="{00000000-0005-0000-0000-0000421B0000}"/>
    <cellStyle name="Input 7" xfId="6739" xr:uid="{00000000-0005-0000-0000-0000431B0000}"/>
    <cellStyle name="Input 7 10" xfId="6740" xr:uid="{00000000-0005-0000-0000-0000441B0000}"/>
    <cellStyle name="Input 7 10 2" xfId="6741" xr:uid="{00000000-0005-0000-0000-0000451B0000}"/>
    <cellStyle name="Input 7 11" xfId="6742" xr:uid="{00000000-0005-0000-0000-0000461B0000}"/>
    <cellStyle name="Input 7 12" xfId="6743" xr:uid="{00000000-0005-0000-0000-0000471B0000}"/>
    <cellStyle name="Input 7 13" xfId="6744" xr:uid="{00000000-0005-0000-0000-0000481B0000}"/>
    <cellStyle name="Input 7 14" xfId="6745" xr:uid="{00000000-0005-0000-0000-0000491B0000}"/>
    <cellStyle name="Input 7 2" xfId="6746" xr:uid="{00000000-0005-0000-0000-00004A1B0000}"/>
    <cellStyle name="Input 7 2 2" xfId="6747" xr:uid="{00000000-0005-0000-0000-00004B1B0000}"/>
    <cellStyle name="Input 7 2 2 2" xfId="6748" xr:uid="{00000000-0005-0000-0000-00004C1B0000}"/>
    <cellStyle name="Input 7 2 2 2 2" xfId="6749" xr:uid="{00000000-0005-0000-0000-00004D1B0000}"/>
    <cellStyle name="Input 7 2 2 2 3" xfId="6750" xr:uid="{00000000-0005-0000-0000-00004E1B0000}"/>
    <cellStyle name="Input 7 2 2 2 4" xfId="6751" xr:uid="{00000000-0005-0000-0000-00004F1B0000}"/>
    <cellStyle name="Input 7 2 2 2 5" xfId="6752" xr:uid="{00000000-0005-0000-0000-0000501B0000}"/>
    <cellStyle name="Input 7 2 2 2 6" xfId="6753" xr:uid="{00000000-0005-0000-0000-0000511B0000}"/>
    <cellStyle name="Input 7 2 2 3" xfId="6754" xr:uid="{00000000-0005-0000-0000-0000521B0000}"/>
    <cellStyle name="Input 7 2 2 3 2" xfId="6755" xr:uid="{00000000-0005-0000-0000-0000531B0000}"/>
    <cellStyle name="Input 7 2 2 4" xfId="6756" xr:uid="{00000000-0005-0000-0000-0000541B0000}"/>
    <cellStyle name="Input 7 2 2 5" xfId="6757" xr:uid="{00000000-0005-0000-0000-0000551B0000}"/>
    <cellStyle name="Input 7 2 2 6" xfId="6758" xr:uid="{00000000-0005-0000-0000-0000561B0000}"/>
    <cellStyle name="Input 7 2 2 7" xfId="6759" xr:uid="{00000000-0005-0000-0000-0000571B0000}"/>
    <cellStyle name="Input 7 2 3" xfId="6760" xr:uid="{00000000-0005-0000-0000-0000581B0000}"/>
    <cellStyle name="Input 7 2 3 2" xfId="6761" xr:uid="{00000000-0005-0000-0000-0000591B0000}"/>
    <cellStyle name="Input 7 2 3 3" xfId="6762" xr:uid="{00000000-0005-0000-0000-00005A1B0000}"/>
    <cellStyle name="Input 7 2 3 4" xfId="6763" xr:uid="{00000000-0005-0000-0000-00005B1B0000}"/>
    <cellStyle name="Input 7 2 3 5" xfId="6764" xr:uid="{00000000-0005-0000-0000-00005C1B0000}"/>
    <cellStyle name="Input 7 2 3 6" xfId="6765" xr:uid="{00000000-0005-0000-0000-00005D1B0000}"/>
    <cellStyle name="Input 7 2 4" xfId="6766" xr:uid="{00000000-0005-0000-0000-00005E1B0000}"/>
    <cellStyle name="Input 7 2 4 2" xfId="6767" xr:uid="{00000000-0005-0000-0000-00005F1B0000}"/>
    <cellStyle name="Input 7 2 5" xfId="6768" xr:uid="{00000000-0005-0000-0000-0000601B0000}"/>
    <cellStyle name="Input 7 2 6" xfId="6769" xr:uid="{00000000-0005-0000-0000-0000611B0000}"/>
    <cellStyle name="Input 7 2 7" xfId="6770" xr:uid="{00000000-0005-0000-0000-0000621B0000}"/>
    <cellStyle name="Input 7 2 8" xfId="6771" xr:uid="{00000000-0005-0000-0000-0000631B0000}"/>
    <cellStyle name="Input 7 2_Subsidy" xfId="6772" xr:uid="{00000000-0005-0000-0000-0000641B0000}"/>
    <cellStyle name="Input 7 3" xfId="6773" xr:uid="{00000000-0005-0000-0000-0000651B0000}"/>
    <cellStyle name="Input 7 3 2" xfId="6774" xr:uid="{00000000-0005-0000-0000-0000661B0000}"/>
    <cellStyle name="Input 7 3 2 2" xfId="6775" xr:uid="{00000000-0005-0000-0000-0000671B0000}"/>
    <cellStyle name="Input 7 3 2 3" xfId="6776" xr:uid="{00000000-0005-0000-0000-0000681B0000}"/>
    <cellStyle name="Input 7 3 2 4" xfId="6777" xr:uid="{00000000-0005-0000-0000-0000691B0000}"/>
    <cellStyle name="Input 7 3 2 5" xfId="6778" xr:uid="{00000000-0005-0000-0000-00006A1B0000}"/>
    <cellStyle name="Input 7 3 2 6" xfId="6779" xr:uid="{00000000-0005-0000-0000-00006B1B0000}"/>
    <cellStyle name="Input 7 3 3" xfId="6780" xr:uid="{00000000-0005-0000-0000-00006C1B0000}"/>
    <cellStyle name="Input 7 3 3 2" xfId="6781" xr:uid="{00000000-0005-0000-0000-00006D1B0000}"/>
    <cellStyle name="Input 7 3 4" xfId="6782" xr:uid="{00000000-0005-0000-0000-00006E1B0000}"/>
    <cellStyle name="Input 7 3 5" xfId="6783" xr:uid="{00000000-0005-0000-0000-00006F1B0000}"/>
    <cellStyle name="Input 7 3 6" xfId="6784" xr:uid="{00000000-0005-0000-0000-0000701B0000}"/>
    <cellStyle name="Input 7 3 7" xfId="6785" xr:uid="{00000000-0005-0000-0000-0000711B0000}"/>
    <cellStyle name="Input 7 4" xfId="6786" xr:uid="{00000000-0005-0000-0000-0000721B0000}"/>
    <cellStyle name="Input 7 4 2" xfId="6787" xr:uid="{00000000-0005-0000-0000-0000731B0000}"/>
    <cellStyle name="Input 7 4 2 2" xfId="6788" xr:uid="{00000000-0005-0000-0000-0000741B0000}"/>
    <cellStyle name="Input 7 4 2 3" xfId="6789" xr:uid="{00000000-0005-0000-0000-0000751B0000}"/>
    <cellStyle name="Input 7 4 2 4" xfId="6790" xr:uid="{00000000-0005-0000-0000-0000761B0000}"/>
    <cellStyle name="Input 7 4 2 5" xfId="6791" xr:uid="{00000000-0005-0000-0000-0000771B0000}"/>
    <cellStyle name="Input 7 4 2 6" xfId="6792" xr:uid="{00000000-0005-0000-0000-0000781B0000}"/>
    <cellStyle name="Input 7 4 3" xfId="6793" xr:uid="{00000000-0005-0000-0000-0000791B0000}"/>
    <cellStyle name="Input 7 4 3 2" xfId="6794" xr:uid="{00000000-0005-0000-0000-00007A1B0000}"/>
    <cellStyle name="Input 7 4 4" xfId="6795" xr:uid="{00000000-0005-0000-0000-00007B1B0000}"/>
    <cellStyle name="Input 7 4 5" xfId="6796" xr:uid="{00000000-0005-0000-0000-00007C1B0000}"/>
    <cellStyle name="Input 7 4 6" xfId="6797" xr:uid="{00000000-0005-0000-0000-00007D1B0000}"/>
    <cellStyle name="Input 7 4 7" xfId="6798" xr:uid="{00000000-0005-0000-0000-00007E1B0000}"/>
    <cellStyle name="Input 7 5" xfId="6799" xr:uid="{00000000-0005-0000-0000-00007F1B0000}"/>
    <cellStyle name="Input 7 5 2" xfId="6800" xr:uid="{00000000-0005-0000-0000-0000801B0000}"/>
    <cellStyle name="Input 7 5 2 2" xfId="6801" xr:uid="{00000000-0005-0000-0000-0000811B0000}"/>
    <cellStyle name="Input 7 5 2 3" xfId="6802" xr:uid="{00000000-0005-0000-0000-0000821B0000}"/>
    <cellStyle name="Input 7 5 2 4" xfId="6803" xr:uid="{00000000-0005-0000-0000-0000831B0000}"/>
    <cellStyle name="Input 7 5 2 5" xfId="6804" xr:uid="{00000000-0005-0000-0000-0000841B0000}"/>
    <cellStyle name="Input 7 5 2 6" xfId="6805" xr:uid="{00000000-0005-0000-0000-0000851B0000}"/>
    <cellStyle name="Input 7 5 3" xfId="6806" xr:uid="{00000000-0005-0000-0000-0000861B0000}"/>
    <cellStyle name="Input 7 5 3 2" xfId="6807" xr:uid="{00000000-0005-0000-0000-0000871B0000}"/>
    <cellStyle name="Input 7 5 4" xfId="6808" xr:uid="{00000000-0005-0000-0000-0000881B0000}"/>
    <cellStyle name="Input 7 5 5" xfId="6809" xr:uid="{00000000-0005-0000-0000-0000891B0000}"/>
    <cellStyle name="Input 7 5 6" xfId="6810" xr:uid="{00000000-0005-0000-0000-00008A1B0000}"/>
    <cellStyle name="Input 7 5 7" xfId="6811" xr:uid="{00000000-0005-0000-0000-00008B1B0000}"/>
    <cellStyle name="Input 7 6" xfId="6812" xr:uid="{00000000-0005-0000-0000-00008C1B0000}"/>
    <cellStyle name="Input 7 6 2" xfId="6813" xr:uid="{00000000-0005-0000-0000-00008D1B0000}"/>
    <cellStyle name="Input 7 6 2 2" xfId="6814" xr:uid="{00000000-0005-0000-0000-00008E1B0000}"/>
    <cellStyle name="Input 7 6 2 3" xfId="6815" xr:uid="{00000000-0005-0000-0000-00008F1B0000}"/>
    <cellStyle name="Input 7 6 2 4" xfId="6816" xr:uid="{00000000-0005-0000-0000-0000901B0000}"/>
    <cellStyle name="Input 7 6 2 5" xfId="6817" xr:uid="{00000000-0005-0000-0000-0000911B0000}"/>
    <cellStyle name="Input 7 6 2 6" xfId="6818" xr:uid="{00000000-0005-0000-0000-0000921B0000}"/>
    <cellStyle name="Input 7 6 3" xfId="6819" xr:uid="{00000000-0005-0000-0000-0000931B0000}"/>
    <cellStyle name="Input 7 6 3 2" xfId="6820" xr:uid="{00000000-0005-0000-0000-0000941B0000}"/>
    <cellStyle name="Input 7 6 4" xfId="6821" xr:uid="{00000000-0005-0000-0000-0000951B0000}"/>
    <cellStyle name="Input 7 6 5" xfId="6822" xr:uid="{00000000-0005-0000-0000-0000961B0000}"/>
    <cellStyle name="Input 7 6 6" xfId="6823" xr:uid="{00000000-0005-0000-0000-0000971B0000}"/>
    <cellStyle name="Input 7 6 7" xfId="6824" xr:uid="{00000000-0005-0000-0000-0000981B0000}"/>
    <cellStyle name="Input 7 7" xfId="6825" xr:uid="{00000000-0005-0000-0000-0000991B0000}"/>
    <cellStyle name="Input 7 7 2" xfId="6826" xr:uid="{00000000-0005-0000-0000-00009A1B0000}"/>
    <cellStyle name="Input 7 7 2 2" xfId="6827" xr:uid="{00000000-0005-0000-0000-00009B1B0000}"/>
    <cellStyle name="Input 7 7 2 3" xfId="6828" xr:uid="{00000000-0005-0000-0000-00009C1B0000}"/>
    <cellStyle name="Input 7 7 2 4" xfId="6829" xr:uid="{00000000-0005-0000-0000-00009D1B0000}"/>
    <cellStyle name="Input 7 7 2 5" xfId="6830" xr:uid="{00000000-0005-0000-0000-00009E1B0000}"/>
    <cellStyle name="Input 7 7 2 6" xfId="6831" xr:uid="{00000000-0005-0000-0000-00009F1B0000}"/>
    <cellStyle name="Input 7 7 3" xfId="6832" xr:uid="{00000000-0005-0000-0000-0000A01B0000}"/>
    <cellStyle name="Input 7 7 3 2" xfId="6833" xr:uid="{00000000-0005-0000-0000-0000A11B0000}"/>
    <cellStyle name="Input 7 7 4" xfId="6834" xr:uid="{00000000-0005-0000-0000-0000A21B0000}"/>
    <cellStyle name="Input 7 7 5" xfId="6835" xr:uid="{00000000-0005-0000-0000-0000A31B0000}"/>
    <cellStyle name="Input 7 7 6" xfId="6836" xr:uid="{00000000-0005-0000-0000-0000A41B0000}"/>
    <cellStyle name="Input 7 7 7" xfId="6837" xr:uid="{00000000-0005-0000-0000-0000A51B0000}"/>
    <cellStyle name="Input 7 8" xfId="6838" xr:uid="{00000000-0005-0000-0000-0000A61B0000}"/>
    <cellStyle name="Input 7 8 2" xfId="6839" xr:uid="{00000000-0005-0000-0000-0000A71B0000}"/>
    <cellStyle name="Input 7 8 2 2" xfId="6840" xr:uid="{00000000-0005-0000-0000-0000A81B0000}"/>
    <cellStyle name="Input 7 8 2 3" xfId="6841" xr:uid="{00000000-0005-0000-0000-0000A91B0000}"/>
    <cellStyle name="Input 7 8 2 4" xfId="6842" xr:uid="{00000000-0005-0000-0000-0000AA1B0000}"/>
    <cellStyle name="Input 7 8 2 5" xfId="6843" xr:uid="{00000000-0005-0000-0000-0000AB1B0000}"/>
    <cellStyle name="Input 7 8 2 6" xfId="6844" xr:uid="{00000000-0005-0000-0000-0000AC1B0000}"/>
    <cellStyle name="Input 7 8 3" xfId="6845" xr:uid="{00000000-0005-0000-0000-0000AD1B0000}"/>
    <cellStyle name="Input 7 8 3 2" xfId="6846" xr:uid="{00000000-0005-0000-0000-0000AE1B0000}"/>
    <cellStyle name="Input 7 8 4" xfId="6847" xr:uid="{00000000-0005-0000-0000-0000AF1B0000}"/>
    <cellStyle name="Input 7 8 5" xfId="6848" xr:uid="{00000000-0005-0000-0000-0000B01B0000}"/>
    <cellStyle name="Input 7 8 6" xfId="6849" xr:uid="{00000000-0005-0000-0000-0000B11B0000}"/>
    <cellStyle name="Input 7 8 7" xfId="6850" xr:uid="{00000000-0005-0000-0000-0000B21B0000}"/>
    <cellStyle name="Input 7 9" xfId="6851" xr:uid="{00000000-0005-0000-0000-0000B31B0000}"/>
    <cellStyle name="Input 7 9 2" xfId="6852" xr:uid="{00000000-0005-0000-0000-0000B41B0000}"/>
    <cellStyle name="Input 7 9 3" xfId="6853" xr:uid="{00000000-0005-0000-0000-0000B51B0000}"/>
    <cellStyle name="Input 7 9 4" xfId="6854" xr:uid="{00000000-0005-0000-0000-0000B61B0000}"/>
    <cellStyle name="Input 7 9 5" xfId="6855" xr:uid="{00000000-0005-0000-0000-0000B71B0000}"/>
    <cellStyle name="Input 7 9 6" xfId="6856" xr:uid="{00000000-0005-0000-0000-0000B81B0000}"/>
    <cellStyle name="Input 7_Subsidy" xfId="6857" xr:uid="{00000000-0005-0000-0000-0000B91B0000}"/>
    <cellStyle name="Input 8" xfId="6858" xr:uid="{00000000-0005-0000-0000-0000BA1B0000}"/>
    <cellStyle name="Input 8 10" xfId="6859" xr:uid="{00000000-0005-0000-0000-0000BB1B0000}"/>
    <cellStyle name="Input 8 10 2" xfId="6860" xr:uid="{00000000-0005-0000-0000-0000BC1B0000}"/>
    <cellStyle name="Input 8 11" xfId="6861" xr:uid="{00000000-0005-0000-0000-0000BD1B0000}"/>
    <cellStyle name="Input 8 12" xfId="6862" xr:uid="{00000000-0005-0000-0000-0000BE1B0000}"/>
    <cellStyle name="Input 8 13" xfId="6863" xr:uid="{00000000-0005-0000-0000-0000BF1B0000}"/>
    <cellStyle name="Input 8 14" xfId="6864" xr:uid="{00000000-0005-0000-0000-0000C01B0000}"/>
    <cellStyle name="Input 8 2" xfId="6865" xr:uid="{00000000-0005-0000-0000-0000C11B0000}"/>
    <cellStyle name="Input 8 2 2" xfId="6866" xr:uid="{00000000-0005-0000-0000-0000C21B0000}"/>
    <cellStyle name="Input 8 2 2 2" xfId="6867" xr:uid="{00000000-0005-0000-0000-0000C31B0000}"/>
    <cellStyle name="Input 8 2 2 2 2" xfId="6868" xr:uid="{00000000-0005-0000-0000-0000C41B0000}"/>
    <cellStyle name="Input 8 2 2 2 3" xfId="6869" xr:uid="{00000000-0005-0000-0000-0000C51B0000}"/>
    <cellStyle name="Input 8 2 2 2 4" xfId="6870" xr:uid="{00000000-0005-0000-0000-0000C61B0000}"/>
    <cellStyle name="Input 8 2 2 2 5" xfId="6871" xr:uid="{00000000-0005-0000-0000-0000C71B0000}"/>
    <cellStyle name="Input 8 2 2 2 6" xfId="6872" xr:uid="{00000000-0005-0000-0000-0000C81B0000}"/>
    <cellStyle name="Input 8 2 2 3" xfId="6873" xr:uid="{00000000-0005-0000-0000-0000C91B0000}"/>
    <cellStyle name="Input 8 2 2 3 2" xfId="6874" xr:uid="{00000000-0005-0000-0000-0000CA1B0000}"/>
    <cellStyle name="Input 8 2 2 4" xfId="6875" xr:uid="{00000000-0005-0000-0000-0000CB1B0000}"/>
    <cellStyle name="Input 8 2 2 5" xfId="6876" xr:uid="{00000000-0005-0000-0000-0000CC1B0000}"/>
    <cellStyle name="Input 8 2 2 6" xfId="6877" xr:uid="{00000000-0005-0000-0000-0000CD1B0000}"/>
    <cellStyle name="Input 8 2 2 7" xfId="6878" xr:uid="{00000000-0005-0000-0000-0000CE1B0000}"/>
    <cellStyle name="Input 8 2 3" xfId="6879" xr:uid="{00000000-0005-0000-0000-0000CF1B0000}"/>
    <cellStyle name="Input 8 2 3 2" xfId="6880" xr:uid="{00000000-0005-0000-0000-0000D01B0000}"/>
    <cellStyle name="Input 8 2 3 3" xfId="6881" xr:uid="{00000000-0005-0000-0000-0000D11B0000}"/>
    <cellStyle name="Input 8 2 3 4" xfId="6882" xr:uid="{00000000-0005-0000-0000-0000D21B0000}"/>
    <cellStyle name="Input 8 2 3 5" xfId="6883" xr:uid="{00000000-0005-0000-0000-0000D31B0000}"/>
    <cellStyle name="Input 8 2 3 6" xfId="6884" xr:uid="{00000000-0005-0000-0000-0000D41B0000}"/>
    <cellStyle name="Input 8 2 4" xfId="6885" xr:uid="{00000000-0005-0000-0000-0000D51B0000}"/>
    <cellStyle name="Input 8 2 4 2" xfId="6886" xr:uid="{00000000-0005-0000-0000-0000D61B0000}"/>
    <cellStyle name="Input 8 2 5" xfId="6887" xr:uid="{00000000-0005-0000-0000-0000D71B0000}"/>
    <cellStyle name="Input 8 2 6" xfId="6888" xr:uid="{00000000-0005-0000-0000-0000D81B0000}"/>
    <cellStyle name="Input 8 2 7" xfId="6889" xr:uid="{00000000-0005-0000-0000-0000D91B0000}"/>
    <cellStyle name="Input 8 2 8" xfId="6890" xr:uid="{00000000-0005-0000-0000-0000DA1B0000}"/>
    <cellStyle name="Input 8 2_Subsidy" xfId="6891" xr:uid="{00000000-0005-0000-0000-0000DB1B0000}"/>
    <cellStyle name="Input 8 3" xfId="6892" xr:uid="{00000000-0005-0000-0000-0000DC1B0000}"/>
    <cellStyle name="Input 8 3 2" xfId="6893" xr:uid="{00000000-0005-0000-0000-0000DD1B0000}"/>
    <cellStyle name="Input 8 3 2 2" xfId="6894" xr:uid="{00000000-0005-0000-0000-0000DE1B0000}"/>
    <cellStyle name="Input 8 3 2 3" xfId="6895" xr:uid="{00000000-0005-0000-0000-0000DF1B0000}"/>
    <cellStyle name="Input 8 3 2 4" xfId="6896" xr:uid="{00000000-0005-0000-0000-0000E01B0000}"/>
    <cellStyle name="Input 8 3 2 5" xfId="6897" xr:uid="{00000000-0005-0000-0000-0000E11B0000}"/>
    <cellStyle name="Input 8 3 2 6" xfId="6898" xr:uid="{00000000-0005-0000-0000-0000E21B0000}"/>
    <cellStyle name="Input 8 3 3" xfId="6899" xr:uid="{00000000-0005-0000-0000-0000E31B0000}"/>
    <cellStyle name="Input 8 3 3 2" xfId="6900" xr:uid="{00000000-0005-0000-0000-0000E41B0000}"/>
    <cellStyle name="Input 8 3 4" xfId="6901" xr:uid="{00000000-0005-0000-0000-0000E51B0000}"/>
    <cellStyle name="Input 8 3 5" xfId="6902" xr:uid="{00000000-0005-0000-0000-0000E61B0000}"/>
    <cellStyle name="Input 8 3 6" xfId="6903" xr:uid="{00000000-0005-0000-0000-0000E71B0000}"/>
    <cellStyle name="Input 8 3 7" xfId="6904" xr:uid="{00000000-0005-0000-0000-0000E81B0000}"/>
    <cellStyle name="Input 8 4" xfId="6905" xr:uid="{00000000-0005-0000-0000-0000E91B0000}"/>
    <cellStyle name="Input 8 4 2" xfId="6906" xr:uid="{00000000-0005-0000-0000-0000EA1B0000}"/>
    <cellStyle name="Input 8 4 2 2" xfId="6907" xr:uid="{00000000-0005-0000-0000-0000EB1B0000}"/>
    <cellStyle name="Input 8 4 2 3" xfId="6908" xr:uid="{00000000-0005-0000-0000-0000EC1B0000}"/>
    <cellStyle name="Input 8 4 2 4" xfId="6909" xr:uid="{00000000-0005-0000-0000-0000ED1B0000}"/>
    <cellStyle name="Input 8 4 2 5" xfId="6910" xr:uid="{00000000-0005-0000-0000-0000EE1B0000}"/>
    <cellStyle name="Input 8 4 2 6" xfId="6911" xr:uid="{00000000-0005-0000-0000-0000EF1B0000}"/>
    <cellStyle name="Input 8 4 3" xfId="6912" xr:uid="{00000000-0005-0000-0000-0000F01B0000}"/>
    <cellStyle name="Input 8 4 3 2" xfId="6913" xr:uid="{00000000-0005-0000-0000-0000F11B0000}"/>
    <cellStyle name="Input 8 4 4" xfId="6914" xr:uid="{00000000-0005-0000-0000-0000F21B0000}"/>
    <cellStyle name="Input 8 4 5" xfId="6915" xr:uid="{00000000-0005-0000-0000-0000F31B0000}"/>
    <cellStyle name="Input 8 4 6" xfId="6916" xr:uid="{00000000-0005-0000-0000-0000F41B0000}"/>
    <cellStyle name="Input 8 4 7" xfId="6917" xr:uid="{00000000-0005-0000-0000-0000F51B0000}"/>
    <cellStyle name="Input 8 5" xfId="6918" xr:uid="{00000000-0005-0000-0000-0000F61B0000}"/>
    <cellStyle name="Input 8 5 2" xfId="6919" xr:uid="{00000000-0005-0000-0000-0000F71B0000}"/>
    <cellStyle name="Input 8 5 2 2" xfId="6920" xr:uid="{00000000-0005-0000-0000-0000F81B0000}"/>
    <cellStyle name="Input 8 5 2 3" xfId="6921" xr:uid="{00000000-0005-0000-0000-0000F91B0000}"/>
    <cellStyle name="Input 8 5 2 4" xfId="6922" xr:uid="{00000000-0005-0000-0000-0000FA1B0000}"/>
    <cellStyle name="Input 8 5 2 5" xfId="6923" xr:uid="{00000000-0005-0000-0000-0000FB1B0000}"/>
    <cellStyle name="Input 8 5 2 6" xfId="6924" xr:uid="{00000000-0005-0000-0000-0000FC1B0000}"/>
    <cellStyle name="Input 8 5 3" xfId="6925" xr:uid="{00000000-0005-0000-0000-0000FD1B0000}"/>
    <cellStyle name="Input 8 5 3 2" xfId="6926" xr:uid="{00000000-0005-0000-0000-0000FE1B0000}"/>
    <cellStyle name="Input 8 5 4" xfId="6927" xr:uid="{00000000-0005-0000-0000-0000FF1B0000}"/>
    <cellStyle name="Input 8 5 5" xfId="6928" xr:uid="{00000000-0005-0000-0000-0000001C0000}"/>
    <cellStyle name="Input 8 5 6" xfId="6929" xr:uid="{00000000-0005-0000-0000-0000011C0000}"/>
    <cellStyle name="Input 8 5 7" xfId="6930" xr:uid="{00000000-0005-0000-0000-0000021C0000}"/>
    <cellStyle name="Input 8 6" xfId="6931" xr:uid="{00000000-0005-0000-0000-0000031C0000}"/>
    <cellStyle name="Input 8 6 2" xfId="6932" xr:uid="{00000000-0005-0000-0000-0000041C0000}"/>
    <cellStyle name="Input 8 6 2 2" xfId="6933" xr:uid="{00000000-0005-0000-0000-0000051C0000}"/>
    <cellStyle name="Input 8 6 2 3" xfId="6934" xr:uid="{00000000-0005-0000-0000-0000061C0000}"/>
    <cellStyle name="Input 8 6 2 4" xfId="6935" xr:uid="{00000000-0005-0000-0000-0000071C0000}"/>
    <cellStyle name="Input 8 6 2 5" xfId="6936" xr:uid="{00000000-0005-0000-0000-0000081C0000}"/>
    <cellStyle name="Input 8 6 2 6" xfId="6937" xr:uid="{00000000-0005-0000-0000-0000091C0000}"/>
    <cellStyle name="Input 8 6 3" xfId="6938" xr:uid="{00000000-0005-0000-0000-00000A1C0000}"/>
    <cellStyle name="Input 8 6 3 2" xfId="6939" xr:uid="{00000000-0005-0000-0000-00000B1C0000}"/>
    <cellStyle name="Input 8 6 4" xfId="6940" xr:uid="{00000000-0005-0000-0000-00000C1C0000}"/>
    <cellStyle name="Input 8 6 5" xfId="6941" xr:uid="{00000000-0005-0000-0000-00000D1C0000}"/>
    <cellStyle name="Input 8 6 6" xfId="6942" xr:uid="{00000000-0005-0000-0000-00000E1C0000}"/>
    <cellStyle name="Input 8 6 7" xfId="6943" xr:uid="{00000000-0005-0000-0000-00000F1C0000}"/>
    <cellStyle name="Input 8 7" xfId="6944" xr:uid="{00000000-0005-0000-0000-0000101C0000}"/>
    <cellStyle name="Input 8 7 2" xfId="6945" xr:uid="{00000000-0005-0000-0000-0000111C0000}"/>
    <cellStyle name="Input 8 7 2 2" xfId="6946" xr:uid="{00000000-0005-0000-0000-0000121C0000}"/>
    <cellStyle name="Input 8 7 2 3" xfId="6947" xr:uid="{00000000-0005-0000-0000-0000131C0000}"/>
    <cellStyle name="Input 8 7 2 4" xfId="6948" xr:uid="{00000000-0005-0000-0000-0000141C0000}"/>
    <cellStyle name="Input 8 7 2 5" xfId="6949" xr:uid="{00000000-0005-0000-0000-0000151C0000}"/>
    <cellStyle name="Input 8 7 2 6" xfId="6950" xr:uid="{00000000-0005-0000-0000-0000161C0000}"/>
    <cellStyle name="Input 8 7 3" xfId="6951" xr:uid="{00000000-0005-0000-0000-0000171C0000}"/>
    <cellStyle name="Input 8 7 3 2" xfId="6952" xr:uid="{00000000-0005-0000-0000-0000181C0000}"/>
    <cellStyle name="Input 8 7 4" xfId="6953" xr:uid="{00000000-0005-0000-0000-0000191C0000}"/>
    <cellStyle name="Input 8 7 5" xfId="6954" xr:uid="{00000000-0005-0000-0000-00001A1C0000}"/>
    <cellStyle name="Input 8 7 6" xfId="6955" xr:uid="{00000000-0005-0000-0000-00001B1C0000}"/>
    <cellStyle name="Input 8 7 7" xfId="6956" xr:uid="{00000000-0005-0000-0000-00001C1C0000}"/>
    <cellStyle name="Input 8 8" xfId="6957" xr:uid="{00000000-0005-0000-0000-00001D1C0000}"/>
    <cellStyle name="Input 8 8 2" xfId="6958" xr:uid="{00000000-0005-0000-0000-00001E1C0000}"/>
    <cellStyle name="Input 8 8 2 2" xfId="6959" xr:uid="{00000000-0005-0000-0000-00001F1C0000}"/>
    <cellStyle name="Input 8 8 2 3" xfId="6960" xr:uid="{00000000-0005-0000-0000-0000201C0000}"/>
    <cellStyle name="Input 8 8 2 4" xfId="6961" xr:uid="{00000000-0005-0000-0000-0000211C0000}"/>
    <cellStyle name="Input 8 8 2 5" xfId="6962" xr:uid="{00000000-0005-0000-0000-0000221C0000}"/>
    <cellStyle name="Input 8 8 2 6" xfId="6963" xr:uid="{00000000-0005-0000-0000-0000231C0000}"/>
    <cellStyle name="Input 8 8 3" xfId="6964" xr:uid="{00000000-0005-0000-0000-0000241C0000}"/>
    <cellStyle name="Input 8 8 3 2" xfId="6965" xr:uid="{00000000-0005-0000-0000-0000251C0000}"/>
    <cellStyle name="Input 8 8 4" xfId="6966" xr:uid="{00000000-0005-0000-0000-0000261C0000}"/>
    <cellStyle name="Input 8 8 5" xfId="6967" xr:uid="{00000000-0005-0000-0000-0000271C0000}"/>
    <cellStyle name="Input 8 8 6" xfId="6968" xr:uid="{00000000-0005-0000-0000-0000281C0000}"/>
    <cellStyle name="Input 8 8 7" xfId="6969" xr:uid="{00000000-0005-0000-0000-0000291C0000}"/>
    <cellStyle name="Input 8 9" xfId="6970" xr:uid="{00000000-0005-0000-0000-00002A1C0000}"/>
    <cellStyle name="Input 8 9 2" xfId="6971" xr:uid="{00000000-0005-0000-0000-00002B1C0000}"/>
    <cellStyle name="Input 8 9 3" xfId="6972" xr:uid="{00000000-0005-0000-0000-00002C1C0000}"/>
    <cellStyle name="Input 8 9 4" xfId="6973" xr:uid="{00000000-0005-0000-0000-00002D1C0000}"/>
    <cellStyle name="Input 8 9 5" xfId="6974" xr:uid="{00000000-0005-0000-0000-00002E1C0000}"/>
    <cellStyle name="Input 8 9 6" xfId="6975" xr:uid="{00000000-0005-0000-0000-00002F1C0000}"/>
    <cellStyle name="Input 8_Subsidy" xfId="6976" xr:uid="{00000000-0005-0000-0000-0000301C0000}"/>
    <cellStyle name="Input 9" xfId="6977" xr:uid="{00000000-0005-0000-0000-0000311C0000}"/>
    <cellStyle name="Input 9 10" xfId="6978" xr:uid="{00000000-0005-0000-0000-0000321C0000}"/>
    <cellStyle name="Input 9 10 2" xfId="6979" xr:uid="{00000000-0005-0000-0000-0000331C0000}"/>
    <cellStyle name="Input 9 11" xfId="6980" xr:uid="{00000000-0005-0000-0000-0000341C0000}"/>
    <cellStyle name="Input 9 12" xfId="6981" xr:uid="{00000000-0005-0000-0000-0000351C0000}"/>
    <cellStyle name="Input 9 13" xfId="6982" xr:uid="{00000000-0005-0000-0000-0000361C0000}"/>
    <cellStyle name="Input 9 14" xfId="6983" xr:uid="{00000000-0005-0000-0000-0000371C0000}"/>
    <cellStyle name="Input 9 2" xfId="6984" xr:uid="{00000000-0005-0000-0000-0000381C0000}"/>
    <cellStyle name="Input 9 2 2" xfId="6985" xr:uid="{00000000-0005-0000-0000-0000391C0000}"/>
    <cellStyle name="Input 9 2 2 2" xfId="6986" xr:uid="{00000000-0005-0000-0000-00003A1C0000}"/>
    <cellStyle name="Input 9 2 2 2 2" xfId="6987" xr:uid="{00000000-0005-0000-0000-00003B1C0000}"/>
    <cellStyle name="Input 9 2 2 2 3" xfId="6988" xr:uid="{00000000-0005-0000-0000-00003C1C0000}"/>
    <cellStyle name="Input 9 2 2 2 4" xfId="6989" xr:uid="{00000000-0005-0000-0000-00003D1C0000}"/>
    <cellStyle name="Input 9 2 2 2 5" xfId="6990" xr:uid="{00000000-0005-0000-0000-00003E1C0000}"/>
    <cellStyle name="Input 9 2 2 2 6" xfId="6991" xr:uid="{00000000-0005-0000-0000-00003F1C0000}"/>
    <cellStyle name="Input 9 2 2 3" xfId="6992" xr:uid="{00000000-0005-0000-0000-0000401C0000}"/>
    <cellStyle name="Input 9 2 2 3 2" xfId="6993" xr:uid="{00000000-0005-0000-0000-0000411C0000}"/>
    <cellStyle name="Input 9 2 2 4" xfId="6994" xr:uid="{00000000-0005-0000-0000-0000421C0000}"/>
    <cellStyle name="Input 9 2 2 5" xfId="6995" xr:uid="{00000000-0005-0000-0000-0000431C0000}"/>
    <cellStyle name="Input 9 2 2 6" xfId="6996" xr:uid="{00000000-0005-0000-0000-0000441C0000}"/>
    <cellStyle name="Input 9 2 2 7" xfId="6997" xr:uid="{00000000-0005-0000-0000-0000451C0000}"/>
    <cellStyle name="Input 9 2 3" xfId="6998" xr:uid="{00000000-0005-0000-0000-0000461C0000}"/>
    <cellStyle name="Input 9 2 3 2" xfId="6999" xr:uid="{00000000-0005-0000-0000-0000471C0000}"/>
    <cellStyle name="Input 9 2 3 3" xfId="7000" xr:uid="{00000000-0005-0000-0000-0000481C0000}"/>
    <cellStyle name="Input 9 2 3 4" xfId="7001" xr:uid="{00000000-0005-0000-0000-0000491C0000}"/>
    <cellStyle name="Input 9 2 3 5" xfId="7002" xr:uid="{00000000-0005-0000-0000-00004A1C0000}"/>
    <cellStyle name="Input 9 2 3 6" xfId="7003" xr:uid="{00000000-0005-0000-0000-00004B1C0000}"/>
    <cellStyle name="Input 9 2 4" xfId="7004" xr:uid="{00000000-0005-0000-0000-00004C1C0000}"/>
    <cellStyle name="Input 9 2 4 2" xfId="7005" xr:uid="{00000000-0005-0000-0000-00004D1C0000}"/>
    <cellStyle name="Input 9 2 5" xfId="7006" xr:uid="{00000000-0005-0000-0000-00004E1C0000}"/>
    <cellStyle name="Input 9 2 6" xfId="7007" xr:uid="{00000000-0005-0000-0000-00004F1C0000}"/>
    <cellStyle name="Input 9 2 7" xfId="7008" xr:uid="{00000000-0005-0000-0000-0000501C0000}"/>
    <cellStyle name="Input 9 2 8" xfId="7009" xr:uid="{00000000-0005-0000-0000-0000511C0000}"/>
    <cellStyle name="Input 9 2_Subsidy" xfId="7010" xr:uid="{00000000-0005-0000-0000-0000521C0000}"/>
    <cellStyle name="Input 9 3" xfId="7011" xr:uid="{00000000-0005-0000-0000-0000531C0000}"/>
    <cellStyle name="Input 9 3 2" xfId="7012" xr:uid="{00000000-0005-0000-0000-0000541C0000}"/>
    <cellStyle name="Input 9 3 2 2" xfId="7013" xr:uid="{00000000-0005-0000-0000-0000551C0000}"/>
    <cellStyle name="Input 9 3 2 3" xfId="7014" xr:uid="{00000000-0005-0000-0000-0000561C0000}"/>
    <cellStyle name="Input 9 3 2 4" xfId="7015" xr:uid="{00000000-0005-0000-0000-0000571C0000}"/>
    <cellStyle name="Input 9 3 2 5" xfId="7016" xr:uid="{00000000-0005-0000-0000-0000581C0000}"/>
    <cellStyle name="Input 9 3 2 6" xfId="7017" xr:uid="{00000000-0005-0000-0000-0000591C0000}"/>
    <cellStyle name="Input 9 3 3" xfId="7018" xr:uid="{00000000-0005-0000-0000-00005A1C0000}"/>
    <cellStyle name="Input 9 3 3 2" xfId="7019" xr:uid="{00000000-0005-0000-0000-00005B1C0000}"/>
    <cellStyle name="Input 9 3 4" xfId="7020" xr:uid="{00000000-0005-0000-0000-00005C1C0000}"/>
    <cellStyle name="Input 9 3 5" xfId="7021" xr:uid="{00000000-0005-0000-0000-00005D1C0000}"/>
    <cellStyle name="Input 9 3 6" xfId="7022" xr:uid="{00000000-0005-0000-0000-00005E1C0000}"/>
    <cellStyle name="Input 9 3 7" xfId="7023" xr:uid="{00000000-0005-0000-0000-00005F1C0000}"/>
    <cellStyle name="Input 9 4" xfId="7024" xr:uid="{00000000-0005-0000-0000-0000601C0000}"/>
    <cellStyle name="Input 9 4 2" xfId="7025" xr:uid="{00000000-0005-0000-0000-0000611C0000}"/>
    <cellStyle name="Input 9 4 2 2" xfId="7026" xr:uid="{00000000-0005-0000-0000-0000621C0000}"/>
    <cellStyle name="Input 9 4 2 3" xfId="7027" xr:uid="{00000000-0005-0000-0000-0000631C0000}"/>
    <cellStyle name="Input 9 4 2 4" xfId="7028" xr:uid="{00000000-0005-0000-0000-0000641C0000}"/>
    <cellStyle name="Input 9 4 2 5" xfId="7029" xr:uid="{00000000-0005-0000-0000-0000651C0000}"/>
    <cellStyle name="Input 9 4 2 6" xfId="7030" xr:uid="{00000000-0005-0000-0000-0000661C0000}"/>
    <cellStyle name="Input 9 4 3" xfId="7031" xr:uid="{00000000-0005-0000-0000-0000671C0000}"/>
    <cellStyle name="Input 9 4 3 2" xfId="7032" xr:uid="{00000000-0005-0000-0000-0000681C0000}"/>
    <cellStyle name="Input 9 4 4" xfId="7033" xr:uid="{00000000-0005-0000-0000-0000691C0000}"/>
    <cellStyle name="Input 9 4 5" xfId="7034" xr:uid="{00000000-0005-0000-0000-00006A1C0000}"/>
    <cellStyle name="Input 9 4 6" xfId="7035" xr:uid="{00000000-0005-0000-0000-00006B1C0000}"/>
    <cellStyle name="Input 9 4 7" xfId="7036" xr:uid="{00000000-0005-0000-0000-00006C1C0000}"/>
    <cellStyle name="Input 9 5" xfId="7037" xr:uid="{00000000-0005-0000-0000-00006D1C0000}"/>
    <cellStyle name="Input 9 5 2" xfId="7038" xr:uid="{00000000-0005-0000-0000-00006E1C0000}"/>
    <cellStyle name="Input 9 5 2 2" xfId="7039" xr:uid="{00000000-0005-0000-0000-00006F1C0000}"/>
    <cellStyle name="Input 9 5 2 3" xfId="7040" xr:uid="{00000000-0005-0000-0000-0000701C0000}"/>
    <cellStyle name="Input 9 5 2 4" xfId="7041" xr:uid="{00000000-0005-0000-0000-0000711C0000}"/>
    <cellStyle name="Input 9 5 2 5" xfId="7042" xr:uid="{00000000-0005-0000-0000-0000721C0000}"/>
    <cellStyle name="Input 9 5 2 6" xfId="7043" xr:uid="{00000000-0005-0000-0000-0000731C0000}"/>
    <cellStyle name="Input 9 5 3" xfId="7044" xr:uid="{00000000-0005-0000-0000-0000741C0000}"/>
    <cellStyle name="Input 9 5 3 2" xfId="7045" xr:uid="{00000000-0005-0000-0000-0000751C0000}"/>
    <cellStyle name="Input 9 5 4" xfId="7046" xr:uid="{00000000-0005-0000-0000-0000761C0000}"/>
    <cellStyle name="Input 9 5 5" xfId="7047" xr:uid="{00000000-0005-0000-0000-0000771C0000}"/>
    <cellStyle name="Input 9 5 6" xfId="7048" xr:uid="{00000000-0005-0000-0000-0000781C0000}"/>
    <cellStyle name="Input 9 5 7" xfId="7049" xr:uid="{00000000-0005-0000-0000-0000791C0000}"/>
    <cellStyle name="Input 9 6" xfId="7050" xr:uid="{00000000-0005-0000-0000-00007A1C0000}"/>
    <cellStyle name="Input 9 6 2" xfId="7051" xr:uid="{00000000-0005-0000-0000-00007B1C0000}"/>
    <cellStyle name="Input 9 6 2 2" xfId="7052" xr:uid="{00000000-0005-0000-0000-00007C1C0000}"/>
    <cellStyle name="Input 9 6 2 3" xfId="7053" xr:uid="{00000000-0005-0000-0000-00007D1C0000}"/>
    <cellStyle name="Input 9 6 2 4" xfId="7054" xr:uid="{00000000-0005-0000-0000-00007E1C0000}"/>
    <cellStyle name="Input 9 6 2 5" xfId="7055" xr:uid="{00000000-0005-0000-0000-00007F1C0000}"/>
    <cellStyle name="Input 9 6 2 6" xfId="7056" xr:uid="{00000000-0005-0000-0000-0000801C0000}"/>
    <cellStyle name="Input 9 6 3" xfId="7057" xr:uid="{00000000-0005-0000-0000-0000811C0000}"/>
    <cellStyle name="Input 9 6 3 2" xfId="7058" xr:uid="{00000000-0005-0000-0000-0000821C0000}"/>
    <cellStyle name="Input 9 6 4" xfId="7059" xr:uid="{00000000-0005-0000-0000-0000831C0000}"/>
    <cellStyle name="Input 9 6 5" xfId="7060" xr:uid="{00000000-0005-0000-0000-0000841C0000}"/>
    <cellStyle name="Input 9 6 6" xfId="7061" xr:uid="{00000000-0005-0000-0000-0000851C0000}"/>
    <cellStyle name="Input 9 6 7" xfId="7062" xr:uid="{00000000-0005-0000-0000-0000861C0000}"/>
    <cellStyle name="Input 9 7" xfId="7063" xr:uid="{00000000-0005-0000-0000-0000871C0000}"/>
    <cellStyle name="Input 9 7 2" xfId="7064" xr:uid="{00000000-0005-0000-0000-0000881C0000}"/>
    <cellStyle name="Input 9 7 2 2" xfId="7065" xr:uid="{00000000-0005-0000-0000-0000891C0000}"/>
    <cellStyle name="Input 9 7 2 3" xfId="7066" xr:uid="{00000000-0005-0000-0000-00008A1C0000}"/>
    <cellStyle name="Input 9 7 2 4" xfId="7067" xr:uid="{00000000-0005-0000-0000-00008B1C0000}"/>
    <cellStyle name="Input 9 7 2 5" xfId="7068" xr:uid="{00000000-0005-0000-0000-00008C1C0000}"/>
    <cellStyle name="Input 9 7 2 6" xfId="7069" xr:uid="{00000000-0005-0000-0000-00008D1C0000}"/>
    <cellStyle name="Input 9 7 3" xfId="7070" xr:uid="{00000000-0005-0000-0000-00008E1C0000}"/>
    <cellStyle name="Input 9 7 3 2" xfId="7071" xr:uid="{00000000-0005-0000-0000-00008F1C0000}"/>
    <cellStyle name="Input 9 7 4" xfId="7072" xr:uid="{00000000-0005-0000-0000-0000901C0000}"/>
    <cellStyle name="Input 9 7 5" xfId="7073" xr:uid="{00000000-0005-0000-0000-0000911C0000}"/>
    <cellStyle name="Input 9 7 6" xfId="7074" xr:uid="{00000000-0005-0000-0000-0000921C0000}"/>
    <cellStyle name="Input 9 7 7" xfId="7075" xr:uid="{00000000-0005-0000-0000-0000931C0000}"/>
    <cellStyle name="Input 9 8" xfId="7076" xr:uid="{00000000-0005-0000-0000-0000941C0000}"/>
    <cellStyle name="Input 9 8 2" xfId="7077" xr:uid="{00000000-0005-0000-0000-0000951C0000}"/>
    <cellStyle name="Input 9 8 2 2" xfId="7078" xr:uid="{00000000-0005-0000-0000-0000961C0000}"/>
    <cellStyle name="Input 9 8 2 3" xfId="7079" xr:uid="{00000000-0005-0000-0000-0000971C0000}"/>
    <cellStyle name="Input 9 8 2 4" xfId="7080" xr:uid="{00000000-0005-0000-0000-0000981C0000}"/>
    <cellStyle name="Input 9 8 2 5" xfId="7081" xr:uid="{00000000-0005-0000-0000-0000991C0000}"/>
    <cellStyle name="Input 9 8 2 6" xfId="7082" xr:uid="{00000000-0005-0000-0000-00009A1C0000}"/>
    <cellStyle name="Input 9 8 3" xfId="7083" xr:uid="{00000000-0005-0000-0000-00009B1C0000}"/>
    <cellStyle name="Input 9 8 3 2" xfId="7084" xr:uid="{00000000-0005-0000-0000-00009C1C0000}"/>
    <cellStyle name="Input 9 8 4" xfId="7085" xr:uid="{00000000-0005-0000-0000-00009D1C0000}"/>
    <cellStyle name="Input 9 8 5" xfId="7086" xr:uid="{00000000-0005-0000-0000-00009E1C0000}"/>
    <cellStyle name="Input 9 8 6" xfId="7087" xr:uid="{00000000-0005-0000-0000-00009F1C0000}"/>
    <cellStyle name="Input 9 8 7" xfId="7088" xr:uid="{00000000-0005-0000-0000-0000A01C0000}"/>
    <cellStyle name="Input 9 9" xfId="7089" xr:uid="{00000000-0005-0000-0000-0000A11C0000}"/>
    <cellStyle name="Input 9 9 2" xfId="7090" xr:uid="{00000000-0005-0000-0000-0000A21C0000}"/>
    <cellStyle name="Input 9 9 3" xfId="7091" xr:uid="{00000000-0005-0000-0000-0000A31C0000}"/>
    <cellStyle name="Input 9 9 4" xfId="7092" xr:uid="{00000000-0005-0000-0000-0000A41C0000}"/>
    <cellStyle name="Input 9 9 5" xfId="7093" xr:uid="{00000000-0005-0000-0000-0000A51C0000}"/>
    <cellStyle name="Input 9 9 6" xfId="7094" xr:uid="{00000000-0005-0000-0000-0000A61C0000}"/>
    <cellStyle name="Input 9_Subsidy" xfId="7095" xr:uid="{00000000-0005-0000-0000-0000A71C0000}"/>
    <cellStyle name="InputCells" xfId="7096" xr:uid="{00000000-0005-0000-0000-0000A81C0000}"/>
    <cellStyle name="InputNumber" xfId="7097" xr:uid="{00000000-0005-0000-0000-0000A91C0000}"/>
    <cellStyle name="InputPercentage" xfId="7098" xr:uid="{00000000-0005-0000-0000-0000AA1C0000}"/>
    <cellStyle name="InputText" xfId="7099" xr:uid="{00000000-0005-0000-0000-0000AB1C0000}"/>
    <cellStyle name="InputText 2" xfId="7100" xr:uid="{00000000-0005-0000-0000-0000AC1C0000}"/>
    <cellStyle name="InputText 3" xfId="7101" xr:uid="{00000000-0005-0000-0000-0000AD1C0000}"/>
    <cellStyle name="InputText 3 2" xfId="7102" xr:uid="{00000000-0005-0000-0000-0000AE1C0000}"/>
    <cellStyle name="InputText 3 3" xfId="7103" xr:uid="{00000000-0005-0000-0000-0000AF1C0000}"/>
    <cellStyle name="InputText 3 3 2" xfId="7104" xr:uid="{00000000-0005-0000-0000-0000B01C0000}"/>
    <cellStyle name="InputText 4" xfId="7105" xr:uid="{00000000-0005-0000-0000-0000B11C0000}"/>
    <cellStyle name="InputText 4 2" xfId="7106" xr:uid="{00000000-0005-0000-0000-0000B21C0000}"/>
    <cellStyle name="InputText_Gas Flow Dynamics" xfId="7107" xr:uid="{00000000-0005-0000-0000-0000B31C0000}"/>
    <cellStyle name="InputValue" xfId="7108" xr:uid="{00000000-0005-0000-0000-0000B41C0000}"/>
    <cellStyle name="InputValue 2" xfId="7109" xr:uid="{00000000-0005-0000-0000-0000B51C0000}"/>
    <cellStyle name="InputValue_Banding" xfId="7110" xr:uid="{00000000-0005-0000-0000-0000B61C0000}"/>
    <cellStyle name="IntermediateCalc_RP" xfId="7111" xr:uid="{00000000-0005-0000-0000-0000B71C0000}"/>
    <cellStyle name="Italic" xfId="7112" xr:uid="{00000000-0005-0000-0000-0000B81C0000}"/>
    <cellStyle name="Italic 2" xfId="7113" xr:uid="{00000000-0005-0000-0000-0000B91C0000}"/>
    <cellStyle name="Italic 2 2" xfId="7114" xr:uid="{00000000-0005-0000-0000-0000BA1C0000}"/>
    <cellStyle name="LABEL Normal" xfId="7115" xr:uid="{00000000-0005-0000-0000-0000BB1C0000}"/>
    <cellStyle name="Label_RP" xfId="7116" xr:uid="{00000000-0005-0000-0000-0000BC1C0000}"/>
    <cellStyle name="LabelIntersect" xfId="8203" xr:uid="{818D2597-70CA-4815-99A9-0D8BBC3C114C}"/>
    <cellStyle name="LabelLeft" xfId="8204" xr:uid="{A4903119-3D9C-4DE7-8AC3-D3CF76963E63}"/>
    <cellStyle name="LabelTop" xfId="8205" xr:uid="{42214E47-4EAE-452C-905B-79DB1FF60651}"/>
    <cellStyle name="Linked Cell 2" xfId="7117" xr:uid="{00000000-0005-0000-0000-0000BD1C0000}"/>
    <cellStyle name="Linked Cell 2 2" xfId="7118" xr:uid="{00000000-0005-0000-0000-0000BE1C0000}"/>
    <cellStyle name="Linked Cell 2 3" xfId="7119" xr:uid="{00000000-0005-0000-0000-0000BF1C0000}"/>
    <cellStyle name="Linked Cell 3" xfId="7120" xr:uid="{00000000-0005-0000-0000-0000C01C0000}"/>
    <cellStyle name="Linked Cell 4" xfId="7121" xr:uid="{00000000-0005-0000-0000-0000C11C0000}"/>
    <cellStyle name="Linked data" xfId="7122" xr:uid="{00000000-0005-0000-0000-0000C21C0000}"/>
    <cellStyle name="Linked data 2" xfId="7123" xr:uid="{00000000-0005-0000-0000-0000C31C0000}"/>
    <cellStyle name="Linked data 3" xfId="7124" xr:uid="{00000000-0005-0000-0000-0000C41C0000}"/>
    <cellStyle name="LinkedCell_RP" xfId="7125" xr:uid="{00000000-0005-0000-0000-0000C51C0000}"/>
    <cellStyle name="LinkedCellLbl_RP" xfId="7126" xr:uid="{00000000-0005-0000-0000-0000C61C0000}"/>
    <cellStyle name="LinkedData" xfId="7127" xr:uid="{00000000-0005-0000-0000-0000C71C0000}"/>
    <cellStyle name="Mdollar" xfId="7128" xr:uid="{00000000-0005-0000-0000-0000C81C0000}"/>
    <cellStyle name="Mdollar 2" xfId="7129" xr:uid="{00000000-0005-0000-0000-0000C91C0000}"/>
    <cellStyle name="Mdollar 2 2" xfId="7130" xr:uid="{00000000-0005-0000-0000-0000CA1C0000}"/>
    <cellStyle name="Meta" xfId="7131" xr:uid="{00000000-0005-0000-0000-0000CB1C0000}"/>
    <cellStyle name="Meta 2" xfId="7132" xr:uid="{00000000-0005-0000-0000-0000CC1C0000}"/>
    <cellStyle name="Meta 2 2" xfId="7133" xr:uid="{00000000-0005-0000-0000-0000CD1C0000}"/>
    <cellStyle name="Meta 2 2 2" xfId="7134" xr:uid="{00000000-0005-0000-0000-0000CE1C0000}"/>
    <cellStyle name="Meta 2 3" xfId="7135" xr:uid="{00000000-0005-0000-0000-0000CF1C0000}"/>
    <cellStyle name="Meta 3" xfId="7136" xr:uid="{00000000-0005-0000-0000-0000D01C0000}"/>
    <cellStyle name="Meta 3 2" xfId="7137" xr:uid="{00000000-0005-0000-0000-0000D11C0000}"/>
    <cellStyle name="Meta 4" xfId="7138" xr:uid="{00000000-0005-0000-0000-0000D21C0000}"/>
    <cellStyle name="Meta 4 2" xfId="7139" xr:uid="{00000000-0005-0000-0000-0000D31C0000}"/>
    <cellStyle name="Meta 5" xfId="7140" xr:uid="{00000000-0005-0000-0000-0000D41C0000}"/>
    <cellStyle name="Meta 6" xfId="7141" xr:uid="{00000000-0005-0000-0000-0000D51C0000}"/>
    <cellStyle name="Meta 7" xfId="7142" xr:uid="{00000000-0005-0000-0000-0000D61C0000}"/>
    <cellStyle name="Meta_1" xfId="7143" xr:uid="{00000000-0005-0000-0000-0000D71C0000}"/>
    <cellStyle name="Mik" xfId="8206" xr:uid="{D9256190-C831-4802-A2E4-7B60E1CE637F}"/>
    <cellStyle name="Mik 2" xfId="8207" xr:uid="{0B3EB177-5000-40B9-8487-9F2BCB4629BE}"/>
    <cellStyle name="Mik_For fiscal tables" xfId="8208" xr:uid="{F0BF4BCF-110A-4817-BD6F-A861C1DCDCCA}"/>
    <cellStyle name="Millares [0]_ANEXOA1-1" xfId="7144" xr:uid="{00000000-0005-0000-0000-0000D81C0000}"/>
    <cellStyle name="Millares_ANEXOA1-1" xfId="7145" xr:uid="{00000000-0005-0000-0000-0000D91C0000}"/>
    <cellStyle name="Moneda [0]_ANEXOA1-1" xfId="7146" xr:uid="{00000000-0005-0000-0000-0000DA1C0000}"/>
    <cellStyle name="Moneda_ANEXOA1-1" xfId="7147" xr:uid="{00000000-0005-0000-0000-0000DB1C0000}"/>
    <cellStyle name="MonthYears" xfId="7148" xr:uid="{00000000-0005-0000-0000-0000DC1C0000}"/>
    <cellStyle name="N" xfId="8209" xr:uid="{617A78B0-0439-4FCC-BFDA-C8831E2AB116}"/>
    <cellStyle name="N 2" xfId="8210" xr:uid="{0A9329C1-E75E-4DD8-8C8C-EC291BCA4505}"/>
    <cellStyle name="NERA_Header0" xfId="7149" xr:uid="{00000000-0005-0000-0000-0000DD1C0000}"/>
    <cellStyle name="Neutral 2" xfId="7150" xr:uid="{00000000-0005-0000-0000-0000DE1C0000}"/>
    <cellStyle name="Neutral 2 2" xfId="7151" xr:uid="{00000000-0005-0000-0000-0000DF1C0000}"/>
    <cellStyle name="Neutral 2 3" xfId="7152" xr:uid="{00000000-0005-0000-0000-0000E01C0000}"/>
    <cellStyle name="Neutral 3" xfId="7153" xr:uid="{00000000-0005-0000-0000-0000E11C0000}"/>
    <cellStyle name="Neutral 4" xfId="7154" xr:uid="{00000000-0005-0000-0000-0000E21C0000}"/>
    <cellStyle name="No highlight" xfId="7155" xr:uid="{00000000-0005-0000-0000-0000E31C0000}"/>
    <cellStyle name="No highlight 2" xfId="7156" xr:uid="{00000000-0005-0000-0000-0000E41C0000}"/>
    <cellStyle name="No highlight 3" xfId="7157" xr:uid="{00000000-0005-0000-0000-0000E51C0000}"/>
    <cellStyle name="Normal" xfId="0" builtinId="0"/>
    <cellStyle name="Normal - Style1" xfId="7158" xr:uid="{00000000-0005-0000-0000-0000E71C0000}"/>
    <cellStyle name="Normal - Style1 2" xfId="8211" xr:uid="{7A7775EC-1014-4EFC-907A-977667FA57E5}"/>
    <cellStyle name="Normal - Style2" xfId="8212" xr:uid="{6B265F56-0367-406A-BB1C-C72A92201DB0}"/>
    <cellStyle name="Normal - Style3" xfId="8213" xr:uid="{06D193D7-251B-462B-875C-82E471885178}"/>
    <cellStyle name="Normal - Style4" xfId="8214" xr:uid="{0E94270B-1CD2-40BA-BCB7-DA920B990492}"/>
    <cellStyle name="Normal - Style5" xfId="8215" xr:uid="{B9903467-8847-478B-B125-4DE388BCD664}"/>
    <cellStyle name="Normal [0]" xfId="7159" xr:uid="{00000000-0005-0000-0000-0000E81C0000}"/>
    <cellStyle name="Normal [2]" xfId="7160" xr:uid="{00000000-0005-0000-0000-0000E91C0000}"/>
    <cellStyle name="Normal 10" xfId="7161" xr:uid="{00000000-0005-0000-0000-0000EA1C0000}"/>
    <cellStyle name="Normal 10 2" xfId="6" xr:uid="{00000000-0005-0000-0000-0000EB1C0000}"/>
    <cellStyle name="Normal 10 2 2" xfId="7162" xr:uid="{00000000-0005-0000-0000-0000EC1C0000}"/>
    <cellStyle name="Normal 10 2 4" xfId="8149" xr:uid="{00000000-0005-0000-0000-0000ED1C0000}"/>
    <cellStyle name="Normal 10 3" xfId="7163" xr:uid="{00000000-0005-0000-0000-0000EE1C0000}"/>
    <cellStyle name="Normal 10 4" xfId="8397" xr:uid="{E8AB5CEB-3DCE-4814-BCBA-0A646B34A38E}"/>
    <cellStyle name="Normal 10 5" xfId="8216" xr:uid="{8CBA43F3-4EAE-4D7E-94CE-ACC11C532C24}"/>
    <cellStyle name="Normal 10_Pan_Europe_Datafile_2012_H2" xfId="7164" xr:uid="{00000000-0005-0000-0000-0000EF1C0000}"/>
    <cellStyle name="Normal 11" xfId="7165" xr:uid="{00000000-0005-0000-0000-0000F01C0000}"/>
    <cellStyle name="Normal 11 2" xfId="7166" xr:uid="{00000000-0005-0000-0000-0000F11C0000}"/>
    <cellStyle name="Normal 11 3" xfId="8217" xr:uid="{7419F75C-9057-4B88-87AE-87C83A70555D}"/>
    <cellStyle name="Normal 11_Pan_Europe_Datafile_2012_H2" xfId="7167" xr:uid="{00000000-0005-0000-0000-0000F21C0000}"/>
    <cellStyle name="Normal 12" xfId="7168" xr:uid="{00000000-0005-0000-0000-0000F31C0000}"/>
    <cellStyle name="Normal 12 2" xfId="8218" xr:uid="{C0C76613-64CD-472F-AA55-329C2760C109}"/>
    <cellStyle name="Normal 13" xfId="7169" xr:uid="{00000000-0005-0000-0000-0000F41C0000}"/>
    <cellStyle name="Normal 13 2" xfId="8219" xr:uid="{B4955FB9-E65F-4C78-ABE7-A15D63681AFB}"/>
    <cellStyle name="Normal 14" xfId="7170" xr:uid="{00000000-0005-0000-0000-0000F51C0000}"/>
    <cellStyle name="Normal 14 2" xfId="8220" xr:uid="{CD04E467-ACCA-41DE-98BD-7E65200F1531}"/>
    <cellStyle name="Normal 15" xfId="7171" xr:uid="{00000000-0005-0000-0000-0000F61C0000}"/>
    <cellStyle name="Normal 15 2" xfId="8221" xr:uid="{6ADE00B9-B33E-4080-9A96-FA7115E13E33}"/>
    <cellStyle name="Normal 16" xfId="7172" xr:uid="{00000000-0005-0000-0000-0000F71C0000}"/>
    <cellStyle name="Normal 16 2" xfId="8222" xr:uid="{0C9A6B9A-4723-4E77-9B27-C40B249ABF35}"/>
    <cellStyle name="Normal 17" xfId="7173" xr:uid="{00000000-0005-0000-0000-0000F81C0000}"/>
    <cellStyle name="Normal 17 2" xfId="8223" xr:uid="{345B26B3-24A7-4F2F-B7B1-0F7BC4284693}"/>
    <cellStyle name="Normal 18" xfId="7174" xr:uid="{00000000-0005-0000-0000-0000F91C0000}"/>
    <cellStyle name="Normal 18 2" xfId="8224" xr:uid="{0E09F2E5-FC28-465B-BCF9-B25348F3BFD2}"/>
    <cellStyle name="Normal 19" xfId="7175" xr:uid="{00000000-0005-0000-0000-0000FA1C0000}"/>
    <cellStyle name="Normal 19 2" xfId="8225" xr:uid="{58D6FFEA-1D5E-45CD-A655-C33F3D98DE24}"/>
    <cellStyle name="Normal 2" xfId="9" xr:uid="{00000000-0005-0000-0000-0000FB1C0000}"/>
    <cellStyle name="Normal 2 2" xfId="7176" xr:uid="{00000000-0005-0000-0000-0000FC1C0000}"/>
    <cellStyle name="Normal 2 2 2" xfId="7177" xr:uid="{00000000-0005-0000-0000-0000FD1C0000}"/>
    <cellStyle name="Normal 2 2 2 12" xfId="5" xr:uid="{00000000-0005-0000-0000-0000FE1C0000}"/>
    <cellStyle name="Normal 2 2 2 2" xfId="7178" xr:uid="{00000000-0005-0000-0000-0000FF1C0000}"/>
    <cellStyle name="Normal 2 2 3" xfId="7179" xr:uid="{00000000-0005-0000-0000-0000001D0000}"/>
    <cellStyle name="Normal 2 2 4" xfId="7180" xr:uid="{00000000-0005-0000-0000-0000011D0000}"/>
    <cellStyle name="Normal 2 2 5" xfId="8226" xr:uid="{6B870BA3-0F38-43DE-8ED3-7D89BADEDDB3}"/>
    <cellStyle name="Normal 2 3" xfId="7181" xr:uid="{00000000-0005-0000-0000-0000021D0000}"/>
    <cellStyle name="Normal 2 3 2" xfId="7182" xr:uid="{00000000-0005-0000-0000-0000031D0000}"/>
    <cellStyle name="Normal 2 3 3" xfId="7183" xr:uid="{00000000-0005-0000-0000-0000041D0000}"/>
    <cellStyle name="Normal 2 3 4" xfId="7184" xr:uid="{00000000-0005-0000-0000-0000051D0000}"/>
    <cellStyle name="Normal 2 4" xfId="7185" xr:uid="{00000000-0005-0000-0000-0000061D0000}"/>
    <cellStyle name="Normal 2 5" xfId="7186" xr:uid="{00000000-0005-0000-0000-0000071D0000}"/>
    <cellStyle name="Normal 2 5 2" xfId="7187" xr:uid="{00000000-0005-0000-0000-0000081D0000}"/>
    <cellStyle name="Normal 2 5 3" xfId="7188" xr:uid="{00000000-0005-0000-0000-0000091D0000}"/>
    <cellStyle name="Normal 2 6" xfId="7189" xr:uid="{00000000-0005-0000-0000-00000A1D0000}"/>
    <cellStyle name="Normal 2 7" xfId="7190" xr:uid="{00000000-0005-0000-0000-00000B1D0000}"/>
    <cellStyle name="Normal 2 8" xfId="7894" xr:uid="{00000000-0005-0000-0000-00000C1D0000}"/>
    <cellStyle name="Normal 2_20" xfId="7191" xr:uid="{00000000-0005-0000-0000-00000D1D0000}"/>
    <cellStyle name="Normal 20" xfId="7192" xr:uid="{00000000-0005-0000-0000-00000E1D0000}"/>
    <cellStyle name="Normal 20 2" xfId="7193" xr:uid="{00000000-0005-0000-0000-00000F1D0000}"/>
    <cellStyle name="Normal 20 3" xfId="8227" xr:uid="{14282B63-F509-4A93-8EC5-012D52F0EABA}"/>
    <cellStyle name="Normal 21" xfId="7194" xr:uid="{00000000-0005-0000-0000-0000101D0000}"/>
    <cellStyle name="Normal 21 2" xfId="7195" xr:uid="{00000000-0005-0000-0000-0000111D0000}"/>
    <cellStyle name="Normal 21_Copy of Fiscal Tables" xfId="8228" xr:uid="{DFEAABF8-CDED-4DC5-8A33-09B3672913F9}"/>
    <cellStyle name="Normal 22" xfId="7196" xr:uid="{00000000-0005-0000-0000-0000121D0000}"/>
    <cellStyle name="Normal 22 2" xfId="7197" xr:uid="{00000000-0005-0000-0000-0000131D0000}"/>
    <cellStyle name="Normal 22 2 2" xfId="7198" xr:uid="{00000000-0005-0000-0000-0000141D0000}"/>
    <cellStyle name="Normal 22_Copy of Fiscal Tables" xfId="8229" xr:uid="{82B8D0C3-F7B8-43DD-874E-F2C401C76461}"/>
    <cellStyle name="Normal 23" xfId="7199" xr:uid="{00000000-0005-0000-0000-0000151D0000}"/>
    <cellStyle name="Normal 23 2" xfId="7200" xr:uid="{00000000-0005-0000-0000-0000161D0000}"/>
    <cellStyle name="Normal 24" xfId="7201" xr:uid="{00000000-0005-0000-0000-0000171D0000}"/>
    <cellStyle name="Normal 24 2" xfId="7202" xr:uid="{00000000-0005-0000-0000-0000181D0000}"/>
    <cellStyle name="Normal 24 2 2" xfId="8231" xr:uid="{160261E8-E3ED-47ED-B84E-03ADC9D3FDC4}"/>
    <cellStyle name="Normal 24 3" xfId="8230" xr:uid="{42F58DB0-5AD5-485A-B221-DF10C67477E3}"/>
    <cellStyle name="Normal 25" xfId="7203" xr:uid="{00000000-0005-0000-0000-0000191D0000}"/>
    <cellStyle name="Normal 25 2" xfId="7204" xr:uid="{00000000-0005-0000-0000-00001A1D0000}"/>
    <cellStyle name="Normal 25 2 2" xfId="7205" xr:uid="{00000000-0005-0000-0000-00001B1D0000}"/>
    <cellStyle name="Normal 25 2 3" xfId="8233" xr:uid="{817D38C9-BA9D-4D5F-9B22-BE35AC54FAAF}"/>
    <cellStyle name="Normal 25 3" xfId="8232" xr:uid="{59FFFAF2-CD13-4551-8576-35DBD7072D37}"/>
    <cellStyle name="Normal 26" xfId="7206" xr:uid="{00000000-0005-0000-0000-00001C1D0000}"/>
    <cellStyle name="Normal 26 2" xfId="7207" xr:uid="{00000000-0005-0000-0000-00001D1D0000}"/>
    <cellStyle name="Normal 26 2 2" xfId="7208" xr:uid="{00000000-0005-0000-0000-00001E1D0000}"/>
    <cellStyle name="Normal 26 2 3" xfId="8235" xr:uid="{023AC2C2-C3D3-4BDF-B378-51550EA4ACBA}"/>
    <cellStyle name="Normal 26 3" xfId="8234" xr:uid="{64DC0DE4-65C0-447B-A537-90038E8FB003}"/>
    <cellStyle name="Normal 27" xfId="7209" xr:uid="{00000000-0005-0000-0000-00001F1D0000}"/>
    <cellStyle name="Normal 27 2" xfId="7210" xr:uid="{00000000-0005-0000-0000-0000201D0000}"/>
    <cellStyle name="Normal 27 2 2" xfId="7211" xr:uid="{00000000-0005-0000-0000-0000211D0000}"/>
    <cellStyle name="Normal 27 2 3" xfId="8237" xr:uid="{A0AE2709-7015-4555-A496-EDBCF964E067}"/>
    <cellStyle name="Normal 27 3" xfId="8236" xr:uid="{68E3FBE4-6ACC-4B51-A359-306E3EB722B8}"/>
    <cellStyle name="Normal 28" xfId="7212" xr:uid="{00000000-0005-0000-0000-0000221D0000}"/>
    <cellStyle name="Normal 28 2" xfId="7213" xr:uid="{00000000-0005-0000-0000-0000231D0000}"/>
    <cellStyle name="Normal 28 2 2" xfId="8239" xr:uid="{AECC5FFA-C519-442F-9181-CBABB63A9149}"/>
    <cellStyle name="Normal 28 3" xfId="8238" xr:uid="{D0EF3ED5-EA89-4959-80A3-AEC670EBF87A}"/>
    <cellStyle name="Normal 29" xfId="7214" xr:uid="{00000000-0005-0000-0000-0000241D0000}"/>
    <cellStyle name="Normal 29 2" xfId="7215" xr:uid="{00000000-0005-0000-0000-0000251D0000}"/>
    <cellStyle name="Normal 29 2 2" xfId="8241" xr:uid="{4CF92C22-F715-465E-9A5F-E8DF46068D8A}"/>
    <cellStyle name="Normal 29 3" xfId="8240" xr:uid="{819FB1A4-B17E-4CAA-9A63-7E3BD92EEFEB}"/>
    <cellStyle name="Normal 3" xfId="14" xr:uid="{00000000-0005-0000-0000-0000261D0000}"/>
    <cellStyle name="Normal 3 10" xfId="7895" xr:uid="{00000000-0005-0000-0000-0000271D0000}"/>
    <cellStyle name="Normal 3 11" xfId="8242" xr:uid="{22D09E57-0B8A-4ACB-9637-BDD6C70831EE}"/>
    <cellStyle name="Normal 3 2" xfId="7216" xr:uid="{00000000-0005-0000-0000-0000281D0000}"/>
    <cellStyle name="Normal 3 2 2" xfId="7217" xr:uid="{00000000-0005-0000-0000-0000291D0000}"/>
    <cellStyle name="Normal 3 2 3" xfId="8243" xr:uid="{0188E4A1-EA58-41CB-8A07-013808DC0B18}"/>
    <cellStyle name="Normal 3 3" xfId="7218" xr:uid="{00000000-0005-0000-0000-00002A1D0000}"/>
    <cellStyle name="Normal 3 3 2" xfId="7219" xr:uid="{00000000-0005-0000-0000-00002B1D0000}"/>
    <cellStyle name="Normal 3 4" xfId="7220" xr:uid="{00000000-0005-0000-0000-00002C1D0000}"/>
    <cellStyle name="Normal 3 4 2" xfId="7221" xr:uid="{00000000-0005-0000-0000-00002D1D0000}"/>
    <cellStyle name="Normal 3 5" xfId="7222" xr:uid="{00000000-0005-0000-0000-00002E1D0000}"/>
    <cellStyle name="Normal 3 6" xfId="7223" xr:uid="{00000000-0005-0000-0000-00002F1D0000}"/>
    <cellStyle name="Normal 3 6 2" xfId="7224" xr:uid="{00000000-0005-0000-0000-0000301D0000}"/>
    <cellStyle name="Normal 3 7" xfId="7225" xr:uid="{00000000-0005-0000-0000-0000311D0000}"/>
    <cellStyle name="Normal 3 8" xfId="7226" xr:uid="{00000000-0005-0000-0000-0000321D0000}"/>
    <cellStyle name="Normal 3 9" xfId="7227" xr:uid="{00000000-0005-0000-0000-0000331D0000}"/>
    <cellStyle name="Normal 3_asset sales" xfId="8244" xr:uid="{5AD5D0DE-FB3B-47AF-8B47-3085D55B3FF4}"/>
    <cellStyle name="Normal 30" xfId="7228" xr:uid="{00000000-0005-0000-0000-0000351D0000}"/>
    <cellStyle name="Normal 30 2" xfId="7229" xr:uid="{00000000-0005-0000-0000-0000361D0000}"/>
    <cellStyle name="Normal 30 2 2" xfId="8246" xr:uid="{6E4455B5-FBAC-42EC-B1FC-2FA8CCD76F3C}"/>
    <cellStyle name="Normal 30 3" xfId="8245" xr:uid="{99638AD7-5ADD-4472-8532-C764ADFA2DED}"/>
    <cellStyle name="Normal 31" xfId="7230" xr:uid="{00000000-0005-0000-0000-0000371D0000}"/>
    <cellStyle name="Normal 31 2" xfId="7231" xr:uid="{00000000-0005-0000-0000-0000381D0000}"/>
    <cellStyle name="Normal 31 2 2" xfId="8248" xr:uid="{BB620542-44E9-40E8-A49E-5C495CA728CA}"/>
    <cellStyle name="Normal 31 3" xfId="8247" xr:uid="{945F8150-D7BC-459F-A3AF-42E943EDCB97}"/>
    <cellStyle name="Normal 32" xfId="7232" xr:uid="{00000000-0005-0000-0000-0000391D0000}"/>
    <cellStyle name="Normal 32 2" xfId="8250" xr:uid="{2B2024A0-8900-474B-8CE1-C2405C4F7F27}"/>
    <cellStyle name="Normal 32 3" xfId="8249" xr:uid="{C1DC7082-89F6-429C-9B8A-9636D3CE82C4}"/>
    <cellStyle name="Normal 33" xfId="7233" xr:uid="{00000000-0005-0000-0000-00003A1D0000}"/>
    <cellStyle name="Normal 33 2" xfId="8252" xr:uid="{22B1ED9A-FFE0-406F-8E2F-629B755F3BFB}"/>
    <cellStyle name="Normal 33 3" xfId="8251" xr:uid="{CAFF6506-321F-4755-BE42-86DBE32E3993}"/>
    <cellStyle name="Normal 34" xfId="7234" xr:uid="{00000000-0005-0000-0000-00003B1D0000}"/>
    <cellStyle name="Normal 34 2" xfId="8254" xr:uid="{F4467384-36B7-4981-9036-E0A5D879E6CA}"/>
    <cellStyle name="Normal 34 3" xfId="8253" xr:uid="{F0685C36-9B98-498B-914A-09863BF5B4EB}"/>
    <cellStyle name="Normal 35" xfId="7235" xr:uid="{00000000-0005-0000-0000-00003C1D0000}"/>
    <cellStyle name="Normal 35 2" xfId="8256" xr:uid="{4F1F8A10-F3E2-4A6D-B178-EA286E3328CC}"/>
    <cellStyle name="Normal 35 3" xfId="8255" xr:uid="{A39141E4-87E4-4914-B118-0E813003740C}"/>
    <cellStyle name="Normal 36" xfId="7236" xr:uid="{00000000-0005-0000-0000-00003D1D0000}"/>
    <cellStyle name="Normal 36 2" xfId="8257" xr:uid="{53A1AF81-E21A-4529-B4CC-3074DCD1C664}"/>
    <cellStyle name="Normal 37" xfId="7237" xr:uid="{00000000-0005-0000-0000-00003E1D0000}"/>
    <cellStyle name="Normal 37 2" xfId="8258" xr:uid="{48D64B15-6F75-48D8-8D8C-61516C8B2549}"/>
    <cellStyle name="Normal 38" xfId="7238" xr:uid="{00000000-0005-0000-0000-00003F1D0000}"/>
    <cellStyle name="Normal 38 2" xfId="7239" xr:uid="{00000000-0005-0000-0000-0000401D0000}"/>
    <cellStyle name="Normal 38 3" xfId="8259" xr:uid="{00FFB207-2C6A-4262-9463-7DF10CA4B84B}"/>
    <cellStyle name="Normal 39" xfId="7240" xr:uid="{00000000-0005-0000-0000-0000411D0000}"/>
    <cellStyle name="Normal 39 2" xfId="7241" xr:uid="{00000000-0005-0000-0000-0000421D0000}"/>
    <cellStyle name="Normal 39 3" xfId="8260" xr:uid="{98EE9495-AF58-4960-9ED5-7E5FBB137871}"/>
    <cellStyle name="Normal 4" xfId="7242" xr:uid="{00000000-0005-0000-0000-0000431D0000}"/>
    <cellStyle name="Normal 4 2" xfId="7243" xr:uid="{00000000-0005-0000-0000-0000441D0000}"/>
    <cellStyle name="Normal 4 2 2" xfId="7244" xr:uid="{00000000-0005-0000-0000-0000451D0000}"/>
    <cellStyle name="Normal 4 3" xfId="7245" xr:uid="{00000000-0005-0000-0000-0000461D0000}"/>
    <cellStyle name="Normal 4 3 2" xfId="7246" xr:uid="{00000000-0005-0000-0000-0000471D0000}"/>
    <cellStyle name="Normal 4 4" xfId="7247" xr:uid="{00000000-0005-0000-0000-0000481D0000}"/>
    <cellStyle name="Normal 4 5" xfId="7248" xr:uid="{00000000-0005-0000-0000-0000491D0000}"/>
    <cellStyle name="Normal 4 6" xfId="7249" xr:uid="{00000000-0005-0000-0000-00004A1D0000}"/>
    <cellStyle name="Normal 4 7" xfId="7906" xr:uid="{00000000-0005-0000-0000-00004B1D0000}"/>
    <cellStyle name="Normal 4_Pan_Europe_Datafile_2012_H2" xfId="7250" xr:uid="{00000000-0005-0000-0000-00004C1D0000}"/>
    <cellStyle name="Normal 40" xfId="7251" xr:uid="{00000000-0005-0000-0000-00004D1D0000}"/>
    <cellStyle name="Normal 40 2" xfId="8261" xr:uid="{160A117E-9D85-4752-90B4-509197A8B4B1}"/>
    <cellStyle name="Normal 41" xfId="7252" xr:uid="{00000000-0005-0000-0000-00004E1D0000}"/>
    <cellStyle name="Normal 41 2" xfId="8262" xr:uid="{8881CC34-9EF0-4D1F-B6C2-FB06C4583F79}"/>
    <cellStyle name="Normal 42" xfId="7253" xr:uid="{00000000-0005-0000-0000-00004F1D0000}"/>
    <cellStyle name="Normal 42 2" xfId="8263" xr:uid="{6B23CA69-C2CB-4DE2-972E-2F2F72B3D8F4}"/>
    <cellStyle name="Normal 43" xfId="7254" xr:uid="{00000000-0005-0000-0000-0000501D0000}"/>
    <cellStyle name="Normal 43 2" xfId="8264" xr:uid="{C2188FD9-DC18-413A-A435-D0BCD826596D}"/>
    <cellStyle name="Normal 44" xfId="7255" xr:uid="{00000000-0005-0000-0000-0000511D0000}"/>
    <cellStyle name="Normal 44 2" xfId="8265" xr:uid="{4EE522CB-1482-49FE-9C5A-C97084F9E4BB}"/>
    <cellStyle name="Normal 45" xfId="7256" xr:uid="{00000000-0005-0000-0000-0000521D0000}"/>
    <cellStyle name="Normal 45 2" xfId="8266" xr:uid="{D7F91575-2C7F-49DE-809C-D529A73B8033}"/>
    <cellStyle name="Normal 46" xfId="7257" xr:uid="{00000000-0005-0000-0000-0000531D0000}"/>
    <cellStyle name="Normal 46 2" xfId="8267" xr:uid="{1E8661EB-9038-4C59-9661-C3FBFC6213C5}"/>
    <cellStyle name="Normal 47" xfId="7896" xr:uid="{00000000-0005-0000-0000-0000541D0000}"/>
    <cellStyle name="Normal 47 2" xfId="8268" xr:uid="{7C690354-E595-4097-B0AC-5350C449CD90}"/>
    <cellStyle name="Normal 48" xfId="7897" xr:uid="{00000000-0005-0000-0000-0000551D0000}"/>
    <cellStyle name="Normal 49" xfId="7" xr:uid="{00000000-0005-0000-0000-0000561D0000}"/>
    <cellStyle name="Normal 5" xfId="7258" xr:uid="{00000000-0005-0000-0000-0000571D0000}"/>
    <cellStyle name="Normal 5 2" xfId="7259" xr:uid="{00000000-0005-0000-0000-0000581D0000}"/>
    <cellStyle name="Normal 5 2 2" xfId="7260" xr:uid="{00000000-0005-0000-0000-0000591D0000}"/>
    <cellStyle name="Normal 5 3" xfId="7261" xr:uid="{00000000-0005-0000-0000-00005A1D0000}"/>
    <cellStyle name="Normal 5 3 2" xfId="7262" xr:uid="{00000000-0005-0000-0000-00005B1D0000}"/>
    <cellStyle name="Normal 5 4" xfId="7263" xr:uid="{00000000-0005-0000-0000-00005C1D0000}"/>
    <cellStyle name="Normal 5 5" xfId="7264" xr:uid="{00000000-0005-0000-0000-00005D1D0000}"/>
    <cellStyle name="Normal 5_Copy of UK_Datafile_2012_H2" xfId="7265" xr:uid="{00000000-0005-0000-0000-00005E1D0000}"/>
    <cellStyle name="Normal 50" xfId="8150" xr:uid="{6671A9B7-E7D7-4B0F-8F9A-2452721972AE}"/>
    <cellStyle name="Normal 51" xfId="8390" xr:uid="{67B247F5-42AB-47CF-A563-11C70089BD7A}"/>
    <cellStyle name="Normal 52" xfId="8399" xr:uid="{C817CC8F-7BCB-4A12-8178-3B1E73A1A41D}"/>
    <cellStyle name="Normal 58" xfId="7903" xr:uid="{00000000-0005-0000-0000-00005F1D0000}"/>
    <cellStyle name="Normal 6" xfId="7266" xr:uid="{00000000-0005-0000-0000-0000601D0000}"/>
    <cellStyle name="Normal 6 2" xfId="7267" xr:uid="{00000000-0005-0000-0000-0000611D0000}"/>
    <cellStyle name="Normal 6 2 2" xfId="7268" xr:uid="{00000000-0005-0000-0000-0000621D0000}"/>
    <cellStyle name="Normal 6 3" xfId="7269" xr:uid="{00000000-0005-0000-0000-0000631D0000}"/>
    <cellStyle name="Normal 6 3 2" xfId="7270" xr:uid="{00000000-0005-0000-0000-0000641D0000}"/>
    <cellStyle name="Normal 6 4" xfId="7271" xr:uid="{00000000-0005-0000-0000-0000651D0000}"/>
    <cellStyle name="Normal 6 5" xfId="7272" xr:uid="{00000000-0005-0000-0000-0000661D0000}"/>
    <cellStyle name="Normal 6 6" xfId="7273" xr:uid="{00000000-0005-0000-0000-0000671D0000}"/>
    <cellStyle name="Normal 6 7" xfId="8269" xr:uid="{299AB63D-E132-4DA2-9709-12AC4A66F612}"/>
    <cellStyle name="Normal 6_Pan_Europe_Datafile_2012_H2" xfId="7274" xr:uid="{00000000-0005-0000-0000-0000681D0000}"/>
    <cellStyle name="Normal 67" xfId="3" xr:uid="{00000000-0005-0000-0000-0000691D0000}"/>
    <cellStyle name="Normal 7" xfId="7275" xr:uid="{00000000-0005-0000-0000-00006A1D0000}"/>
    <cellStyle name="Normal 7 2" xfId="7276" xr:uid="{00000000-0005-0000-0000-00006B1D0000}"/>
    <cellStyle name="Normal 7 2 2" xfId="7277" xr:uid="{00000000-0005-0000-0000-00006C1D0000}"/>
    <cellStyle name="Normal 7 3" xfId="7278" xr:uid="{00000000-0005-0000-0000-00006D1D0000}"/>
    <cellStyle name="Normal 7 3 2" xfId="7279" xr:uid="{00000000-0005-0000-0000-00006E1D0000}"/>
    <cellStyle name="Normal 7 4" xfId="7280" xr:uid="{00000000-0005-0000-0000-00006F1D0000}"/>
    <cellStyle name="Normal 7 5" xfId="7281" xr:uid="{00000000-0005-0000-0000-0000701D0000}"/>
    <cellStyle name="Normal 7 6" xfId="8270" xr:uid="{F07FEFB8-3F4F-45D8-987B-801E16B7BB78}"/>
    <cellStyle name="Normal 7_Pan_Europe_Datafile_2012_H2" xfId="7282" xr:uid="{00000000-0005-0000-0000-0000711D0000}"/>
    <cellStyle name="Normal 8" xfId="7283" xr:uid="{00000000-0005-0000-0000-0000721D0000}"/>
    <cellStyle name="Normal 8 2" xfId="7284" xr:uid="{00000000-0005-0000-0000-0000731D0000}"/>
    <cellStyle name="Normal 8 2 2" xfId="7285" xr:uid="{00000000-0005-0000-0000-0000741D0000}"/>
    <cellStyle name="Normal 8 3" xfId="7286" xr:uid="{00000000-0005-0000-0000-0000751D0000}"/>
    <cellStyle name="Normal 8 3 2" xfId="7287" xr:uid="{00000000-0005-0000-0000-0000761D0000}"/>
    <cellStyle name="Normal 8 4" xfId="7288" xr:uid="{00000000-0005-0000-0000-0000771D0000}"/>
    <cellStyle name="Normal 8 5" xfId="7289" xr:uid="{00000000-0005-0000-0000-0000781D0000}"/>
    <cellStyle name="Normal 8 6" xfId="8271" xr:uid="{11355908-2430-4DF8-B129-7ED4390A3F75}"/>
    <cellStyle name="Normal 8_Pan_Europe_Datafile_2012_H2" xfId="7290" xr:uid="{00000000-0005-0000-0000-0000791D0000}"/>
    <cellStyle name="Normal 9" xfId="7291" xr:uid="{00000000-0005-0000-0000-00007A1D0000}"/>
    <cellStyle name="Normal 9 2" xfId="7292" xr:uid="{00000000-0005-0000-0000-00007B1D0000}"/>
    <cellStyle name="Normal 9 2 2" xfId="7293" xr:uid="{00000000-0005-0000-0000-00007C1D0000}"/>
    <cellStyle name="Normal 9 3" xfId="7294" xr:uid="{00000000-0005-0000-0000-00007D1D0000}"/>
    <cellStyle name="Normal 9 3 2" xfId="7295" xr:uid="{00000000-0005-0000-0000-00007E1D0000}"/>
    <cellStyle name="Normal 9 4" xfId="8272" xr:uid="{61D6DEBF-700E-4C80-AB44-B5915B077242}"/>
    <cellStyle name="Normal 9_Pan_Europe_Datafile_2012_H2" xfId="7296" xr:uid="{00000000-0005-0000-0000-00007F1D0000}"/>
    <cellStyle name="Normal GHG Numbers (0.00)" xfId="7297" xr:uid="{00000000-0005-0000-0000-0000801D0000}"/>
    <cellStyle name="Normal GHG Numbers (0.00) 2" xfId="7298" xr:uid="{00000000-0005-0000-0000-0000811D0000}"/>
    <cellStyle name="Normal GHG Textfiels Bold" xfId="7299" xr:uid="{00000000-0005-0000-0000-0000821D0000}"/>
    <cellStyle name="Normal GHG Textfiels Bold 2" xfId="7300" xr:uid="{00000000-0005-0000-0000-0000831D0000}"/>
    <cellStyle name="Normal GHG Textfiels Bold 3" xfId="7301" xr:uid="{00000000-0005-0000-0000-0000841D0000}"/>
    <cellStyle name="Normal GHG whole table" xfId="7302" xr:uid="{00000000-0005-0000-0000-0000851D0000}"/>
    <cellStyle name="Normal GHG whole table 2" xfId="7303" xr:uid="{00000000-0005-0000-0000-0000861D0000}"/>
    <cellStyle name="Normal GHG whole table 2 2" xfId="7304" xr:uid="{00000000-0005-0000-0000-0000871D0000}"/>
    <cellStyle name="Normal GHG whole table 2 2 2" xfId="7305" xr:uid="{00000000-0005-0000-0000-0000881D0000}"/>
    <cellStyle name="Normal GHG whole table 2 3" xfId="7306" xr:uid="{00000000-0005-0000-0000-0000891D0000}"/>
    <cellStyle name="Normal GHG whole table 2 4" xfId="7307" xr:uid="{00000000-0005-0000-0000-00008A1D0000}"/>
    <cellStyle name="Normal GHG whole table 3" xfId="7308" xr:uid="{00000000-0005-0000-0000-00008B1D0000}"/>
    <cellStyle name="Normal GHG whole table 3 2" xfId="7309" xr:uid="{00000000-0005-0000-0000-00008C1D0000}"/>
    <cellStyle name="Normal GHG whole table 4" xfId="7310" xr:uid="{00000000-0005-0000-0000-00008D1D0000}"/>
    <cellStyle name="Normal GHG whole table 5" xfId="7311" xr:uid="{00000000-0005-0000-0000-00008E1D0000}"/>
    <cellStyle name="Normal GHG whole table_Calculations" xfId="7312" xr:uid="{00000000-0005-0000-0000-00008F1D0000}"/>
    <cellStyle name="Normal GHG-Shade" xfId="7313" xr:uid="{00000000-0005-0000-0000-0000901D0000}"/>
    <cellStyle name="Normal GHG-Shade 2" xfId="7314" xr:uid="{00000000-0005-0000-0000-0000911D0000}"/>
    <cellStyle name="Normal GHG-Shade 3" xfId="7315" xr:uid="{00000000-0005-0000-0000-0000921D0000}"/>
    <cellStyle name="Normale_impianti enel" xfId="7316" xr:uid="{00000000-0005-0000-0000-0000931D0000}"/>
    <cellStyle name="Note 10" xfId="7317" xr:uid="{00000000-0005-0000-0000-0000941D0000}"/>
    <cellStyle name="Note 100" xfId="7318" xr:uid="{00000000-0005-0000-0000-0000951D0000}"/>
    <cellStyle name="Note 101" xfId="7319" xr:uid="{00000000-0005-0000-0000-0000961D0000}"/>
    <cellStyle name="Note 102" xfId="7320" xr:uid="{00000000-0005-0000-0000-0000971D0000}"/>
    <cellStyle name="Note 103" xfId="7321" xr:uid="{00000000-0005-0000-0000-0000981D0000}"/>
    <cellStyle name="Note 104" xfId="7322" xr:uid="{00000000-0005-0000-0000-0000991D0000}"/>
    <cellStyle name="Note 105" xfId="7323" xr:uid="{00000000-0005-0000-0000-00009A1D0000}"/>
    <cellStyle name="Note 106" xfId="7324" xr:uid="{00000000-0005-0000-0000-00009B1D0000}"/>
    <cellStyle name="Note 107" xfId="7325" xr:uid="{00000000-0005-0000-0000-00009C1D0000}"/>
    <cellStyle name="Note 108" xfId="7326" xr:uid="{00000000-0005-0000-0000-00009D1D0000}"/>
    <cellStyle name="Note 109" xfId="7327" xr:uid="{00000000-0005-0000-0000-00009E1D0000}"/>
    <cellStyle name="Note 11" xfId="7328" xr:uid="{00000000-0005-0000-0000-00009F1D0000}"/>
    <cellStyle name="Note 110" xfId="7329" xr:uid="{00000000-0005-0000-0000-0000A01D0000}"/>
    <cellStyle name="Note 111" xfId="7330" xr:uid="{00000000-0005-0000-0000-0000A11D0000}"/>
    <cellStyle name="Note 112" xfId="7331" xr:uid="{00000000-0005-0000-0000-0000A21D0000}"/>
    <cellStyle name="Note 113" xfId="7332" xr:uid="{00000000-0005-0000-0000-0000A31D0000}"/>
    <cellStyle name="Note 114" xfId="7333" xr:uid="{00000000-0005-0000-0000-0000A41D0000}"/>
    <cellStyle name="Note 115" xfId="7334" xr:uid="{00000000-0005-0000-0000-0000A51D0000}"/>
    <cellStyle name="Note 116" xfId="7335" xr:uid="{00000000-0005-0000-0000-0000A61D0000}"/>
    <cellStyle name="Note 117" xfId="7336" xr:uid="{00000000-0005-0000-0000-0000A71D0000}"/>
    <cellStyle name="Note 118" xfId="7337" xr:uid="{00000000-0005-0000-0000-0000A81D0000}"/>
    <cellStyle name="Note 119" xfId="7338" xr:uid="{00000000-0005-0000-0000-0000A91D0000}"/>
    <cellStyle name="Note 12" xfId="7339" xr:uid="{00000000-0005-0000-0000-0000AA1D0000}"/>
    <cellStyle name="Note 120" xfId="7340" xr:uid="{00000000-0005-0000-0000-0000AB1D0000}"/>
    <cellStyle name="Note 121" xfId="7341" xr:uid="{00000000-0005-0000-0000-0000AC1D0000}"/>
    <cellStyle name="Note 122" xfId="7342" xr:uid="{00000000-0005-0000-0000-0000AD1D0000}"/>
    <cellStyle name="Note 123" xfId="7343" xr:uid="{00000000-0005-0000-0000-0000AE1D0000}"/>
    <cellStyle name="Note 124" xfId="7344" xr:uid="{00000000-0005-0000-0000-0000AF1D0000}"/>
    <cellStyle name="Note 125" xfId="7345" xr:uid="{00000000-0005-0000-0000-0000B01D0000}"/>
    <cellStyle name="Note 126" xfId="7346" xr:uid="{00000000-0005-0000-0000-0000B11D0000}"/>
    <cellStyle name="Note 127" xfId="7347" xr:uid="{00000000-0005-0000-0000-0000B21D0000}"/>
    <cellStyle name="Note 128" xfId="7348" xr:uid="{00000000-0005-0000-0000-0000B31D0000}"/>
    <cellStyle name="Note 129" xfId="7349" xr:uid="{00000000-0005-0000-0000-0000B41D0000}"/>
    <cellStyle name="Note 13" xfId="7350" xr:uid="{00000000-0005-0000-0000-0000B51D0000}"/>
    <cellStyle name="Note 130" xfId="7351" xr:uid="{00000000-0005-0000-0000-0000B61D0000}"/>
    <cellStyle name="Note 131" xfId="7352" xr:uid="{00000000-0005-0000-0000-0000B71D0000}"/>
    <cellStyle name="Note 132" xfId="7353" xr:uid="{00000000-0005-0000-0000-0000B81D0000}"/>
    <cellStyle name="Note 133" xfId="7354" xr:uid="{00000000-0005-0000-0000-0000B91D0000}"/>
    <cellStyle name="Note 134" xfId="7355" xr:uid="{00000000-0005-0000-0000-0000BA1D0000}"/>
    <cellStyle name="Note 135" xfId="7356" xr:uid="{00000000-0005-0000-0000-0000BB1D0000}"/>
    <cellStyle name="Note 136" xfId="7357" xr:uid="{00000000-0005-0000-0000-0000BC1D0000}"/>
    <cellStyle name="Note 14" xfId="7358" xr:uid="{00000000-0005-0000-0000-0000BD1D0000}"/>
    <cellStyle name="Note 15" xfId="7359" xr:uid="{00000000-0005-0000-0000-0000BE1D0000}"/>
    <cellStyle name="Note 16" xfId="7360" xr:uid="{00000000-0005-0000-0000-0000BF1D0000}"/>
    <cellStyle name="Note 17" xfId="7361" xr:uid="{00000000-0005-0000-0000-0000C01D0000}"/>
    <cellStyle name="Note 18" xfId="7362" xr:uid="{00000000-0005-0000-0000-0000C11D0000}"/>
    <cellStyle name="Note 19" xfId="7363" xr:uid="{00000000-0005-0000-0000-0000C21D0000}"/>
    <cellStyle name="Note 2" xfId="7364" xr:uid="{00000000-0005-0000-0000-0000C31D0000}"/>
    <cellStyle name="Note 2 2" xfId="7365" xr:uid="{00000000-0005-0000-0000-0000C41D0000}"/>
    <cellStyle name="Note 2 2 2" xfId="7366" xr:uid="{00000000-0005-0000-0000-0000C51D0000}"/>
    <cellStyle name="Note 2 2 3" xfId="7367" xr:uid="{00000000-0005-0000-0000-0000C61D0000}"/>
    <cellStyle name="Note 2 3" xfId="7368" xr:uid="{00000000-0005-0000-0000-0000C71D0000}"/>
    <cellStyle name="Note 2 3 2" xfId="7369" xr:uid="{00000000-0005-0000-0000-0000C81D0000}"/>
    <cellStyle name="Note 2 4" xfId="7370" xr:uid="{00000000-0005-0000-0000-0000C91D0000}"/>
    <cellStyle name="Note 2 5" xfId="7371" xr:uid="{00000000-0005-0000-0000-0000CA1D0000}"/>
    <cellStyle name="Note 2 6" xfId="7372" xr:uid="{00000000-0005-0000-0000-0000CB1D0000}"/>
    <cellStyle name="Note 20" xfId="7373" xr:uid="{00000000-0005-0000-0000-0000CC1D0000}"/>
    <cellStyle name="Note 21" xfId="7374" xr:uid="{00000000-0005-0000-0000-0000CD1D0000}"/>
    <cellStyle name="Note 22" xfId="7375" xr:uid="{00000000-0005-0000-0000-0000CE1D0000}"/>
    <cellStyle name="Note 23" xfId="7376" xr:uid="{00000000-0005-0000-0000-0000CF1D0000}"/>
    <cellStyle name="Note 24" xfId="7377" xr:uid="{00000000-0005-0000-0000-0000D01D0000}"/>
    <cellStyle name="Note 25" xfId="7378" xr:uid="{00000000-0005-0000-0000-0000D11D0000}"/>
    <cellStyle name="Note 26" xfId="7379" xr:uid="{00000000-0005-0000-0000-0000D21D0000}"/>
    <cellStyle name="Note 27" xfId="7380" xr:uid="{00000000-0005-0000-0000-0000D31D0000}"/>
    <cellStyle name="Note 28" xfId="7381" xr:uid="{00000000-0005-0000-0000-0000D41D0000}"/>
    <cellStyle name="Note 29" xfId="7382" xr:uid="{00000000-0005-0000-0000-0000D51D0000}"/>
    <cellStyle name="Note 3" xfId="7383" xr:uid="{00000000-0005-0000-0000-0000D61D0000}"/>
    <cellStyle name="Note 3 2" xfId="7384" xr:uid="{00000000-0005-0000-0000-0000D71D0000}"/>
    <cellStyle name="Note 3 2 2" xfId="7385" xr:uid="{00000000-0005-0000-0000-0000D81D0000}"/>
    <cellStyle name="Note 3 3" xfId="7386" xr:uid="{00000000-0005-0000-0000-0000D91D0000}"/>
    <cellStyle name="Note 3 3 2" xfId="7387" xr:uid="{00000000-0005-0000-0000-0000DA1D0000}"/>
    <cellStyle name="Note 3 4" xfId="7388" xr:uid="{00000000-0005-0000-0000-0000DB1D0000}"/>
    <cellStyle name="Note 3 5" xfId="7389" xr:uid="{00000000-0005-0000-0000-0000DC1D0000}"/>
    <cellStyle name="Note 30" xfId="7390" xr:uid="{00000000-0005-0000-0000-0000DD1D0000}"/>
    <cellStyle name="Note 31" xfId="7391" xr:uid="{00000000-0005-0000-0000-0000DE1D0000}"/>
    <cellStyle name="Note 32" xfId="7392" xr:uid="{00000000-0005-0000-0000-0000DF1D0000}"/>
    <cellStyle name="Note 33" xfId="7393" xr:uid="{00000000-0005-0000-0000-0000E01D0000}"/>
    <cellStyle name="Note 34" xfId="7394" xr:uid="{00000000-0005-0000-0000-0000E11D0000}"/>
    <cellStyle name="Note 35" xfId="7395" xr:uid="{00000000-0005-0000-0000-0000E21D0000}"/>
    <cellStyle name="Note 36" xfId="7396" xr:uid="{00000000-0005-0000-0000-0000E31D0000}"/>
    <cellStyle name="Note 37" xfId="7397" xr:uid="{00000000-0005-0000-0000-0000E41D0000}"/>
    <cellStyle name="Note 38" xfId="7398" xr:uid="{00000000-0005-0000-0000-0000E51D0000}"/>
    <cellStyle name="Note 39" xfId="7399" xr:uid="{00000000-0005-0000-0000-0000E61D0000}"/>
    <cellStyle name="Note 4" xfId="7400" xr:uid="{00000000-0005-0000-0000-0000E71D0000}"/>
    <cellStyle name="Note 4 2" xfId="7401" xr:uid="{00000000-0005-0000-0000-0000E81D0000}"/>
    <cellStyle name="Note 4 2 2" xfId="7402" xr:uid="{00000000-0005-0000-0000-0000E91D0000}"/>
    <cellStyle name="Note 4 3" xfId="7403" xr:uid="{00000000-0005-0000-0000-0000EA1D0000}"/>
    <cellStyle name="Note 40" xfId="7404" xr:uid="{00000000-0005-0000-0000-0000EB1D0000}"/>
    <cellStyle name="Note 41" xfId="7405" xr:uid="{00000000-0005-0000-0000-0000EC1D0000}"/>
    <cellStyle name="Note 42" xfId="7406" xr:uid="{00000000-0005-0000-0000-0000ED1D0000}"/>
    <cellStyle name="Note 43" xfId="7407" xr:uid="{00000000-0005-0000-0000-0000EE1D0000}"/>
    <cellStyle name="Note 44" xfId="7408" xr:uid="{00000000-0005-0000-0000-0000EF1D0000}"/>
    <cellStyle name="Note 45" xfId="7409" xr:uid="{00000000-0005-0000-0000-0000F01D0000}"/>
    <cellStyle name="Note 46" xfId="7410" xr:uid="{00000000-0005-0000-0000-0000F11D0000}"/>
    <cellStyle name="Note 47" xfId="7411" xr:uid="{00000000-0005-0000-0000-0000F21D0000}"/>
    <cellStyle name="Note 48" xfId="7412" xr:uid="{00000000-0005-0000-0000-0000F31D0000}"/>
    <cellStyle name="Note 49" xfId="7413" xr:uid="{00000000-0005-0000-0000-0000F41D0000}"/>
    <cellStyle name="Note 5" xfId="7414" xr:uid="{00000000-0005-0000-0000-0000F51D0000}"/>
    <cellStyle name="Note 5 2" xfId="7415" xr:uid="{00000000-0005-0000-0000-0000F61D0000}"/>
    <cellStyle name="Note 50" xfId="7416" xr:uid="{00000000-0005-0000-0000-0000F71D0000}"/>
    <cellStyle name="Note 51" xfId="7417" xr:uid="{00000000-0005-0000-0000-0000F81D0000}"/>
    <cellStyle name="Note 52" xfId="7418" xr:uid="{00000000-0005-0000-0000-0000F91D0000}"/>
    <cellStyle name="Note 53" xfId="7419" xr:uid="{00000000-0005-0000-0000-0000FA1D0000}"/>
    <cellStyle name="Note 54" xfId="7420" xr:uid="{00000000-0005-0000-0000-0000FB1D0000}"/>
    <cellStyle name="Note 55" xfId="7421" xr:uid="{00000000-0005-0000-0000-0000FC1D0000}"/>
    <cellStyle name="Note 56" xfId="7422" xr:uid="{00000000-0005-0000-0000-0000FD1D0000}"/>
    <cellStyle name="Note 57" xfId="7423" xr:uid="{00000000-0005-0000-0000-0000FE1D0000}"/>
    <cellStyle name="Note 58" xfId="7424" xr:uid="{00000000-0005-0000-0000-0000FF1D0000}"/>
    <cellStyle name="Note 59" xfId="7425" xr:uid="{00000000-0005-0000-0000-0000001E0000}"/>
    <cellStyle name="Note 6" xfId="7426" xr:uid="{00000000-0005-0000-0000-0000011E0000}"/>
    <cellStyle name="Note 6 2" xfId="7427" xr:uid="{00000000-0005-0000-0000-0000021E0000}"/>
    <cellStyle name="Note 60" xfId="7428" xr:uid="{00000000-0005-0000-0000-0000031E0000}"/>
    <cellStyle name="Note 61" xfId="7429" xr:uid="{00000000-0005-0000-0000-0000041E0000}"/>
    <cellStyle name="Note 62" xfId="7430" xr:uid="{00000000-0005-0000-0000-0000051E0000}"/>
    <cellStyle name="Note 63" xfId="7431" xr:uid="{00000000-0005-0000-0000-0000061E0000}"/>
    <cellStyle name="Note 64" xfId="7432" xr:uid="{00000000-0005-0000-0000-0000071E0000}"/>
    <cellStyle name="Note 65" xfId="7433" xr:uid="{00000000-0005-0000-0000-0000081E0000}"/>
    <cellStyle name="Note 66" xfId="7434" xr:uid="{00000000-0005-0000-0000-0000091E0000}"/>
    <cellStyle name="Note 67" xfId="7435" xr:uid="{00000000-0005-0000-0000-00000A1E0000}"/>
    <cellStyle name="Note 68" xfId="7436" xr:uid="{00000000-0005-0000-0000-00000B1E0000}"/>
    <cellStyle name="Note 69" xfId="7437" xr:uid="{00000000-0005-0000-0000-00000C1E0000}"/>
    <cellStyle name="Note 7" xfId="7438" xr:uid="{00000000-0005-0000-0000-00000D1E0000}"/>
    <cellStyle name="Note 70" xfId="7439" xr:uid="{00000000-0005-0000-0000-00000E1E0000}"/>
    <cellStyle name="Note 71" xfId="7440" xr:uid="{00000000-0005-0000-0000-00000F1E0000}"/>
    <cellStyle name="Note 72" xfId="7441" xr:uid="{00000000-0005-0000-0000-0000101E0000}"/>
    <cellStyle name="Note 73" xfId="7442" xr:uid="{00000000-0005-0000-0000-0000111E0000}"/>
    <cellStyle name="Note 74" xfId="7443" xr:uid="{00000000-0005-0000-0000-0000121E0000}"/>
    <cellStyle name="Note 75" xfId="7444" xr:uid="{00000000-0005-0000-0000-0000131E0000}"/>
    <cellStyle name="Note 76" xfId="7445" xr:uid="{00000000-0005-0000-0000-0000141E0000}"/>
    <cellStyle name="Note 77" xfId="7446" xr:uid="{00000000-0005-0000-0000-0000151E0000}"/>
    <cellStyle name="Note 78" xfId="7447" xr:uid="{00000000-0005-0000-0000-0000161E0000}"/>
    <cellStyle name="Note 79" xfId="7448" xr:uid="{00000000-0005-0000-0000-0000171E0000}"/>
    <cellStyle name="Note 8" xfId="7449" xr:uid="{00000000-0005-0000-0000-0000181E0000}"/>
    <cellStyle name="Note 80" xfId="7450" xr:uid="{00000000-0005-0000-0000-0000191E0000}"/>
    <cellStyle name="Note 81" xfId="7451" xr:uid="{00000000-0005-0000-0000-00001A1E0000}"/>
    <cellStyle name="Note 82" xfId="7452" xr:uid="{00000000-0005-0000-0000-00001B1E0000}"/>
    <cellStyle name="Note 83" xfId="7453" xr:uid="{00000000-0005-0000-0000-00001C1E0000}"/>
    <cellStyle name="Note 84" xfId="7454" xr:uid="{00000000-0005-0000-0000-00001D1E0000}"/>
    <cellStyle name="Note 85" xfId="7455" xr:uid="{00000000-0005-0000-0000-00001E1E0000}"/>
    <cellStyle name="Note 86" xfId="7456" xr:uid="{00000000-0005-0000-0000-00001F1E0000}"/>
    <cellStyle name="Note 87" xfId="7457" xr:uid="{00000000-0005-0000-0000-0000201E0000}"/>
    <cellStyle name="Note 88" xfId="7458" xr:uid="{00000000-0005-0000-0000-0000211E0000}"/>
    <cellStyle name="Note 89" xfId="7459" xr:uid="{00000000-0005-0000-0000-0000221E0000}"/>
    <cellStyle name="Note 9" xfId="7460" xr:uid="{00000000-0005-0000-0000-0000231E0000}"/>
    <cellStyle name="Note 90" xfId="7461" xr:uid="{00000000-0005-0000-0000-0000241E0000}"/>
    <cellStyle name="Note 91" xfId="7462" xr:uid="{00000000-0005-0000-0000-0000251E0000}"/>
    <cellStyle name="Note 92" xfId="7463" xr:uid="{00000000-0005-0000-0000-0000261E0000}"/>
    <cellStyle name="Note 93" xfId="7464" xr:uid="{00000000-0005-0000-0000-0000271E0000}"/>
    <cellStyle name="Note 94" xfId="7465" xr:uid="{00000000-0005-0000-0000-0000281E0000}"/>
    <cellStyle name="Note 95" xfId="7466" xr:uid="{00000000-0005-0000-0000-0000291E0000}"/>
    <cellStyle name="Note 96" xfId="7467" xr:uid="{00000000-0005-0000-0000-00002A1E0000}"/>
    <cellStyle name="Note 97" xfId="7468" xr:uid="{00000000-0005-0000-0000-00002B1E0000}"/>
    <cellStyle name="Note 98" xfId="7469" xr:uid="{00000000-0005-0000-0000-00002C1E0000}"/>
    <cellStyle name="Note 99" xfId="7470" xr:uid="{00000000-0005-0000-0000-00002D1E0000}"/>
    <cellStyle name="Notes" xfId="7471" xr:uid="{00000000-0005-0000-0000-00002E1E0000}"/>
    <cellStyle name="Notes 2" xfId="7472" xr:uid="{00000000-0005-0000-0000-00002F1E0000}"/>
    <cellStyle name="Notes 2 2" xfId="7473" xr:uid="{00000000-0005-0000-0000-0000301E0000}"/>
    <cellStyle name="Number [0.0]" xfId="7474" xr:uid="{00000000-0005-0000-0000-0000311E0000}"/>
    <cellStyle name="Number [0.00]" xfId="7475" xr:uid="{00000000-0005-0000-0000-0000321E0000}"/>
    <cellStyle name="Number [0]" xfId="7476" xr:uid="{00000000-0005-0000-0000-0000331E0000}"/>
    <cellStyle name="Output 2" xfId="7477" xr:uid="{00000000-0005-0000-0000-0000341E0000}"/>
    <cellStyle name="Output 2 2" xfId="7478" xr:uid="{00000000-0005-0000-0000-0000351E0000}"/>
    <cellStyle name="Output 2 2 2" xfId="7479" xr:uid="{00000000-0005-0000-0000-0000361E0000}"/>
    <cellStyle name="Output 2 3" xfId="7480" xr:uid="{00000000-0005-0000-0000-0000371E0000}"/>
    <cellStyle name="Output 2 3 2" xfId="7481" xr:uid="{00000000-0005-0000-0000-0000381E0000}"/>
    <cellStyle name="Output 2 4" xfId="7482" xr:uid="{00000000-0005-0000-0000-0000391E0000}"/>
    <cellStyle name="Output 3" xfId="7483" xr:uid="{00000000-0005-0000-0000-00003A1E0000}"/>
    <cellStyle name="Output 3 2" xfId="7484" xr:uid="{00000000-0005-0000-0000-00003B1E0000}"/>
    <cellStyle name="Output 3 2 2" xfId="7485" xr:uid="{00000000-0005-0000-0000-00003C1E0000}"/>
    <cellStyle name="Output 3 3" xfId="7486" xr:uid="{00000000-0005-0000-0000-00003D1E0000}"/>
    <cellStyle name="Output 3 3 2" xfId="7487" xr:uid="{00000000-0005-0000-0000-00003E1E0000}"/>
    <cellStyle name="Output 3 4" xfId="7488" xr:uid="{00000000-0005-0000-0000-00003F1E0000}"/>
    <cellStyle name="Output 4" xfId="7489" xr:uid="{00000000-0005-0000-0000-0000401E0000}"/>
    <cellStyle name="Output 4 2" xfId="7490" xr:uid="{00000000-0005-0000-0000-0000411E0000}"/>
    <cellStyle name="Output 4 2 2" xfId="7491" xr:uid="{00000000-0005-0000-0000-0000421E0000}"/>
    <cellStyle name="Output 5" xfId="7492" xr:uid="{00000000-0005-0000-0000-0000431E0000}"/>
    <cellStyle name="Output 5 2" xfId="7493" xr:uid="{00000000-0005-0000-0000-0000441E0000}"/>
    <cellStyle name="Output 6" xfId="7494" xr:uid="{00000000-0005-0000-0000-0000451E0000}"/>
    <cellStyle name="Output 6 2" xfId="7495" xr:uid="{00000000-0005-0000-0000-0000461E0000}"/>
    <cellStyle name="Output 7" xfId="7496" xr:uid="{00000000-0005-0000-0000-0000471E0000}"/>
    <cellStyle name="Output Amounts" xfId="8273" xr:uid="{22F551BB-251F-439D-AD25-B27CF7843ED8}"/>
    <cellStyle name="Output Column Headings" xfId="8274" xr:uid="{98522F4F-A4C3-4792-B30A-C978EADCCADA}"/>
    <cellStyle name="Output Line Items" xfId="8275" xr:uid="{9F807B49-5C4B-41D8-A38F-E2E727197EBE}"/>
    <cellStyle name="Output Report Heading" xfId="8276" xr:uid="{A678AA4F-9CD4-447B-80F5-9129CF969776}"/>
    <cellStyle name="Output Report Title" xfId="8277" xr:uid="{825AD6A8-194D-4386-A90D-D270B540BB6A}"/>
    <cellStyle name="OutputLbl_RP" xfId="7497" xr:uid="{00000000-0005-0000-0000-0000481E0000}"/>
    <cellStyle name="P" xfId="8278" xr:uid="{0D71CA5A-1982-4F9E-B017-0F3FDEAD825C}"/>
    <cellStyle name="P 2" xfId="8279" xr:uid="{0A0CBE29-7029-459E-8BD1-61EE37047005}"/>
    <cellStyle name="Percent" xfId="2" builtinId="5"/>
    <cellStyle name="Percent [0.0]" xfId="7498" xr:uid="{00000000-0005-0000-0000-00004A1E0000}"/>
    <cellStyle name="Percent [0.0] 2" xfId="7499" xr:uid="{00000000-0005-0000-0000-00004B1E0000}"/>
    <cellStyle name="Percent [0.00]" xfId="7500" xr:uid="{00000000-0005-0000-0000-00004C1E0000}"/>
    <cellStyle name="Percent [0.00] 2" xfId="7501" xr:uid="{00000000-0005-0000-0000-00004D1E0000}"/>
    <cellStyle name="Percent [2]" xfId="8280" xr:uid="{1264ECAB-7E56-4083-AAF5-A7B93F400BC8}"/>
    <cellStyle name="Percent 10" xfId="7502" xr:uid="{00000000-0005-0000-0000-00004E1E0000}"/>
    <cellStyle name="Percent 10 2" xfId="7503" xr:uid="{00000000-0005-0000-0000-00004F1E0000}"/>
    <cellStyle name="Percent 11" xfId="7504" xr:uid="{00000000-0005-0000-0000-0000501E0000}"/>
    <cellStyle name="Percent 12" xfId="7505" xr:uid="{00000000-0005-0000-0000-0000511E0000}"/>
    <cellStyle name="Percent 12 2" xfId="7506" xr:uid="{00000000-0005-0000-0000-0000521E0000}"/>
    <cellStyle name="Percent 13" xfId="7507" xr:uid="{00000000-0005-0000-0000-0000531E0000}"/>
    <cellStyle name="Percent 14" xfId="7508" xr:uid="{00000000-0005-0000-0000-0000541E0000}"/>
    <cellStyle name="Percent 15" xfId="7509" xr:uid="{00000000-0005-0000-0000-0000551E0000}"/>
    <cellStyle name="Percent 15 2" xfId="7510" xr:uid="{00000000-0005-0000-0000-0000561E0000}"/>
    <cellStyle name="Percent 16" xfId="7511" xr:uid="{00000000-0005-0000-0000-0000571E0000}"/>
    <cellStyle name="Percent 16 2" xfId="7512" xr:uid="{00000000-0005-0000-0000-0000581E0000}"/>
    <cellStyle name="Percent 17" xfId="7513" xr:uid="{00000000-0005-0000-0000-0000591E0000}"/>
    <cellStyle name="Percent 17 2" xfId="7514" xr:uid="{00000000-0005-0000-0000-00005A1E0000}"/>
    <cellStyle name="Percent 18" xfId="7515" xr:uid="{00000000-0005-0000-0000-00005B1E0000}"/>
    <cellStyle name="Percent 18 2" xfId="7516" xr:uid="{00000000-0005-0000-0000-00005C1E0000}"/>
    <cellStyle name="Percent 19" xfId="7517" xr:uid="{00000000-0005-0000-0000-00005D1E0000}"/>
    <cellStyle name="Percent 2" xfId="13" xr:uid="{00000000-0005-0000-0000-00005E1E0000}"/>
    <cellStyle name="Percent 2 2" xfId="10" xr:uid="{00000000-0005-0000-0000-00005F1E0000}"/>
    <cellStyle name="Percent 2 2 2" xfId="7518" xr:uid="{00000000-0005-0000-0000-0000601E0000}"/>
    <cellStyle name="Percent 2 2 2 2" xfId="7519" xr:uid="{00000000-0005-0000-0000-0000611E0000}"/>
    <cellStyle name="Percent 2 2 3" xfId="7520" xr:uid="{00000000-0005-0000-0000-0000621E0000}"/>
    <cellStyle name="Percent 2 2 4" xfId="7898" xr:uid="{00000000-0005-0000-0000-0000631E0000}"/>
    <cellStyle name="Percent 2 3" xfId="7521" xr:uid="{00000000-0005-0000-0000-0000641E0000}"/>
    <cellStyle name="Percent 2 3 2" xfId="7522" xr:uid="{00000000-0005-0000-0000-0000651E0000}"/>
    <cellStyle name="Percent 2 3 3" xfId="7899" xr:uid="{00000000-0005-0000-0000-0000661E0000}"/>
    <cellStyle name="Percent 2 4" xfId="7523" xr:uid="{00000000-0005-0000-0000-0000671E0000}"/>
    <cellStyle name="Percent 2 4 2" xfId="7524" xr:uid="{00000000-0005-0000-0000-0000681E0000}"/>
    <cellStyle name="Percent 2 5" xfId="7525" xr:uid="{00000000-0005-0000-0000-0000691E0000}"/>
    <cellStyle name="Percent 2 6" xfId="7900" xr:uid="{00000000-0005-0000-0000-00006A1E0000}"/>
    <cellStyle name="Percent 2_Pan_Europe_Datafile_2012_H2" xfId="7526" xr:uid="{00000000-0005-0000-0000-00006B1E0000}"/>
    <cellStyle name="Percent 20" xfId="7527" xr:uid="{00000000-0005-0000-0000-00006C1E0000}"/>
    <cellStyle name="Percent 21" xfId="7528" xr:uid="{00000000-0005-0000-0000-00006D1E0000}"/>
    <cellStyle name="Percent 22" xfId="7529" xr:uid="{00000000-0005-0000-0000-00006E1E0000}"/>
    <cellStyle name="Percent 23" xfId="7530" xr:uid="{00000000-0005-0000-0000-00006F1E0000}"/>
    <cellStyle name="Percent 24" xfId="7531" xr:uid="{00000000-0005-0000-0000-0000701E0000}"/>
    <cellStyle name="Percent 25" xfId="7532" xr:uid="{00000000-0005-0000-0000-0000711E0000}"/>
    <cellStyle name="Percent 26" xfId="7533" xr:uid="{00000000-0005-0000-0000-0000721E0000}"/>
    <cellStyle name="Percent 27" xfId="7534" xr:uid="{00000000-0005-0000-0000-0000731E0000}"/>
    <cellStyle name="Percent 28" xfId="7535" xr:uid="{00000000-0005-0000-0000-0000741E0000}"/>
    <cellStyle name="Percent 29" xfId="7536" xr:uid="{00000000-0005-0000-0000-0000751E0000}"/>
    <cellStyle name="Percent 3" xfId="7537" xr:uid="{00000000-0005-0000-0000-0000761E0000}"/>
    <cellStyle name="Percent 3 2" xfId="7538" xr:uid="{00000000-0005-0000-0000-0000771E0000}"/>
    <cellStyle name="Percent 3 2 2" xfId="7539" xr:uid="{00000000-0005-0000-0000-0000781E0000}"/>
    <cellStyle name="Percent 3 3" xfId="7540" xr:uid="{00000000-0005-0000-0000-0000791E0000}"/>
    <cellStyle name="Percent 3 4" xfId="7541" xr:uid="{00000000-0005-0000-0000-00007A1E0000}"/>
    <cellStyle name="Percent 30" xfId="7542" xr:uid="{00000000-0005-0000-0000-00007B1E0000}"/>
    <cellStyle name="Percent 31" xfId="7543" xr:uid="{00000000-0005-0000-0000-00007C1E0000}"/>
    <cellStyle name="Percent 32" xfId="7544" xr:uid="{00000000-0005-0000-0000-00007D1E0000}"/>
    <cellStyle name="Percent 33" xfId="7545" xr:uid="{00000000-0005-0000-0000-00007E1E0000}"/>
    <cellStyle name="Percent 34" xfId="7546" xr:uid="{00000000-0005-0000-0000-00007F1E0000}"/>
    <cellStyle name="Percent 35" xfId="7547" xr:uid="{00000000-0005-0000-0000-0000801E0000}"/>
    <cellStyle name="Percent 36" xfId="7548" xr:uid="{00000000-0005-0000-0000-0000811E0000}"/>
    <cellStyle name="Percent 37" xfId="7549" xr:uid="{00000000-0005-0000-0000-0000821E0000}"/>
    <cellStyle name="Percent 38" xfId="7550" xr:uid="{00000000-0005-0000-0000-0000831E0000}"/>
    <cellStyle name="Percent 39" xfId="8398" xr:uid="{C9704AF2-4CC7-4B5F-B3AC-C52E8D502D4D}"/>
    <cellStyle name="Percent 4" xfId="7551" xr:uid="{00000000-0005-0000-0000-0000841E0000}"/>
    <cellStyle name="Percent 4 2" xfId="7552" xr:uid="{00000000-0005-0000-0000-0000851E0000}"/>
    <cellStyle name="Percent 4 2 2" xfId="7553" xr:uid="{00000000-0005-0000-0000-0000861E0000}"/>
    <cellStyle name="Percent 4 2 3" xfId="8281" xr:uid="{8E4E4F69-349F-45FC-AE11-00B885F05EB6}"/>
    <cellStyle name="Percent 4 3" xfId="7554" xr:uid="{00000000-0005-0000-0000-0000871E0000}"/>
    <cellStyle name="Percent 4 3 2" xfId="7555" xr:uid="{00000000-0005-0000-0000-0000881E0000}"/>
    <cellStyle name="Percent 4 3 3" xfId="7556" xr:uid="{00000000-0005-0000-0000-0000891E0000}"/>
    <cellStyle name="Percent 4 4" xfId="7557" xr:uid="{00000000-0005-0000-0000-00008A1E0000}"/>
    <cellStyle name="Percent 40" xfId="8400" xr:uid="{0A883781-3309-415E-BFC5-DF90A9569326}"/>
    <cellStyle name="Percent 41" xfId="8389" xr:uid="{0FA20C5F-4CE0-41E1-8CAA-8DFDD17915F4}"/>
    <cellStyle name="Percent 5" xfId="7558" xr:uid="{00000000-0005-0000-0000-00008B1E0000}"/>
    <cellStyle name="Percent 5 2" xfId="7559" xr:uid="{00000000-0005-0000-0000-00008C1E0000}"/>
    <cellStyle name="Percent 5 2 2" xfId="7560" xr:uid="{00000000-0005-0000-0000-00008D1E0000}"/>
    <cellStyle name="Percent 6" xfId="7561" xr:uid="{00000000-0005-0000-0000-00008E1E0000}"/>
    <cellStyle name="Percent 6 2" xfId="7562" xr:uid="{00000000-0005-0000-0000-00008F1E0000}"/>
    <cellStyle name="Percent 6 2 2" xfId="7563" xr:uid="{00000000-0005-0000-0000-0000901E0000}"/>
    <cellStyle name="Percent 6 3" xfId="7564" xr:uid="{00000000-0005-0000-0000-0000911E0000}"/>
    <cellStyle name="Percent 6 3 2" xfId="7565" xr:uid="{00000000-0005-0000-0000-0000921E0000}"/>
    <cellStyle name="Percent 6 3 3" xfId="7566" xr:uid="{00000000-0005-0000-0000-0000931E0000}"/>
    <cellStyle name="Percent 6 4" xfId="7567" xr:uid="{00000000-0005-0000-0000-0000941E0000}"/>
    <cellStyle name="Percent 6 5" xfId="8282" xr:uid="{9B626345-D322-4587-918A-020DA3F237A1}"/>
    <cellStyle name="Percent 7" xfId="7568" xr:uid="{00000000-0005-0000-0000-0000951E0000}"/>
    <cellStyle name="Percent 7 2" xfId="7569" xr:uid="{00000000-0005-0000-0000-0000961E0000}"/>
    <cellStyle name="Percent 7 3" xfId="8283" xr:uid="{267AEA81-B5E5-4A19-8861-4C59DA51F764}"/>
    <cellStyle name="Percent 8" xfId="7570" xr:uid="{00000000-0005-0000-0000-0000971E0000}"/>
    <cellStyle name="Percent 8 2" xfId="7571" xr:uid="{00000000-0005-0000-0000-0000981E0000}"/>
    <cellStyle name="Percent 9" xfId="7572" xr:uid="{00000000-0005-0000-0000-0000991E0000}"/>
    <cellStyle name="Percent 9 2" xfId="7573" xr:uid="{00000000-0005-0000-0000-00009A1E0000}"/>
    <cellStyle name="PriceHeading1" xfId="7574" xr:uid="{00000000-0005-0000-0000-00009B1E0000}"/>
    <cellStyle name="PriceHeading1 2" xfId="7575" xr:uid="{00000000-0005-0000-0000-00009C1E0000}"/>
    <cellStyle name="PriceHeading1 2 2" xfId="7576" xr:uid="{00000000-0005-0000-0000-00009D1E0000}"/>
    <cellStyle name="PriceHeading2" xfId="7577" xr:uid="{00000000-0005-0000-0000-00009E1E0000}"/>
    <cellStyle name="PriceHeading2 2" xfId="7578" xr:uid="{00000000-0005-0000-0000-00009F1E0000}"/>
    <cellStyle name="PriceHeading2 2 2" xfId="7579" xr:uid="{00000000-0005-0000-0000-0000A01E0000}"/>
    <cellStyle name="PriceUnprotected" xfId="7580" xr:uid="{00000000-0005-0000-0000-0000A11E0000}"/>
    <cellStyle name="PriceUnprotected 2" xfId="7581" xr:uid="{00000000-0005-0000-0000-0000A21E0000}"/>
    <cellStyle name="PriceUnprotected 2 2" xfId="7582" xr:uid="{00000000-0005-0000-0000-0000A31E0000}"/>
    <cellStyle name="PriceYear" xfId="7583" xr:uid="{00000000-0005-0000-0000-0000A41E0000}"/>
    <cellStyle name="PriceYear 2" xfId="7584" xr:uid="{00000000-0005-0000-0000-0000A51E0000}"/>
    <cellStyle name="PriceYear 2 2" xfId="7585" xr:uid="{00000000-0005-0000-0000-0000A61E0000}"/>
    <cellStyle name="ProgramArea_RP" xfId="7586" xr:uid="{00000000-0005-0000-0000-0000A71E0000}"/>
    <cellStyle name="Protected" xfId="7587" xr:uid="{00000000-0005-0000-0000-0000A81E0000}"/>
    <cellStyle name="Protected 2" xfId="7588" xr:uid="{00000000-0005-0000-0000-0000A91E0000}"/>
    <cellStyle name="Protected 2 2" xfId="7589" xr:uid="{00000000-0005-0000-0000-0000AA1E0000}"/>
    <cellStyle name="ProtectedDates" xfId="7590" xr:uid="{00000000-0005-0000-0000-0000AB1E0000}"/>
    <cellStyle name="ProtectedDates 2" xfId="7591" xr:uid="{00000000-0005-0000-0000-0000AC1E0000}"/>
    <cellStyle name="ProtectedDates 2 2" xfId="7592" xr:uid="{00000000-0005-0000-0000-0000AD1E0000}"/>
    <cellStyle name="Prozent_Imp02" xfId="7593" xr:uid="{00000000-0005-0000-0000-0000AE1E0000}"/>
    <cellStyle name="Refdb standard" xfId="7594" xr:uid="{00000000-0005-0000-0000-0000AF1E0000}"/>
    <cellStyle name="Refdb standard 2" xfId="7595" xr:uid="{00000000-0005-0000-0000-0000B01E0000}"/>
    <cellStyle name="ReportData" xfId="8284" xr:uid="{922DF628-64B1-4277-A92D-76A51DF975CA}"/>
    <cellStyle name="ReportElements" xfId="8285" xr:uid="{A05BEFB4-B1A1-492B-80B0-D7BB27373291}"/>
    <cellStyle name="ReportHeader" xfId="8286" xr:uid="{206FCF96-9EC3-4CE8-8749-10894149ECCC}"/>
    <cellStyle name="Row_Heading_RP" xfId="7596" xr:uid="{00000000-0005-0000-0000-0000B11E0000}"/>
    <cellStyle name="RowHeading" xfId="7597" xr:uid="{00000000-0005-0000-0000-0000B21E0000}"/>
    <cellStyle name="RowHeading 2" xfId="7598" xr:uid="{00000000-0005-0000-0000-0000B31E0000}"/>
    <cellStyle name="RowHeading 2 2" xfId="7599" xr:uid="{00000000-0005-0000-0000-0000B41E0000}"/>
    <cellStyle name="SAPBEXaggData" xfId="8287" xr:uid="{5F80A819-38C1-4D65-A13F-918315CD87D6}"/>
    <cellStyle name="SAPBEXaggDataEmph" xfId="8288" xr:uid="{6AEB51EB-0D93-4BE7-9B21-9D24E6B40448}"/>
    <cellStyle name="SAPBEXaggItem" xfId="8289" xr:uid="{9EF5A859-DC56-42C7-8DC1-26BE0FCA3197}"/>
    <cellStyle name="SAPBEXaggItemX" xfId="8290" xr:uid="{C5B5CFB4-20B1-4241-8DFC-4666747C0AB6}"/>
    <cellStyle name="SAPBEXchaText" xfId="8291" xr:uid="{61FA8120-6E1A-43DF-98A8-4D11DFFCE291}"/>
    <cellStyle name="SAPBEXexcBad7" xfId="8292" xr:uid="{30BBFE79-16B4-4E43-8644-9DF67FB59EC6}"/>
    <cellStyle name="SAPBEXexcBad8" xfId="8293" xr:uid="{B7E36C27-6E6E-4116-9FA9-AB30A906008A}"/>
    <cellStyle name="SAPBEXexcBad9" xfId="8294" xr:uid="{8ABAE7B3-2C7B-4FEE-A98A-23DD92E59364}"/>
    <cellStyle name="SAPBEXexcCritical4" xfId="8295" xr:uid="{BE508FE8-59BE-4BA3-8538-129D16821994}"/>
    <cellStyle name="SAPBEXexcCritical5" xfId="8296" xr:uid="{6E8B2B5B-4EC2-4AE5-8E96-1539791D9F1E}"/>
    <cellStyle name="SAPBEXexcCritical6" xfId="8297" xr:uid="{1CFEA4F6-EDA3-4261-A11D-A163784154A6}"/>
    <cellStyle name="SAPBEXexcGood1" xfId="8298" xr:uid="{C330795C-C432-4FFF-8DF9-69EC1992E88B}"/>
    <cellStyle name="SAPBEXexcGood2" xfId="8299" xr:uid="{67D77770-2FDA-4C11-936C-FB77F8DF629A}"/>
    <cellStyle name="SAPBEXexcGood3" xfId="8300" xr:uid="{1977347C-66FD-4A65-B6B1-F1BE5B2980EC}"/>
    <cellStyle name="SAPBEXfilterDrill" xfId="8301" xr:uid="{58AB6A03-E120-4203-9C1C-E3ED646D73D8}"/>
    <cellStyle name="SAPBEXfilterItem" xfId="8302" xr:uid="{EA3291D7-2F93-4866-9A3D-B995608DF2F3}"/>
    <cellStyle name="SAPBEXfilterText" xfId="8303" xr:uid="{0E4E53BC-D66E-47D7-BB62-0469C361EFA2}"/>
    <cellStyle name="SAPBEXformats" xfId="8304" xr:uid="{410FFFF9-541A-4D4E-82AD-C001C822B8AB}"/>
    <cellStyle name="SAPBEXheaderItem" xfId="8305" xr:uid="{22662B33-1010-4720-BEF3-4A820112EFDB}"/>
    <cellStyle name="SAPBEXheaderText" xfId="8306" xr:uid="{9D2FADD4-C444-42DB-8966-9374DB3F6FB4}"/>
    <cellStyle name="SAPBEXHLevel0" xfId="8307" xr:uid="{0FD17536-D2DF-4676-B429-FBC55A3FDCF8}"/>
    <cellStyle name="SAPBEXHLevel0X" xfId="8308" xr:uid="{B6E9FC7F-8E33-4125-8F68-5D3902CF3DC1}"/>
    <cellStyle name="SAPBEXHLevel1" xfId="8309" xr:uid="{C3A1D31E-E348-4827-80B6-7DBC3AEFDDED}"/>
    <cellStyle name="SAPBEXHLevel1X" xfId="8310" xr:uid="{C4459B47-5A59-4AC4-9AC8-A01DDDB7AF23}"/>
    <cellStyle name="SAPBEXHLevel2" xfId="8311" xr:uid="{5C7CAD87-4156-4B62-80B3-7621826C990F}"/>
    <cellStyle name="SAPBEXHLevel2X" xfId="8312" xr:uid="{FFFA56EE-F8F6-4CBD-A3C6-38969F89011D}"/>
    <cellStyle name="SAPBEXHLevel3" xfId="8313" xr:uid="{F725D1E0-88AA-488A-9E5A-9D3CBE4DBBD5}"/>
    <cellStyle name="SAPBEXHLevel3X" xfId="8314" xr:uid="{BF780D4A-9708-4979-A800-36070B3A807F}"/>
    <cellStyle name="SAPBEXresData" xfId="8315" xr:uid="{C089D087-72AE-4985-992A-AD2750BC3495}"/>
    <cellStyle name="SAPBEXresDataEmph" xfId="8316" xr:uid="{EDF7A7BC-BC7C-428B-94A5-26F970967F14}"/>
    <cellStyle name="SAPBEXresItem" xfId="8317" xr:uid="{52BA791A-DE8C-47CA-8EC0-B82CFE84F057}"/>
    <cellStyle name="SAPBEXresItemX" xfId="8318" xr:uid="{C46954F7-B88A-45E7-B5EA-75098108421D}"/>
    <cellStyle name="SAPBEXstdData" xfId="8319" xr:uid="{7857055D-4A26-4F3D-A2F6-BC43E9ACEBFC}"/>
    <cellStyle name="SAPBEXstdDataEmph" xfId="8320" xr:uid="{6F930BCC-AE07-42E7-A5F7-0708755ECF01}"/>
    <cellStyle name="SAPBEXstdItem" xfId="8321" xr:uid="{D7DC10E0-4F81-41B9-A358-24A509110187}"/>
    <cellStyle name="SAPBEXstdItemX" xfId="8322" xr:uid="{4F87A4F8-1BA0-48AB-8024-1F1DBD16C3AF}"/>
    <cellStyle name="SAPBEXtitle" xfId="8323" xr:uid="{EF0F1295-4D94-4D3D-B8A8-ABC20AFE6362}"/>
    <cellStyle name="SAPBEXundefined" xfId="8324" xr:uid="{CD76BBDD-62C9-4683-8815-4E9E5448D838}"/>
    <cellStyle name="SDMX_protected" xfId="7600" xr:uid="{00000000-0005-0000-0000-0000B51E0000}"/>
    <cellStyle name="Section" xfId="7601" xr:uid="{00000000-0005-0000-0000-0000B61E0000}"/>
    <cellStyle name="Section 1" xfId="7602" xr:uid="{00000000-0005-0000-0000-0000B71E0000}"/>
    <cellStyle name="Section 1 2" xfId="7603" xr:uid="{00000000-0005-0000-0000-0000B81E0000}"/>
    <cellStyle name="Section 1 2 2" xfId="7604" xr:uid="{00000000-0005-0000-0000-0000B91E0000}"/>
    <cellStyle name="Section 1 2 3" xfId="7605" xr:uid="{00000000-0005-0000-0000-0000BA1E0000}"/>
    <cellStyle name="Section 1 3" xfId="7606" xr:uid="{00000000-0005-0000-0000-0000BB1E0000}"/>
    <cellStyle name="Section 1 3 2" xfId="7607" xr:uid="{00000000-0005-0000-0000-0000BC1E0000}"/>
    <cellStyle name="Section 1 4" xfId="7608" xr:uid="{00000000-0005-0000-0000-0000BD1E0000}"/>
    <cellStyle name="Section 1 4 2" xfId="7609" xr:uid="{00000000-0005-0000-0000-0000BE1E0000}"/>
    <cellStyle name="Section 1 5" xfId="7610" xr:uid="{00000000-0005-0000-0000-0000BF1E0000}"/>
    <cellStyle name="Section 1 5 2" xfId="7611" xr:uid="{00000000-0005-0000-0000-0000C01E0000}"/>
    <cellStyle name="Section 1 6" xfId="7612" xr:uid="{00000000-0005-0000-0000-0000C11E0000}"/>
    <cellStyle name="Section 1 7" xfId="7613" xr:uid="{00000000-0005-0000-0000-0000C21E0000}"/>
    <cellStyle name="Section 1_1" xfId="7614" xr:uid="{00000000-0005-0000-0000-0000C31E0000}"/>
    <cellStyle name="Section 2" xfId="7615" xr:uid="{00000000-0005-0000-0000-0000C41E0000}"/>
    <cellStyle name="Section 2 2" xfId="7616" xr:uid="{00000000-0005-0000-0000-0000C51E0000}"/>
    <cellStyle name="Section 2 2 2" xfId="7617" xr:uid="{00000000-0005-0000-0000-0000C61E0000}"/>
    <cellStyle name="Section 2 2 3" xfId="7618" xr:uid="{00000000-0005-0000-0000-0000C71E0000}"/>
    <cellStyle name="Section 2 3" xfId="7619" xr:uid="{00000000-0005-0000-0000-0000C81E0000}"/>
    <cellStyle name="Section 2 3 2" xfId="7620" xr:uid="{00000000-0005-0000-0000-0000C91E0000}"/>
    <cellStyle name="Section 2 4" xfId="7621" xr:uid="{00000000-0005-0000-0000-0000CA1E0000}"/>
    <cellStyle name="Section 2 4 2" xfId="7622" xr:uid="{00000000-0005-0000-0000-0000CB1E0000}"/>
    <cellStyle name="Section 2 5" xfId="7623" xr:uid="{00000000-0005-0000-0000-0000CC1E0000}"/>
    <cellStyle name="Section 2 5 2" xfId="7624" xr:uid="{00000000-0005-0000-0000-0000CD1E0000}"/>
    <cellStyle name="Section 2 6" xfId="7625" xr:uid="{00000000-0005-0000-0000-0000CE1E0000}"/>
    <cellStyle name="Section 2 7" xfId="7626" xr:uid="{00000000-0005-0000-0000-0000CF1E0000}"/>
    <cellStyle name="Section 2_1" xfId="7627" xr:uid="{00000000-0005-0000-0000-0000D01E0000}"/>
    <cellStyle name="Shade_R_border" xfId="7628" xr:uid="{00000000-0005-0000-0000-0000D11E0000}"/>
    <cellStyle name="Standard" xfId="7629" xr:uid="{00000000-0005-0000-0000-0000D21E0000}"/>
    <cellStyle name="Standard 2" xfId="7630" xr:uid="{00000000-0005-0000-0000-0000D31E0000}"/>
    <cellStyle name="Standard 2 2" xfId="7631" xr:uid="{00000000-0005-0000-0000-0000D41E0000}"/>
    <cellStyle name="Standard_data_tables_JG" xfId="7632" xr:uid="{00000000-0005-0000-0000-0000D51E0000}"/>
    <cellStyle name="Style 1" xfId="7633" xr:uid="{00000000-0005-0000-0000-0000D61E0000}"/>
    <cellStyle name="Style 1 2" xfId="7634" xr:uid="{00000000-0005-0000-0000-0000D71E0000}"/>
    <cellStyle name="Style 1 2 2" xfId="7635" xr:uid="{00000000-0005-0000-0000-0000D81E0000}"/>
    <cellStyle name="Style 1 2 2 2" xfId="7636" xr:uid="{00000000-0005-0000-0000-0000D91E0000}"/>
    <cellStyle name="Style 1 3" xfId="7637" xr:uid="{00000000-0005-0000-0000-0000DA1E0000}"/>
    <cellStyle name="Style 1 3 2" xfId="7638" xr:uid="{00000000-0005-0000-0000-0000DB1E0000}"/>
    <cellStyle name="Style 1 3 2 2" xfId="7639" xr:uid="{00000000-0005-0000-0000-0000DC1E0000}"/>
    <cellStyle name="Style 1 3 3" xfId="7640" xr:uid="{00000000-0005-0000-0000-0000DD1E0000}"/>
    <cellStyle name="Style 1 3 3 2" xfId="7641" xr:uid="{00000000-0005-0000-0000-0000DE1E0000}"/>
    <cellStyle name="Style 1 3 3 3" xfId="7642" xr:uid="{00000000-0005-0000-0000-0000DF1E0000}"/>
    <cellStyle name="Style 1 3 4" xfId="7643" xr:uid="{00000000-0005-0000-0000-0000E01E0000}"/>
    <cellStyle name="Style 1 4" xfId="7644" xr:uid="{00000000-0005-0000-0000-0000E11E0000}"/>
    <cellStyle name="Style 1 4 2" xfId="7645" xr:uid="{00000000-0005-0000-0000-0000E21E0000}"/>
    <cellStyle name="Style 1 4 3" xfId="7646" xr:uid="{00000000-0005-0000-0000-0000E31E0000}"/>
    <cellStyle name="Style 27" xfId="7647" xr:uid="{00000000-0005-0000-0000-0000E41E0000}"/>
    <cellStyle name="Style 27 2" xfId="7648" xr:uid="{00000000-0005-0000-0000-0000E51E0000}"/>
    <cellStyle name="Style 27 2 2" xfId="7649" xr:uid="{00000000-0005-0000-0000-0000E61E0000}"/>
    <cellStyle name="Style 27 2 2 2" xfId="7650" xr:uid="{00000000-0005-0000-0000-0000E71E0000}"/>
    <cellStyle name="Style 27 3" xfId="7651" xr:uid="{00000000-0005-0000-0000-0000E81E0000}"/>
    <cellStyle name="Style 27 3 2" xfId="7652" xr:uid="{00000000-0005-0000-0000-0000E91E0000}"/>
    <cellStyle name="Style 27 3 2 2" xfId="7653" xr:uid="{00000000-0005-0000-0000-0000EA1E0000}"/>
    <cellStyle name="Style 27 3 3" xfId="7654" xr:uid="{00000000-0005-0000-0000-0000EB1E0000}"/>
    <cellStyle name="Style 27 3 3 2" xfId="7655" xr:uid="{00000000-0005-0000-0000-0000EC1E0000}"/>
    <cellStyle name="Style 27 3 3 3" xfId="7656" xr:uid="{00000000-0005-0000-0000-0000ED1E0000}"/>
    <cellStyle name="Style 27 3 4" xfId="7657" xr:uid="{00000000-0005-0000-0000-0000EE1E0000}"/>
    <cellStyle name="Style 27 4" xfId="7658" xr:uid="{00000000-0005-0000-0000-0000EF1E0000}"/>
    <cellStyle name="Style 27 4 2" xfId="7659" xr:uid="{00000000-0005-0000-0000-0000F01E0000}"/>
    <cellStyle name="Style 27 4 3" xfId="7660" xr:uid="{00000000-0005-0000-0000-0000F11E0000}"/>
    <cellStyle name="Style 27_Gas Flow Dynamics" xfId="7661" xr:uid="{00000000-0005-0000-0000-0000F21E0000}"/>
    <cellStyle name="Style 69" xfId="7662" xr:uid="{00000000-0005-0000-0000-0000F31E0000}"/>
    <cellStyle name="Style 69 2" xfId="7663" xr:uid="{00000000-0005-0000-0000-0000F41E0000}"/>
    <cellStyle name="Style D" xfId="7664" xr:uid="{00000000-0005-0000-0000-0000F51E0000}"/>
    <cellStyle name="Style D 2" xfId="7665" xr:uid="{00000000-0005-0000-0000-0000F61E0000}"/>
    <cellStyle name="Style D 2 2" xfId="7666" xr:uid="{00000000-0005-0000-0000-0000F71E0000}"/>
    <cellStyle name="Style D green" xfId="7667" xr:uid="{00000000-0005-0000-0000-0000F81E0000}"/>
    <cellStyle name="Style D green 2" xfId="7668" xr:uid="{00000000-0005-0000-0000-0000F91E0000}"/>
    <cellStyle name="Style D green 2 2" xfId="7669" xr:uid="{00000000-0005-0000-0000-0000FA1E0000}"/>
    <cellStyle name="Style D_Base Data" xfId="7670" xr:uid="{00000000-0005-0000-0000-0000FB1E0000}"/>
    <cellStyle name="Style E" xfId="7671" xr:uid="{00000000-0005-0000-0000-0000FC1E0000}"/>
    <cellStyle name="Style E 2" xfId="7672" xr:uid="{00000000-0005-0000-0000-0000FD1E0000}"/>
    <cellStyle name="Style E 2 2" xfId="7673" xr:uid="{00000000-0005-0000-0000-0000FE1E0000}"/>
    <cellStyle name="Style E green" xfId="7674" xr:uid="{00000000-0005-0000-0000-0000FF1E0000}"/>
    <cellStyle name="Style E green 2" xfId="7675" xr:uid="{00000000-0005-0000-0000-0000001F0000}"/>
    <cellStyle name="Style E green 2 2" xfId="7676" xr:uid="{00000000-0005-0000-0000-0000011F0000}"/>
    <cellStyle name="Style E_Base Data" xfId="7677" xr:uid="{00000000-0005-0000-0000-0000021F0000}"/>
    <cellStyle name="Style1" xfId="8325" xr:uid="{45265BAD-96E2-4DEB-A18B-4B9863442C90}"/>
    <cellStyle name="STYLE1 - Style1" xfId="7678" xr:uid="{00000000-0005-0000-0000-0000031F0000}"/>
    <cellStyle name="STYLE1 - Style1 2" xfId="7679" xr:uid="{00000000-0005-0000-0000-0000041F0000}"/>
    <cellStyle name="STYLE1 - Style1 2 2" xfId="7680" xr:uid="{00000000-0005-0000-0000-0000051F0000}"/>
    <cellStyle name="Style2" xfId="8326" xr:uid="{AF8D84AF-0FA3-40FE-B499-C8B24CAAC004}"/>
    <cellStyle name="STYLE2 - Style2" xfId="7681" xr:uid="{00000000-0005-0000-0000-0000061F0000}"/>
    <cellStyle name="STYLE2 - Style2 2" xfId="7682" xr:uid="{00000000-0005-0000-0000-0000071F0000}"/>
    <cellStyle name="STYLE2 - Style2 2 2" xfId="7683" xr:uid="{00000000-0005-0000-0000-0000081F0000}"/>
    <cellStyle name="Style3" xfId="8327" xr:uid="{7A395215-4305-495F-852C-C2EB3D12D7BF}"/>
    <cellStyle name="STYLE3 - Style3" xfId="7684" xr:uid="{00000000-0005-0000-0000-0000091F0000}"/>
    <cellStyle name="STYLE3 - Style3 2" xfId="7685" xr:uid="{00000000-0005-0000-0000-00000A1F0000}"/>
    <cellStyle name="STYLE3 - Style3 2 2" xfId="7686" xr:uid="{00000000-0005-0000-0000-00000B1F0000}"/>
    <cellStyle name="Style4" xfId="8328" xr:uid="{3A29DFB9-9171-4BC8-A16A-1813D20626CF}"/>
    <cellStyle name="STYLE4 - Style4" xfId="7687" xr:uid="{00000000-0005-0000-0000-00000C1F0000}"/>
    <cellStyle name="STYLE4 - Style4 2" xfId="7688" xr:uid="{00000000-0005-0000-0000-00000D1F0000}"/>
    <cellStyle name="STYLE4 - Style4 2 2" xfId="7689" xr:uid="{00000000-0005-0000-0000-00000E1F0000}"/>
    <cellStyle name="Style5" xfId="8329" xr:uid="{FE267A6E-3A68-4DAD-9CAD-E8E01DF19EAD}"/>
    <cellStyle name="Style6" xfId="8330" xr:uid="{FE43B391-4646-4CA6-B69F-E2F9BC25DAA3}"/>
    <cellStyle name="Sub_Title" xfId="7690" xr:uid="{00000000-0005-0000-0000-00000F1F0000}"/>
    <cellStyle name="SubHeading" xfId="7691" xr:uid="{00000000-0005-0000-0000-0000101F0000}"/>
    <cellStyle name="SubHeading 2" xfId="7692" xr:uid="{00000000-0005-0000-0000-0000111F0000}"/>
    <cellStyle name="SubHeading 2 2" xfId="7693" xr:uid="{00000000-0005-0000-0000-0000121F0000}"/>
    <cellStyle name="SubSection" xfId="7694" xr:uid="{00000000-0005-0000-0000-0000131F0000}"/>
    <cellStyle name="SubSection 2" xfId="7695" xr:uid="{00000000-0005-0000-0000-0000141F0000}"/>
    <cellStyle name="SubSection 2 2" xfId="7696" xr:uid="{00000000-0005-0000-0000-0000151F0000}"/>
    <cellStyle name="SubsidTitle" xfId="7697" xr:uid="{00000000-0005-0000-0000-0000161F0000}"/>
    <cellStyle name="SubsidTitle 2" xfId="7698" xr:uid="{00000000-0005-0000-0000-0000171F0000}"/>
    <cellStyle name="SubsidTitle 2 2" xfId="7699" xr:uid="{00000000-0005-0000-0000-0000181F0000}"/>
    <cellStyle name="SubTotal" xfId="7700" xr:uid="{00000000-0005-0000-0000-0000191F0000}"/>
    <cellStyle name="SubTotal 2" xfId="7701" xr:uid="{00000000-0005-0000-0000-00001A1F0000}"/>
    <cellStyle name="SubTotal 2 2" xfId="7702" xr:uid="{00000000-0005-0000-0000-00001B1F0000}"/>
    <cellStyle name="SubTotals" xfId="7703" xr:uid="{00000000-0005-0000-0000-00001C1F0000}"/>
    <cellStyle name="SubTotals 2" xfId="7704" xr:uid="{00000000-0005-0000-0000-00001D1F0000}"/>
    <cellStyle name="SubTotals 2 2" xfId="7705" xr:uid="{00000000-0005-0000-0000-00001E1F0000}"/>
    <cellStyle name="Table Data" xfId="7706" xr:uid="{00000000-0005-0000-0000-00001F1F0000}"/>
    <cellStyle name="Table Data 2" xfId="7707" xr:uid="{00000000-0005-0000-0000-0000201F0000}"/>
    <cellStyle name="Table Data 2 2" xfId="7708" xr:uid="{00000000-0005-0000-0000-0000211F0000}"/>
    <cellStyle name="Table Footer" xfId="7709" xr:uid="{00000000-0005-0000-0000-0000221F0000}"/>
    <cellStyle name="Table Footer 2" xfId="7710" xr:uid="{00000000-0005-0000-0000-0000231F0000}"/>
    <cellStyle name="Table Footer 2 2" xfId="7711" xr:uid="{00000000-0005-0000-0000-0000241F0000}"/>
    <cellStyle name="Table Footnote" xfId="8331" xr:uid="{4AB7AB40-BCC6-4C8C-80A6-BEDD19F29338}"/>
    <cellStyle name="Table Footnote 2" xfId="8332" xr:uid="{01D70E91-E807-4CA6-975F-F58459CE30B5}"/>
    <cellStyle name="Table Footnote 2 2" xfId="8333" xr:uid="{250D3352-43B9-4873-BE0E-867FA518FA8A}"/>
    <cellStyle name="Table Footnote_Table 5.6 sales of assets 23Feb2010" xfId="8334" xr:uid="{AB291A31-54FF-4963-BEAD-350555E02CD2}"/>
    <cellStyle name="Table Header" xfId="7712" xr:uid="{00000000-0005-0000-0000-0000251F0000}"/>
    <cellStyle name="Table Header 2" xfId="7713" xr:uid="{00000000-0005-0000-0000-0000261F0000}"/>
    <cellStyle name="Table Header 2 2" xfId="7714" xr:uid="{00000000-0005-0000-0000-0000271F0000}"/>
    <cellStyle name="Table Header 2 2 2" xfId="8337" xr:uid="{E6D4EBD5-CFA8-4DDD-8BA1-E94A4968BDD1}"/>
    <cellStyle name="Table Header 2 3" xfId="8336" xr:uid="{245FFF82-D2D1-48C5-88F0-7758D7CFCDA4}"/>
    <cellStyle name="Table Header 3" xfId="8335" xr:uid="{F6BD4B24-276A-4D88-A781-37D8EA71412A}"/>
    <cellStyle name="Table Header_Table 5.6 sales of assets 23Feb2010" xfId="8338" xr:uid="{F051572D-5BFA-47DC-BBF9-6E0921C96503}"/>
    <cellStyle name="Table heading" xfId="7715" xr:uid="{00000000-0005-0000-0000-0000281F0000}"/>
    <cellStyle name="Table Heading 1" xfId="8339" xr:uid="{1C7B6B19-0163-433E-A2EE-F01D3A39992F}"/>
    <cellStyle name="Table Heading 1 2" xfId="8340" xr:uid="{FEB8D213-C574-4917-89B0-8722F7981EE9}"/>
    <cellStyle name="Table Heading 1 2 2" xfId="8341" xr:uid="{6F18E56C-028B-499F-93E8-8BBFC4FFAC27}"/>
    <cellStyle name="Table Heading 1_Table 5.6 sales of assets 23Feb2010" xfId="8342" xr:uid="{AF847F68-EEA2-4194-AC19-1B1253F03C30}"/>
    <cellStyle name="Table Heading 2" xfId="8343" xr:uid="{5A2957A9-41B9-4FF7-AF9D-768534FBC856}"/>
    <cellStyle name="Table Heading 2 2" xfId="8344" xr:uid="{9BDE29DF-8004-4537-9D17-67D326804B61}"/>
    <cellStyle name="Table Heading 2_Table 5.6 sales of assets 23Feb2010" xfId="8345" xr:uid="{83460324-3FCF-485F-8330-BE77C2A7ABBA}"/>
    <cellStyle name="Table Headings Bold" xfId="7716" xr:uid="{00000000-0005-0000-0000-0000291F0000}"/>
    <cellStyle name="Table Headings Bold 2" xfId="7717" xr:uid="{00000000-0005-0000-0000-00002A1F0000}"/>
    <cellStyle name="Table Headings Bold 2 2" xfId="7718" xr:uid="{00000000-0005-0000-0000-00002B1F0000}"/>
    <cellStyle name="Table Of Which" xfId="8346" xr:uid="{1EDD6535-B15D-4EE8-AA8F-316F7F9F38C2}"/>
    <cellStyle name="Table Of Which 2" xfId="8347" xr:uid="{B25A398A-7F0A-4582-9B6D-4DEEA4B5A47B}"/>
    <cellStyle name="Table Of Which_Table 5.6 sales of assets 23Feb2010" xfId="8348" xr:uid="{67327E64-0186-442A-B2FB-01C99E32DBB8}"/>
    <cellStyle name="Table Row Billions" xfId="8349" xr:uid="{9878AAB5-DC19-407D-AD28-646C56B3E9AA}"/>
    <cellStyle name="Table Row Billions 2" xfId="8350" xr:uid="{EFDDB3B1-277E-49FA-BF71-4BC2859A5A84}"/>
    <cellStyle name="Table Row Billions Check" xfId="8351" xr:uid="{27BABBB7-1842-45A1-A0D8-0A7322DF44AD}"/>
    <cellStyle name="Table Row Billions Check 2" xfId="8352" xr:uid="{B107E93E-AB38-4E67-A761-FAC943A41937}"/>
    <cellStyle name="Table Row Billions Check 3" xfId="8353" xr:uid="{1274B6E8-1836-41D5-BD65-72F07C39A054}"/>
    <cellStyle name="Table Row Billions Check_asset sales" xfId="8354" xr:uid="{2296AEA2-9987-4387-B543-16DC27EE8271}"/>
    <cellStyle name="Table Row Billions_Table 5.6 sales of assets 23Feb2010" xfId="8355" xr:uid="{E87C5FBF-6430-47E9-8F3A-003E2B372C6A}"/>
    <cellStyle name="Table Row Millions" xfId="8356" xr:uid="{E021721E-2357-4BF8-BA8F-E2EB0D5A93B9}"/>
    <cellStyle name="Table Row Millions 2" xfId="8357" xr:uid="{D2EE7141-B7AD-4E9E-830C-42DB9CE19656}"/>
    <cellStyle name="Table Row Millions 2 2" xfId="8358" xr:uid="{8B909E38-68F9-47CF-94BE-B4FD548B18AD}"/>
    <cellStyle name="Table Row Millions Check" xfId="8359" xr:uid="{B43A8C92-B850-4EE6-B253-F16155BC4D04}"/>
    <cellStyle name="Table Row Millions Check 2" xfId="8360" xr:uid="{C976C5B8-B83A-4828-A699-966C48F2725A}"/>
    <cellStyle name="Table Row Millions Check 3" xfId="8361" xr:uid="{7E3ACC77-2E3A-469B-976F-54871606C47C}"/>
    <cellStyle name="Table Row Millions Check 4" xfId="8362" xr:uid="{24D5427E-D2F0-4356-B023-63BCDC82F2D1}"/>
    <cellStyle name="Table Row Millions Check_asset sales" xfId="8363" xr:uid="{CCF2043C-2415-4568-AFBF-404E78A2D6A8}"/>
    <cellStyle name="Table Row Millions_Table 5.6 sales of assets 23Feb2010" xfId="8364" xr:uid="{DBD90A62-7758-44BB-AE18-61604A42E947}"/>
    <cellStyle name="Table Row Percentage" xfId="8365" xr:uid="{AFE319C6-6B83-4755-84AF-169136F26130}"/>
    <cellStyle name="Table Row Percentage 2" xfId="8366" xr:uid="{0FFB7E85-B528-4990-99C5-D61BA9302D70}"/>
    <cellStyle name="Table Row Percentage Check" xfId="8367" xr:uid="{8D2DBFFD-23B2-4744-9A39-3E4FFC87D6F9}"/>
    <cellStyle name="Table Row Percentage Check 2" xfId="8368" xr:uid="{BFD1CD00-237A-4781-960D-CECB875E1D15}"/>
    <cellStyle name="Table Row Percentage Check 3" xfId="8369" xr:uid="{974673BA-E038-4860-92C1-40040A258BBD}"/>
    <cellStyle name="Table Row Percentage Check_asset sales" xfId="8370" xr:uid="{ADB433C2-6BEF-41BE-AE37-44501731D06B}"/>
    <cellStyle name="Table Row Percentage_Table 5.6 sales of assets 23Feb2010" xfId="8371" xr:uid="{79957951-2537-42B9-B63A-B9725B65E326}"/>
    <cellStyle name="Table Total Billions" xfId="8372" xr:uid="{6A02B513-AFB7-4699-8694-3B85F3231088}"/>
    <cellStyle name="Table Total Billions 2" xfId="8373" xr:uid="{15F68D8E-8218-4BC6-817F-85A25A7241C4}"/>
    <cellStyle name="Table Total Billions_Table 5.6 sales of assets 23Feb2010" xfId="8374" xr:uid="{89FE1123-36FB-4EE7-B672-FCA37EB1C86F}"/>
    <cellStyle name="Table Total Millions" xfId="8375" xr:uid="{2D110574-2C64-4070-8179-B66A82052AA5}"/>
    <cellStyle name="Table Total Millions 2" xfId="8376" xr:uid="{9A47D42E-540B-443D-A123-B023D5C4AF88}"/>
    <cellStyle name="Table Total Millions 2 2" xfId="8377" xr:uid="{60B76C90-F0B5-4FA7-95E5-3E7A8A4E8844}"/>
    <cellStyle name="Table Total Millions_Table 5.6 sales of assets 23Feb2010" xfId="8378" xr:uid="{381DB1BA-940D-4138-97C9-52BEC1B41CED}"/>
    <cellStyle name="Table Total Percentage" xfId="8379" xr:uid="{28FF4F0E-8161-4613-8D8C-8BEA9B8359CF}"/>
    <cellStyle name="Table Total Percentage 2" xfId="8380" xr:uid="{3580EE68-C8CF-4675-84A2-C49C81AA7528}"/>
    <cellStyle name="Table Total Percentage_Table 5.6 sales of assets 23Feb2010" xfId="8381" xr:uid="{9BB7022B-585B-4487-8A90-4A2F4671B5CD}"/>
    <cellStyle name="Table Units" xfId="8382" xr:uid="{58034F0C-61F8-4FA3-B27D-90583561C2EC}"/>
    <cellStyle name="Table Units 2" xfId="8383" xr:uid="{51ED2F58-E012-4B19-B0FB-29709343CCC9}"/>
    <cellStyle name="Table Units 2 2" xfId="8384" xr:uid="{CE27DFFF-FE1D-402F-A7F7-C9DE9EAF670C}"/>
    <cellStyle name="Table Units_Table 5.6 sales of assets 23Feb2010" xfId="8385" xr:uid="{A1BBC74A-46EA-4778-ADA0-1C2F6F8978BC}"/>
    <cellStyle name="Table_HDR" xfId="7719" xr:uid="{00000000-0005-0000-0000-00002C1F0000}"/>
    <cellStyle name="TableCell" xfId="7720" xr:uid="{00000000-0005-0000-0000-00002D1F0000}"/>
    <cellStyle name="TableCell 2" xfId="7721" xr:uid="{00000000-0005-0000-0000-00002E1F0000}"/>
    <cellStyle name="TableCell 2 2" xfId="7722" xr:uid="{00000000-0005-0000-0000-00002F1F0000}"/>
    <cellStyle name="TableCell 2 2 2" xfId="7723" xr:uid="{00000000-0005-0000-0000-0000301F0000}"/>
    <cellStyle name="TableCell 3" xfId="7724" xr:uid="{00000000-0005-0000-0000-0000311F0000}"/>
    <cellStyle name="TableCell 3 2" xfId="7725" xr:uid="{00000000-0005-0000-0000-0000321F0000}"/>
    <cellStyle name="TableCell 3 2 2" xfId="7726" xr:uid="{00000000-0005-0000-0000-0000331F0000}"/>
    <cellStyle name="TableCell 3 3" xfId="7727" xr:uid="{00000000-0005-0000-0000-0000341F0000}"/>
    <cellStyle name="TableCell 3 3 2" xfId="7728" xr:uid="{00000000-0005-0000-0000-0000351F0000}"/>
    <cellStyle name="TableCell 3 3 3" xfId="7729" xr:uid="{00000000-0005-0000-0000-0000361F0000}"/>
    <cellStyle name="TableCell 3 4" xfId="7730" xr:uid="{00000000-0005-0000-0000-0000371F0000}"/>
    <cellStyle name="TableCell 4" xfId="7731" xr:uid="{00000000-0005-0000-0000-0000381F0000}"/>
    <cellStyle name="TableCell 4 2" xfId="7732" xr:uid="{00000000-0005-0000-0000-0000391F0000}"/>
    <cellStyle name="TableCell 4 3" xfId="7733" xr:uid="{00000000-0005-0000-0000-00003A1F0000}"/>
    <cellStyle name="TableCell_Gas Flow Dynamics" xfId="7734" xr:uid="{00000000-0005-0000-0000-00003B1F0000}"/>
    <cellStyle name="Text" xfId="7735" xr:uid="{00000000-0005-0000-0000-00003C1F0000}"/>
    <cellStyle name="Times New Roman" xfId="8386" xr:uid="{3F477B17-4CAB-463D-8125-34C1062EB329}"/>
    <cellStyle name="Title 2" xfId="7736" xr:uid="{00000000-0005-0000-0000-00003D1F0000}"/>
    <cellStyle name="Title 2 2" xfId="7737" xr:uid="{00000000-0005-0000-0000-00003E1F0000}"/>
    <cellStyle name="Title 2 2 2" xfId="7738" xr:uid="{00000000-0005-0000-0000-00003F1F0000}"/>
    <cellStyle name="Title 2 3" xfId="7739" xr:uid="{00000000-0005-0000-0000-0000401F0000}"/>
    <cellStyle name="Title 2 3 2" xfId="7740" xr:uid="{00000000-0005-0000-0000-0000411F0000}"/>
    <cellStyle name="Title 2 4" xfId="7741" xr:uid="{00000000-0005-0000-0000-0000421F0000}"/>
    <cellStyle name="Title 3" xfId="7742" xr:uid="{00000000-0005-0000-0000-0000431F0000}"/>
    <cellStyle name="Title 3 2" xfId="7743" xr:uid="{00000000-0005-0000-0000-0000441F0000}"/>
    <cellStyle name="Title 3 2 2" xfId="7744" xr:uid="{00000000-0005-0000-0000-0000451F0000}"/>
    <cellStyle name="Title 3 3" xfId="7745" xr:uid="{00000000-0005-0000-0000-0000461F0000}"/>
    <cellStyle name="Title 3 3 2" xfId="7746" xr:uid="{00000000-0005-0000-0000-0000471F0000}"/>
    <cellStyle name="Title 3 4" xfId="7747" xr:uid="{00000000-0005-0000-0000-0000481F0000}"/>
    <cellStyle name="Title 3 5" xfId="8387" xr:uid="{0FA6C613-1C23-4DD0-BE4C-AA65CF543F9F}"/>
    <cellStyle name="Title 4" xfId="7748" xr:uid="{00000000-0005-0000-0000-0000491F0000}"/>
    <cellStyle name="Title 4 2" xfId="7749" xr:uid="{00000000-0005-0000-0000-00004A1F0000}"/>
    <cellStyle name="Title 4 2 2" xfId="7750" xr:uid="{00000000-0005-0000-0000-00004B1F0000}"/>
    <cellStyle name="Title 4 3" xfId="8388" xr:uid="{AA32047C-B94F-42AC-BDC2-A8ADFD64C3F6}"/>
    <cellStyle name="Title 5" xfId="7751" xr:uid="{00000000-0005-0000-0000-00004C1F0000}"/>
    <cellStyle name="Title 5 2" xfId="7752" xr:uid="{00000000-0005-0000-0000-00004D1F0000}"/>
    <cellStyle name="Title 6" xfId="7753" xr:uid="{00000000-0005-0000-0000-00004E1F0000}"/>
    <cellStyle name="Title 6 2" xfId="7754" xr:uid="{00000000-0005-0000-0000-00004F1F0000}"/>
    <cellStyle name="Title 7" xfId="7755" xr:uid="{00000000-0005-0000-0000-0000501F0000}"/>
    <cellStyle name="Titles" xfId="7756" xr:uid="{00000000-0005-0000-0000-0000511F0000}"/>
    <cellStyle name="Titles 2" xfId="7757" xr:uid="{00000000-0005-0000-0000-0000521F0000}"/>
    <cellStyle name="Titles 2 2" xfId="7758" xr:uid="{00000000-0005-0000-0000-0000531F0000}"/>
    <cellStyle name="Total 2" xfId="7759" xr:uid="{00000000-0005-0000-0000-0000541F0000}"/>
    <cellStyle name="Total 2 2" xfId="7760" xr:uid="{00000000-0005-0000-0000-0000551F0000}"/>
    <cellStyle name="Total 2 2 2" xfId="7761" xr:uid="{00000000-0005-0000-0000-0000561F0000}"/>
    <cellStyle name="Total 2 3" xfId="7762" xr:uid="{00000000-0005-0000-0000-0000571F0000}"/>
    <cellStyle name="Total 2 3 2" xfId="7763" xr:uid="{00000000-0005-0000-0000-0000581F0000}"/>
    <cellStyle name="Total 2 4" xfId="7764" xr:uid="{00000000-0005-0000-0000-0000591F0000}"/>
    <cellStyle name="Total 3" xfId="7765" xr:uid="{00000000-0005-0000-0000-00005A1F0000}"/>
    <cellStyle name="Total 3 2" xfId="7766" xr:uid="{00000000-0005-0000-0000-00005B1F0000}"/>
    <cellStyle name="Total 3 2 2" xfId="7767" xr:uid="{00000000-0005-0000-0000-00005C1F0000}"/>
    <cellStyle name="Total 3 3" xfId="7768" xr:uid="{00000000-0005-0000-0000-00005D1F0000}"/>
    <cellStyle name="Total 3 3 2" xfId="7769" xr:uid="{00000000-0005-0000-0000-00005E1F0000}"/>
    <cellStyle name="Total 3 4" xfId="7770" xr:uid="{00000000-0005-0000-0000-00005F1F0000}"/>
    <cellStyle name="Total 4" xfId="7771" xr:uid="{00000000-0005-0000-0000-0000601F0000}"/>
    <cellStyle name="Total 4 2" xfId="7772" xr:uid="{00000000-0005-0000-0000-0000611F0000}"/>
    <cellStyle name="Total 4 2 2" xfId="7773" xr:uid="{00000000-0005-0000-0000-0000621F0000}"/>
    <cellStyle name="Total 5" xfId="7774" xr:uid="{00000000-0005-0000-0000-0000631F0000}"/>
    <cellStyle name="Total 5 2" xfId="7775" xr:uid="{00000000-0005-0000-0000-0000641F0000}"/>
    <cellStyle name="Total 6" xfId="7776" xr:uid="{00000000-0005-0000-0000-0000651F0000}"/>
    <cellStyle name="Total 6 2" xfId="7777" xr:uid="{00000000-0005-0000-0000-0000661F0000}"/>
    <cellStyle name="Total 7" xfId="7778" xr:uid="{00000000-0005-0000-0000-0000671F0000}"/>
    <cellStyle name="Total Line" xfId="7779" xr:uid="{00000000-0005-0000-0000-0000681F0000}"/>
    <cellStyle name="Total Line 2" xfId="7780" xr:uid="{00000000-0005-0000-0000-0000691F0000}"/>
    <cellStyle name="Total Line 2 2" xfId="7781" xr:uid="{00000000-0005-0000-0000-00006A1F0000}"/>
    <cellStyle name="Totals" xfId="7782" xr:uid="{00000000-0005-0000-0000-00006B1F0000}"/>
    <cellStyle name="Totals [0]" xfId="7783" xr:uid="{00000000-0005-0000-0000-00006C1F0000}"/>
    <cellStyle name="Totals [0] 2" xfId="7784" xr:uid="{00000000-0005-0000-0000-00006D1F0000}"/>
    <cellStyle name="Totals [0] 2 2" xfId="7785" xr:uid="{00000000-0005-0000-0000-00006E1F0000}"/>
    <cellStyle name="Totals [2]" xfId="7786" xr:uid="{00000000-0005-0000-0000-00006F1F0000}"/>
    <cellStyle name="Totals [2] 2" xfId="7787" xr:uid="{00000000-0005-0000-0000-0000701F0000}"/>
    <cellStyle name="Totals [2] 2 2" xfId="7788" xr:uid="{00000000-0005-0000-0000-0000711F0000}"/>
    <cellStyle name="Totals 10" xfId="7789" xr:uid="{00000000-0005-0000-0000-0000721F0000}"/>
    <cellStyle name="Totals 11" xfId="7790" xr:uid="{00000000-0005-0000-0000-0000731F0000}"/>
    <cellStyle name="Totals 12" xfId="7791" xr:uid="{00000000-0005-0000-0000-0000741F0000}"/>
    <cellStyle name="Totals 13" xfId="7792" xr:uid="{00000000-0005-0000-0000-0000751F0000}"/>
    <cellStyle name="Totals 14" xfId="7793" xr:uid="{00000000-0005-0000-0000-0000761F0000}"/>
    <cellStyle name="Totals 15" xfId="7794" xr:uid="{00000000-0005-0000-0000-0000771F0000}"/>
    <cellStyle name="Totals 2" xfId="7795" xr:uid="{00000000-0005-0000-0000-0000781F0000}"/>
    <cellStyle name="Totals 2 2" xfId="7796" xr:uid="{00000000-0005-0000-0000-0000791F0000}"/>
    <cellStyle name="Totals 3" xfId="7797" xr:uid="{00000000-0005-0000-0000-00007A1F0000}"/>
    <cellStyle name="Totals 4" xfId="7798" xr:uid="{00000000-0005-0000-0000-00007B1F0000}"/>
    <cellStyle name="Totals 5" xfId="7799" xr:uid="{00000000-0005-0000-0000-00007C1F0000}"/>
    <cellStyle name="Totals 6" xfId="7800" xr:uid="{00000000-0005-0000-0000-00007D1F0000}"/>
    <cellStyle name="Totals 7" xfId="7801" xr:uid="{00000000-0005-0000-0000-00007E1F0000}"/>
    <cellStyle name="Totals 8" xfId="7802" xr:uid="{00000000-0005-0000-0000-00007F1F0000}"/>
    <cellStyle name="Totals 9" xfId="7803" xr:uid="{00000000-0005-0000-0000-0000801F0000}"/>
    <cellStyle name="Totals_2002_11_18 Apache_Data" xfId="7804" xr:uid="{00000000-0005-0000-0000-0000811F0000}"/>
    <cellStyle name="Unprotected" xfId="7805" xr:uid="{00000000-0005-0000-0000-0000821F0000}"/>
    <cellStyle name="Unprotected 2" xfId="7806" xr:uid="{00000000-0005-0000-0000-0000831F0000}"/>
    <cellStyle name="Unprotected 3" xfId="7807" xr:uid="{00000000-0005-0000-0000-0000841F0000}"/>
    <cellStyle name="UnProtectedCalc" xfId="7808" xr:uid="{00000000-0005-0000-0000-0000851F0000}"/>
    <cellStyle name="UnProtectedCalc 2" xfId="7809" xr:uid="{00000000-0005-0000-0000-0000861F0000}"/>
    <cellStyle name="UnProtectedCalc 2 2" xfId="7810" xr:uid="{00000000-0005-0000-0000-0000871F0000}"/>
    <cellStyle name="User_Defined_A" xfId="7811" xr:uid="{00000000-0005-0000-0000-0000881F0000}"/>
    <cellStyle name="Währung [0]_Imp02" xfId="7812" xr:uid="{00000000-0005-0000-0000-0000891F0000}"/>
    <cellStyle name="Währung_Imp02" xfId="7813" xr:uid="{00000000-0005-0000-0000-00008A1F0000}"/>
    <cellStyle name="Warning Text 2" xfId="7814" xr:uid="{00000000-0005-0000-0000-00008B1F0000}"/>
    <cellStyle name="Warning Text 2 2" xfId="7815" xr:uid="{00000000-0005-0000-0000-00008C1F0000}"/>
    <cellStyle name="Warning Text 2 2 2" xfId="7816" xr:uid="{00000000-0005-0000-0000-00008D1F0000}"/>
    <cellStyle name="Warning Text 2 3" xfId="7817" xr:uid="{00000000-0005-0000-0000-00008E1F0000}"/>
    <cellStyle name="Warning Text 3" xfId="7818" xr:uid="{00000000-0005-0000-0000-00008F1F0000}"/>
    <cellStyle name="Warning Text 3 2" xfId="7819" xr:uid="{00000000-0005-0000-0000-0000901F0000}"/>
    <cellStyle name="Warning Text 3 2 2" xfId="7820" xr:uid="{00000000-0005-0000-0000-0000911F0000}"/>
    <cellStyle name="Warning Text 3 3" xfId="7821" xr:uid="{00000000-0005-0000-0000-0000921F0000}"/>
    <cellStyle name="Warning Text 4" xfId="7822" xr:uid="{00000000-0005-0000-0000-0000931F0000}"/>
    <cellStyle name="Warning Text 4 2" xfId="7823" xr:uid="{00000000-0005-0000-0000-0000941F0000}"/>
    <cellStyle name="Warning Text 4 2 2" xfId="7824" xr:uid="{00000000-0005-0000-0000-0000951F0000}"/>
    <cellStyle name="Warning Text 5" xfId="7825" xr:uid="{00000000-0005-0000-0000-0000961F0000}"/>
    <cellStyle name="Warning Text 5 2" xfId="7826" xr:uid="{00000000-0005-0000-0000-0000971F0000}"/>
    <cellStyle name="Warning Text 6" xfId="7827" xr:uid="{00000000-0005-0000-0000-0000981F0000}"/>
    <cellStyle name="whole number" xfId="8391" xr:uid="{86944102-0018-4FCE-8B27-E8DE3693BEA2}"/>
    <cellStyle name="wmColumnHeading" xfId="7828" xr:uid="{00000000-0005-0000-0000-0000991F0000}"/>
    <cellStyle name="wmColumnHeading 2" xfId="7829" xr:uid="{00000000-0005-0000-0000-00009A1F0000}"/>
    <cellStyle name="wmColumnHeading 2 2" xfId="7830" xr:uid="{00000000-0005-0000-0000-00009B1F0000}"/>
    <cellStyle name="wmNormal" xfId="7831" xr:uid="{00000000-0005-0000-0000-00009C1F0000}"/>
    <cellStyle name="wmNormal 2" xfId="7832" xr:uid="{00000000-0005-0000-0000-00009D1F0000}"/>
    <cellStyle name="wmNormal 2 2" xfId="7833" xr:uid="{00000000-0005-0000-0000-00009E1F0000}"/>
    <cellStyle name="wmNormal 2 2 2" xfId="7834" xr:uid="{00000000-0005-0000-0000-00009F1F0000}"/>
    <cellStyle name="wmNormal 3" xfId="7835" xr:uid="{00000000-0005-0000-0000-0000A01F0000}"/>
    <cellStyle name="wmNormal 3 2" xfId="7836" xr:uid="{00000000-0005-0000-0000-0000A11F0000}"/>
    <cellStyle name="wmNormal 3 2 2" xfId="7837" xr:uid="{00000000-0005-0000-0000-0000A21F0000}"/>
    <cellStyle name="wmNormal 3 3" xfId="7838" xr:uid="{00000000-0005-0000-0000-0000A31F0000}"/>
    <cellStyle name="wmNormal 3 3 2" xfId="7839" xr:uid="{00000000-0005-0000-0000-0000A41F0000}"/>
    <cellStyle name="wmNormal 3 3 3" xfId="7840" xr:uid="{00000000-0005-0000-0000-0000A51F0000}"/>
    <cellStyle name="wmNormal 3 4" xfId="7841" xr:uid="{00000000-0005-0000-0000-0000A61F0000}"/>
    <cellStyle name="wmNormal 4" xfId="7842" xr:uid="{00000000-0005-0000-0000-0000A71F0000}"/>
    <cellStyle name="wmNormal 4 2" xfId="7843" xr:uid="{00000000-0005-0000-0000-0000A81F0000}"/>
    <cellStyle name="wmNormal 4 3" xfId="7844" xr:uid="{00000000-0005-0000-0000-0000A91F0000}"/>
    <cellStyle name="wmNormal_Gas Flow Dynamics" xfId="7845" xr:uid="{00000000-0005-0000-0000-0000AA1F0000}"/>
    <cellStyle name="wmNormalWorkings" xfId="7846" xr:uid="{00000000-0005-0000-0000-0000AB1F0000}"/>
    <cellStyle name="wmNormalWorkings 2" xfId="7847" xr:uid="{00000000-0005-0000-0000-0000AC1F0000}"/>
    <cellStyle name="wmNormalWorkings 2 2" xfId="7848" xr:uid="{00000000-0005-0000-0000-0000AD1F0000}"/>
    <cellStyle name="wmPercent" xfId="7849" xr:uid="{00000000-0005-0000-0000-0000AE1F0000}"/>
    <cellStyle name="wmPercent 2" xfId="7850" xr:uid="{00000000-0005-0000-0000-0000AF1F0000}"/>
    <cellStyle name="wmPercent 2 2" xfId="7851" xr:uid="{00000000-0005-0000-0000-0000B01F0000}"/>
    <cellStyle name="wmPercent 2 2 2" xfId="7852" xr:uid="{00000000-0005-0000-0000-0000B11F0000}"/>
    <cellStyle name="wmPercent 3" xfId="7853" xr:uid="{00000000-0005-0000-0000-0000B21F0000}"/>
    <cellStyle name="wmPercent 3 2" xfId="7854" xr:uid="{00000000-0005-0000-0000-0000B31F0000}"/>
    <cellStyle name="wmPercent 3 2 2" xfId="7855" xr:uid="{00000000-0005-0000-0000-0000B41F0000}"/>
    <cellStyle name="wmPercent 3 3" xfId="7856" xr:uid="{00000000-0005-0000-0000-0000B51F0000}"/>
    <cellStyle name="wmPercent 3 3 2" xfId="7857" xr:uid="{00000000-0005-0000-0000-0000B61F0000}"/>
    <cellStyle name="wmPercent 3 3 3" xfId="7858" xr:uid="{00000000-0005-0000-0000-0000B71F0000}"/>
    <cellStyle name="wmPercent 3 4" xfId="7859" xr:uid="{00000000-0005-0000-0000-0000B81F0000}"/>
    <cellStyle name="wmPercent 4" xfId="7860" xr:uid="{00000000-0005-0000-0000-0000B91F0000}"/>
    <cellStyle name="wmPercent 4 2" xfId="7861" xr:uid="{00000000-0005-0000-0000-0000BA1F0000}"/>
    <cellStyle name="wmPercent 4 3" xfId="7862" xr:uid="{00000000-0005-0000-0000-0000BB1F0000}"/>
    <cellStyle name="wmPercent_Gas Flow Dynamics" xfId="7863" xr:uid="{00000000-0005-0000-0000-0000BC1F0000}"/>
    <cellStyle name="wmReportTitle" xfId="7864" xr:uid="{00000000-0005-0000-0000-0000BD1F0000}"/>
    <cellStyle name="wmReportTitle 2" xfId="7865" xr:uid="{00000000-0005-0000-0000-0000BE1F0000}"/>
    <cellStyle name="wmReportTitle 2 2" xfId="7866" xr:uid="{00000000-0005-0000-0000-0000BF1F0000}"/>
    <cellStyle name="wmSubHeading" xfId="7867" xr:uid="{00000000-0005-0000-0000-0000C01F0000}"/>
    <cellStyle name="wmSubHeading 2" xfId="7868" xr:uid="{00000000-0005-0000-0000-0000C11F0000}"/>
    <cellStyle name="wmSubHeading 2 2" xfId="7869" xr:uid="{00000000-0005-0000-0000-0000C21F0000}"/>
    <cellStyle name="wmWorkingVariables" xfId="7870" xr:uid="{00000000-0005-0000-0000-0000C31F0000}"/>
    <cellStyle name="wmWorkingVariables 2" xfId="7871" xr:uid="{00000000-0005-0000-0000-0000C41F0000}"/>
    <cellStyle name="wmWorkingVariables 2 2" xfId="7872" xr:uid="{00000000-0005-0000-0000-0000C51F0000}"/>
    <cellStyle name="wmYears" xfId="7873" xr:uid="{00000000-0005-0000-0000-0000C61F0000}"/>
    <cellStyle name="wmYears 2" xfId="7874" xr:uid="{00000000-0005-0000-0000-0000C71F0000}"/>
    <cellStyle name="wmYears 2 2" xfId="7875" xr:uid="{00000000-0005-0000-0000-0000C81F0000}"/>
    <cellStyle name="Year" xfId="7876" xr:uid="{00000000-0005-0000-0000-0000C91F0000}"/>
    <cellStyle name="Year 2" xfId="7877" xr:uid="{00000000-0005-0000-0000-0000CA1F0000}"/>
    <cellStyle name="Year 2 2" xfId="7878" xr:uid="{00000000-0005-0000-0000-0000CB1F0000}"/>
    <cellStyle name="Year2" xfId="7879" xr:uid="{00000000-0005-0000-0000-0000CC1F0000}"/>
    <cellStyle name="Year2 2" xfId="7880" xr:uid="{00000000-0005-0000-0000-0000CD1F0000}"/>
    <cellStyle name="Year2 2 2" xfId="7881" xr:uid="{00000000-0005-0000-0000-0000CE1F0000}"/>
    <cellStyle name="Years" xfId="7882" xr:uid="{00000000-0005-0000-0000-0000CF1F0000}"/>
    <cellStyle name="Years 2" xfId="7883" xr:uid="{00000000-0005-0000-0000-0000D01F0000}"/>
    <cellStyle name="Years 2 2" xfId="7884" xr:uid="{00000000-0005-0000-0000-0000D11F0000}"/>
    <cellStyle name="Years2" xfId="7885" xr:uid="{00000000-0005-0000-0000-0000D21F0000}"/>
    <cellStyle name="Years2 2" xfId="7886" xr:uid="{00000000-0005-0000-0000-0000D31F0000}"/>
    <cellStyle name="Years2 2 2" xfId="7887" xr:uid="{00000000-0005-0000-0000-0000D41F0000}"/>
    <cellStyle name="Обычный_2++" xfId="7888" xr:uid="{00000000-0005-0000-0000-0000D51F0000}"/>
    <cellStyle name="常规_05年7月重点企业主要产品产量" xfId="7889" xr:uid="{00000000-0005-0000-0000-0000D61F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6350</xdr:rowOff>
    </xdr:from>
    <xdr:to>
      <xdr:col>2</xdr:col>
      <xdr:colOff>171372</xdr:colOff>
      <xdr:row>1</xdr:row>
      <xdr:rowOff>11709</xdr:rowOff>
    </xdr:to>
    <xdr:pic>
      <xdr:nvPicPr>
        <xdr:cNvPr id="5" name="Picture 4" descr="Ofgem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350"/>
          <a:ext cx="3038396" cy="726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2.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obr.uk/efo/economic-and-fiscal-outlook-november-2022/" TargetMode="External"/><Relationship Id="rId1" Type="http://schemas.openxmlformats.org/officeDocument/2006/relationships/hyperlink" Target="https://obr.uk/efo/economic-and-fiscal-outlook-november-2022/"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obr.uk/efo/economic-and-fiscal-outlook-october-2021/" TargetMode="External"/><Relationship Id="rId2" Type="http://schemas.openxmlformats.org/officeDocument/2006/relationships/hyperlink" Target="https://www.nationalgrideso.com/industry-information/charging/assistance-areas-high-electricity-distribution-costs-aahedc" TargetMode="External"/><Relationship Id="rId1" Type="http://schemas.openxmlformats.org/officeDocument/2006/relationships/hyperlink" Target="https://www.nationalgrideso.com/industry-information/charging/assistance-areas-high-electricity-distribution-costs-aahedc"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green-gas-levy-ggl-rates-and-exemptions/green-gas-levy-ggl-rates-underlying-variables-mutualisation-threshold" TargetMode="External"/><Relationship Id="rId1" Type="http://schemas.openxmlformats.org/officeDocument/2006/relationships/hyperlink" Target="https://www.gov.uk/government/publications/green-gas-levy-ggl-rates-and-exemptions/green-gas-levy-ggl-rates-underlying-variables-mutualisation-thresho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and-fiscal-outlook-october-2021/"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25"/>
  <sheetViews>
    <sheetView tabSelected="1" zoomScaleNormal="100" workbookViewId="0">
      <selection activeCell="D19" sqref="D19"/>
    </sheetView>
  </sheetViews>
  <sheetFormatPr defaultColWidth="0" defaultRowHeight="13.5" zeroHeight="1"/>
  <cols>
    <col min="1" max="1" width="15.61328125" customWidth="1"/>
    <col min="2" max="2" width="19.15234375" customWidth="1"/>
    <col min="3" max="3" width="15.61328125" customWidth="1"/>
    <col min="4" max="4" width="146.61328125" customWidth="1"/>
    <col min="5" max="5" width="8.84375" customWidth="1"/>
    <col min="6" max="10" width="0" hidden="1" customWidth="1"/>
    <col min="11" max="16384" width="8.84375" hidden="1"/>
  </cols>
  <sheetData>
    <row r="1" spans="1:10" ht="57" customHeight="1">
      <c r="A1" t="s">
        <v>0</v>
      </c>
      <c r="D1" s="15"/>
      <c r="E1" s="15"/>
    </row>
    <row r="2" spans="1:10" ht="14.5">
      <c r="A2" s="8"/>
      <c r="B2" s="8"/>
      <c r="C2" s="8"/>
      <c r="D2" s="8"/>
      <c r="E2" s="8"/>
      <c r="F2" s="8"/>
      <c r="G2" s="8"/>
      <c r="H2" s="8"/>
      <c r="I2" s="8"/>
    </row>
    <row r="3" spans="1:10" s="15" customFormat="1" ht="18.5">
      <c r="A3" s="8"/>
      <c r="B3" s="143" t="s">
        <v>1</v>
      </c>
      <c r="C3" s="8"/>
      <c r="D3" s="8"/>
      <c r="E3" s="8"/>
      <c r="F3" s="8"/>
      <c r="G3" s="8"/>
      <c r="H3" s="8"/>
      <c r="I3" s="8"/>
      <c r="J3"/>
    </row>
    <row r="4" spans="1:10" s="15" customFormat="1" ht="14.5">
      <c r="B4" s="10"/>
      <c r="C4" s="8"/>
      <c r="D4" s="9"/>
      <c r="E4" s="8"/>
      <c r="F4" s="8"/>
      <c r="G4" s="8"/>
      <c r="H4" s="8"/>
      <c r="I4" s="8"/>
      <c r="J4" s="8"/>
    </row>
    <row r="5" spans="1:10" s="15" customFormat="1" ht="22.5" customHeight="1">
      <c r="B5" s="11" t="s">
        <v>2</v>
      </c>
      <c r="C5" s="11" t="s">
        <v>3</v>
      </c>
      <c r="D5" s="11" t="s">
        <v>4</v>
      </c>
      <c r="E5" s="8"/>
      <c r="F5" s="8"/>
      <c r="G5" s="8"/>
      <c r="H5" s="8"/>
      <c r="I5" s="8"/>
      <c r="J5" s="8"/>
    </row>
    <row r="6" spans="1:10" s="15" customFormat="1" ht="14.5">
      <c r="B6" s="144" t="s">
        <v>5</v>
      </c>
      <c r="C6" s="239">
        <v>43349</v>
      </c>
      <c r="D6" s="240" t="s">
        <v>6</v>
      </c>
      <c r="E6" s="8"/>
      <c r="F6" s="8"/>
      <c r="G6" s="8"/>
      <c r="H6" s="8"/>
      <c r="I6" s="8"/>
      <c r="J6" s="8"/>
    </row>
    <row r="7" spans="1:10" s="15" customFormat="1" ht="152.25" customHeight="1">
      <c r="B7" s="146" t="s">
        <v>7</v>
      </c>
      <c r="C7" s="241">
        <v>43410</v>
      </c>
      <c r="D7" s="242" t="s">
        <v>8</v>
      </c>
      <c r="E7" s="8"/>
      <c r="F7" s="8"/>
      <c r="G7" s="8"/>
      <c r="H7" s="8"/>
      <c r="I7" s="8"/>
      <c r="J7" s="8"/>
    </row>
    <row r="8" spans="1:10" s="15" customFormat="1" ht="43.5">
      <c r="B8" s="243" t="s">
        <v>9</v>
      </c>
      <c r="C8" s="241">
        <v>43138</v>
      </c>
      <c r="D8" s="244" t="s">
        <v>10</v>
      </c>
      <c r="E8" s="8"/>
      <c r="F8" s="8"/>
      <c r="G8" s="8"/>
      <c r="H8" s="8"/>
      <c r="I8" s="8"/>
      <c r="J8" s="8"/>
    </row>
    <row r="9" spans="1:10" s="15" customFormat="1" ht="43.5">
      <c r="B9" s="243" t="s">
        <v>11</v>
      </c>
      <c r="C9" s="241">
        <v>43684</v>
      </c>
      <c r="D9" s="244" t="s">
        <v>12</v>
      </c>
      <c r="E9" s="8"/>
      <c r="F9" s="8"/>
      <c r="G9" s="8"/>
      <c r="H9" s="8"/>
      <c r="I9" s="8"/>
      <c r="J9" s="8"/>
    </row>
    <row r="10" spans="1:10" s="15" customFormat="1" ht="101.5">
      <c r="B10" s="243" t="s">
        <v>13</v>
      </c>
      <c r="C10" s="241">
        <v>43868</v>
      </c>
      <c r="D10" s="242" t="s">
        <v>14</v>
      </c>
      <c r="E10" s="8"/>
      <c r="F10" s="8"/>
      <c r="G10" s="8"/>
      <c r="H10" s="8"/>
      <c r="I10" s="8"/>
      <c r="J10" s="8"/>
    </row>
    <row r="11" spans="1:10" s="15" customFormat="1" ht="58">
      <c r="B11" s="243" t="s">
        <v>15</v>
      </c>
      <c r="C11" s="241">
        <v>44048</v>
      </c>
      <c r="D11" s="244" t="s">
        <v>16</v>
      </c>
      <c r="E11" s="8"/>
      <c r="F11" s="8"/>
      <c r="G11" s="8"/>
      <c r="H11" s="8"/>
      <c r="I11" s="8"/>
      <c r="J11" s="8"/>
    </row>
    <row r="12" spans="1:10" s="15" customFormat="1" ht="43.5">
      <c r="B12" s="243" t="s">
        <v>17</v>
      </c>
      <c r="C12" s="241">
        <v>44050</v>
      </c>
      <c r="D12" s="244" t="s">
        <v>18</v>
      </c>
      <c r="E12" s="8"/>
      <c r="F12" s="8"/>
      <c r="G12" s="8"/>
      <c r="H12" s="8"/>
      <c r="I12" s="8"/>
      <c r="J12" s="8"/>
    </row>
    <row r="13" spans="1:10" s="15" customFormat="1" ht="43.5">
      <c r="B13" s="243" t="s">
        <v>19</v>
      </c>
      <c r="C13" s="241">
        <v>44232</v>
      </c>
      <c r="D13" s="244" t="s">
        <v>20</v>
      </c>
      <c r="E13" s="8"/>
      <c r="F13" s="8"/>
      <c r="G13" s="8"/>
      <c r="H13" s="8"/>
      <c r="I13" s="8"/>
      <c r="J13" s="8"/>
    </row>
    <row r="14" spans="1:10" s="15" customFormat="1" ht="29">
      <c r="B14" s="243" t="s">
        <v>21</v>
      </c>
      <c r="C14" s="241">
        <v>44414</v>
      </c>
      <c r="D14" s="244" t="s">
        <v>22</v>
      </c>
      <c r="E14" s="8"/>
      <c r="F14" s="8"/>
      <c r="G14" s="8"/>
      <c r="H14" s="8"/>
      <c r="I14" s="8"/>
      <c r="J14" s="8"/>
    </row>
    <row r="15" spans="1:10" s="15" customFormat="1" ht="29">
      <c r="B15" s="245" t="s">
        <v>23</v>
      </c>
      <c r="C15" s="246">
        <v>44596</v>
      </c>
      <c r="D15" s="238" t="s">
        <v>24</v>
      </c>
      <c r="E15" s="8"/>
      <c r="F15" s="8"/>
      <c r="G15" s="8"/>
      <c r="H15" s="8"/>
      <c r="I15" s="8"/>
      <c r="J15" s="8"/>
    </row>
    <row r="16" spans="1:10" s="15" customFormat="1" ht="14.5">
      <c r="B16" s="259" t="s">
        <v>25</v>
      </c>
      <c r="C16" s="261">
        <v>44696</v>
      </c>
      <c r="D16" s="260" t="s">
        <v>26</v>
      </c>
      <c r="E16" s="8"/>
      <c r="F16" s="8"/>
      <c r="G16" s="8"/>
      <c r="H16" s="8"/>
      <c r="I16" s="8"/>
      <c r="J16" s="8"/>
    </row>
    <row r="17" spans="1:10" s="15" customFormat="1" ht="14.5">
      <c r="A17" s="8"/>
      <c r="B17" s="259" t="s">
        <v>345</v>
      </c>
      <c r="C17" s="261">
        <v>44777</v>
      </c>
      <c r="D17" s="260" t="s">
        <v>344</v>
      </c>
      <c r="E17" s="8"/>
      <c r="F17" s="8"/>
      <c r="G17" s="8"/>
      <c r="H17" s="8"/>
      <c r="I17" s="8"/>
      <c r="J17"/>
    </row>
    <row r="18" spans="1:10" s="15" customFormat="1" ht="14.5">
      <c r="A18" s="8"/>
      <c r="B18" s="259" t="s">
        <v>346</v>
      </c>
      <c r="C18" s="261">
        <v>44799</v>
      </c>
      <c r="D18" s="260" t="s">
        <v>347</v>
      </c>
      <c r="E18" s="8"/>
      <c r="F18" s="8"/>
      <c r="G18" s="8"/>
      <c r="H18" s="8"/>
      <c r="I18" s="8"/>
      <c r="J18"/>
    </row>
    <row r="19" spans="1:10" s="15" customFormat="1" ht="72.5">
      <c r="A19" s="8"/>
      <c r="B19" s="259" t="s">
        <v>363</v>
      </c>
      <c r="C19" s="261">
        <v>44932</v>
      </c>
      <c r="D19" s="260" t="s">
        <v>364</v>
      </c>
      <c r="E19" s="8"/>
      <c r="F19" s="8"/>
      <c r="G19" s="8"/>
      <c r="H19" s="8"/>
      <c r="I19" s="8"/>
      <c r="J19"/>
    </row>
    <row r="20" spans="1:10" s="15" customFormat="1" ht="14.5">
      <c r="A20" s="8"/>
      <c r="B20" s="8"/>
      <c r="C20" s="8"/>
      <c r="D20" s="8"/>
      <c r="E20" s="8"/>
      <c r="F20" s="8"/>
      <c r="G20" s="8"/>
      <c r="H20" s="8"/>
      <c r="I20" s="8"/>
      <c r="J20"/>
    </row>
    <row r="21" spans="1:10" s="15" customFormat="1" ht="14.5">
      <c r="A21" s="8"/>
      <c r="B21" s="8"/>
      <c r="C21" s="8"/>
      <c r="D21" s="8"/>
      <c r="E21" s="8"/>
      <c r="F21" s="8"/>
      <c r="G21" s="8"/>
      <c r="H21" s="8"/>
      <c r="I21" s="8"/>
      <c r="J21"/>
    </row>
    <row r="22" spans="1:10" ht="14.5" hidden="1">
      <c r="A22" s="8"/>
      <c r="B22" s="8"/>
      <c r="C22" s="8"/>
      <c r="D22" s="8"/>
      <c r="E22" s="8"/>
      <c r="F22" s="8"/>
      <c r="G22" s="8"/>
      <c r="H22" s="8"/>
      <c r="I22" s="8"/>
    </row>
    <row r="23" spans="1:10" ht="14.5" hidden="1">
      <c r="A23" s="8"/>
      <c r="B23" s="8"/>
      <c r="C23" s="8"/>
      <c r="D23" s="8"/>
      <c r="E23" s="8"/>
      <c r="F23" s="8"/>
      <c r="G23" s="8"/>
      <c r="H23" s="8"/>
      <c r="I23" s="8"/>
    </row>
    <row r="24" spans="1:10" ht="14.5" hidden="1">
      <c r="A24" s="8"/>
      <c r="E24" s="8"/>
      <c r="F24" s="8"/>
      <c r="G24" s="8"/>
      <c r="H24" s="8"/>
      <c r="I24" s="8"/>
    </row>
    <row r="25" spans="1:10" ht="14.5" hidden="1">
      <c r="A25" s="8"/>
      <c r="E25" s="8"/>
      <c r="F25" s="8"/>
      <c r="G25" s="8"/>
      <c r="H25" s="8"/>
      <c r="I25" s="8"/>
    </row>
  </sheetData>
  <phoneticPr fontId="189" type="noConversion"/>
  <pageMargins left="0.7" right="0.7" top="0.75" bottom="0.75" header="0.3" footer="0.3"/>
  <pageSetup orientation="portrait" r:id="rId1"/>
  <headerFooter>
    <oddFooter>&amp;C_x000D_&amp;1#&amp;"Calibri"&amp;10&amp;K000000 OFFICIAL-InternalOnly</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pageSetUpPr autoPageBreaks="0"/>
  </sheetPr>
  <dimension ref="A1:XFB28"/>
  <sheetViews>
    <sheetView zoomScaleNormal="100" workbookViewId="0"/>
  </sheetViews>
  <sheetFormatPr defaultColWidth="0" defaultRowHeight="13.5" zeroHeight="1"/>
  <cols>
    <col min="1" max="1" width="3" customWidth="1"/>
    <col min="2" max="3" width="30.4609375" customWidth="1"/>
    <col min="4" max="4" width="36" customWidth="1"/>
    <col min="5" max="5" width="12.15234375" customWidth="1"/>
    <col min="6" max="6" width="25.4609375" customWidth="1"/>
    <col min="7" max="7" width="1.4609375" customWidth="1"/>
    <col min="8" max="15" width="15.61328125" customWidth="1"/>
    <col min="16" max="16" width="1.4609375" customWidth="1"/>
    <col min="17" max="27" width="15.61328125" customWidth="1"/>
    <col min="28" max="29" width="9" customWidth="1"/>
    <col min="16383" max="16384" width="9" hidden="1"/>
  </cols>
  <sheetData>
    <row r="1" spans="1:30" s="2" customFormat="1" ht="12.75" customHeight="1">
      <c r="F1" s="40"/>
    </row>
    <row r="2" spans="1:30" s="2" customFormat="1" ht="18.75" customHeight="1">
      <c r="B2" s="41" t="s">
        <v>201</v>
      </c>
      <c r="C2" s="41"/>
      <c r="D2" s="41"/>
      <c r="F2" s="40"/>
    </row>
    <row r="3" spans="1:30" s="2" customFormat="1" ht="42" customHeight="1">
      <c r="B3" s="361" t="s">
        <v>202</v>
      </c>
      <c r="C3" s="361"/>
      <c r="D3" s="361"/>
      <c r="E3" s="361"/>
      <c r="F3" s="361"/>
      <c r="G3" s="361"/>
      <c r="H3" s="40"/>
      <c r="I3" s="40"/>
      <c r="J3" s="40"/>
      <c r="K3" s="40"/>
      <c r="L3" s="40"/>
      <c r="M3" s="40"/>
      <c r="N3" s="40"/>
      <c r="O3" s="40"/>
      <c r="P3" s="40"/>
      <c r="Q3" s="40"/>
      <c r="R3" s="40"/>
      <c r="S3" s="40"/>
      <c r="T3" s="40"/>
      <c r="U3" s="40"/>
    </row>
    <row r="4" spans="1:30" s="2" customFormat="1" ht="12.75" customHeight="1">
      <c r="F4" s="40"/>
    </row>
    <row r="5" spans="1:30" s="15" customFormat="1">
      <c r="G5" s="57"/>
      <c r="P5" s="57"/>
    </row>
    <row r="6" spans="1:30" ht="12.75" customHeight="1">
      <c r="A6" s="15"/>
      <c r="B6" s="296" t="s">
        <v>27</v>
      </c>
      <c r="C6" s="345" t="s">
        <v>43</v>
      </c>
      <c r="D6" s="346" t="s">
        <v>186</v>
      </c>
      <c r="E6" s="345" t="s">
        <v>78</v>
      </c>
      <c r="F6" s="297"/>
      <c r="G6" s="29"/>
      <c r="H6" s="317" t="s">
        <v>79</v>
      </c>
      <c r="I6" s="318"/>
      <c r="J6" s="318"/>
      <c r="K6" s="318"/>
      <c r="L6" s="318"/>
      <c r="M6" s="318"/>
      <c r="N6" s="318"/>
      <c r="O6" s="319"/>
      <c r="P6" s="139"/>
      <c r="Q6" s="355" t="s">
        <v>80</v>
      </c>
      <c r="R6" s="356"/>
      <c r="S6" s="356"/>
      <c r="T6" s="356"/>
      <c r="U6" s="356"/>
      <c r="V6" s="356"/>
      <c r="W6" s="356"/>
      <c r="X6" s="356"/>
      <c r="Y6" s="356"/>
      <c r="Z6" s="356"/>
      <c r="AA6" s="357"/>
      <c r="AB6" s="15"/>
      <c r="AC6" s="15"/>
      <c r="AD6" s="15"/>
    </row>
    <row r="7" spans="1:30" ht="12.75" customHeight="1">
      <c r="A7" s="15"/>
      <c r="B7" s="296"/>
      <c r="C7" s="345"/>
      <c r="D7" s="346"/>
      <c r="E7" s="345"/>
      <c r="F7" s="297"/>
      <c r="G7" s="29"/>
      <c r="H7" s="301" t="s">
        <v>81</v>
      </c>
      <c r="I7" s="302"/>
      <c r="J7" s="302"/>
      <c r="K7" s="302"/>
      <c r="L7" s="302"/>
      <c r="M7" s="302"/>
      <c r="N7" s="302"/>
      <c r="O7" s="303"/>
      <c r="P7" s="139"/>
      <c r="Q7" s="358" t="s">
        <v>82</v>
      </c>
      <c r="R7" s="359"/>
      <c r="S7" s="359"/>
      <c r="T7" s="359"/>
      <c r="U7" s="359"/>
      <c r="V7" s="359"/>
      <c r="W7" s="359"/>
      <c r="X7" s="359"/>
      <c r="Y7" s="359"/>
      <c r="Z7" s="359"/>
      <c r="AA7" s="360"/>
      <c r="AB7" s="15"/>
      <c r="AC7" s="15"/>
      <c r="AD7" s="15"/>
    </row>
    <row r="8" spans="1:30" s="15" customFormat="1" ht="25.4" customHeight="1">
      <c r="B8" s="296"/>
      <c r="C8" s="345"/>
      <c r="D8" s="346"/>
      <c r="E8" s="345"/>
      <c r="F8" s="55" t="s">
        <v>83</v>
      </c>
      <c r="G8" s="29"/>
      <c r="H8" s="34" t="s">
        <v>84</v>
      </c>
      <c r="I8" s="34" t="s">
        <v>85</v>
      </c>
      <c r="J8" s="34" t="s">
        <v>86</v>
      </c>
      <c r="K8" s="34" t="s">
        <v>87</v>
      </c>
      <c r="L8" s="34" t="s">
        <v>88</v>
      </c>
      <c r="M8" s="35" t="s">
        <v>89</v>
      </c>
      <c r="N8" s="34" t="s">
        <v>90</v>
      </c>
      <c r="O8" s="34" t="s">
        <v>91</v>
      </c>
      <c r="P8" s="29"/>
      <c r="Q8" s="30" t="s">
        <v>92</v>
      </c>
      <c r="R8" s="30" t="s">
        <v>93</v>
      </c>
      <c r="S8" s="30" t="s">
        <v>94</v>
      </c>
      <c r="T8" s="36" t="s">
        <v>95</v>
      </c>
      <c r="U8" s="30" t="s">
        <v>96</v>
      </c>
      <c r="V8" s="30" t="s">
        <v>97</v>
      </c>
      <c r="W8" s="30" t="s">
        <v>98</v>
      </c>
      <c r="X8" s="30" t="s">
        <v>99</v>
      </c>
      <c r="Y8" s="30" t="s">
        <v>156</v>
      </c>
      <c r="Z8" s="30" t="s">
        <v>157</v>
      </c>
      <c r="AA8" s="30" t="s">
        <v>102</v>
      </c>
    </row>
    <row r="9" spans="1:30" s="15" customFormat="1" ht="12.65" customHeight="1">
      <c r="B9" s="296"/>
      <c r="C9" s="345"/>
      <c r="D9" s="346"/>
      <c r="E9" s="345"/>
      <c r="F9" s="55" t="s">
        <v>105</v>
      </c>
      <c r="G9" s="29"/>
      <c r="H9" s="32" t="s">
        <v>106</v>
      </c>
      <c r="I9" s="32" t="s">
        <v>107</v>
      </c>
      <c r="J9" s="32" t="s">
        <v>108</v>
      </c>
      <c r="K9" s="32" t="s">
        <v>109</v>
      </c>
      <c r="L9" s="32" t="s">
        <v>110</v>
      </c>
      <c r="M9" s="33" t="s">
        <v>111</v>
      </c>
      <c r="N9" s="32" t="s">
        <v>112</v>
      </c>
      <c r="O9" s="32" t="s">
        <v>113</v>
      </c>
      <c r="P9" s="29"/>
      <c r="Q9" s="32" t="s">
        <v>114</v>
      </c>
      <c r="R9" s="32" t="s">
        <v>115</v>
      </c>
      <c r="S9" s="32" t="s">
        <v>116</v>
      </c>
      <c r="T9" s="37" t="s">
        <v>117</v>
      </c>
      <c r="U9" s="32" t="s">
        <v>118</v>
      </c>
      <c r="V9" s="32" t="s">
        <v>119</v>
      </c>
      <c r="W9" s="32" t="s">
        <v>120</v>
      </c>
      <c r="X9" s="32" t="s">
        <v>121</v>
      </c>
      <c r="Y9" s="32" t="s">
        <v>122</v>
      </c>
      <c r="Z9" s="32" t="s">
        <v>123</v>
      </c>
      <c r="AA9" s="32" t="s">
        <v>124</v>
      </c>
    </row>
    <row r="10" spans="1:30" s="15" customFormat="1" ht="12.75" customHeight="1">
      <c r="B10" s="296"/>
      <c r="C10" s="345"/>
      <c r="D10" s="346"/>
      <c r="E10" s="345"/>
      <c r="F10" s="56" t="s">
        <v>203</v>
      </c>
      <c r="G10" s="29"/>
      <c r="H10" s="30" t="s">
        <v>126</v>
      </c>
      <c r="I10" s="30" t="s">
        <v>126</v>
      </c>
      <c r="J10" s="30" t="s">
        <v>127</v>
      </c>
      <c r="K10" s="30" t="s">
        <v>127</v>
      </c>
      <c r="L10" s="30" t="s">
        <v>128</v>
      </c>
      <c r="M10" s="31" t="s">
        <v>128</v>
      </c>
      <c r="N10" s="30" t="s">
        <v>129</v>
      </c>
      <c r="O10" s="30" t="s">
        <v>129</v>
      </c>
      <c r="P10" s="29"/>
      <c r="Q10" s="30" t="s">
        <v>130</v>
      </c>
      <c r="R10" s="30" t="s">
        <v>131</v>
      </c>
      <c r="S10" s="30" t="s">
        <v>131</v>
      </c>
      <c r="T10" s="36" t="s">
        <v>132</v>
      </c>
      <c r="U10" s="30" t="s">
        <v>132</v>
      </c>
      <c r="V10" s="30" t="s">
        <v>133</v>
      </c>
      <c r="W10" s="30" t="s">
        <v>133</v>
      </c>
      <c r="X10" s="30" t="s">
        <v>134</v>
      </c>
      <c r="Y10" s="30" t="s">
        <v>134</v>
      </c>
      <c r="Z10" s="30" t="s">
        <v>135</v>
      </c>
      <c r="AA10" s="30" t="s">
        <v>135</v>
      </c>
    </row>
    <row r="11" spans="1:30" s="15" customFormat="1">
      <c r="B11" s="343" t="s">
        <v>55</v>
      </c>
      <c r="C11" s="344"/>
      <c r="D11" s="344"/>
      <c r="E11" s="344"/>
      <c r="F11" s="344"/>
      <c r="G11" s="29"/>
      <c r="H11" s="49"/>
      <c r="I11" s="49"/>
      <c r="J11" s="49"/>
      <c r="K11" s="49"/>
      <c r="L11" s="49"/>
      <c r="M11" s="50"/>
      <c r="N11" s="49"/>
      <c r="O11" s="49"/>
      <c r="P11" s="29"/>
      <c r="Q11" s="49"/>
      <c r="R11" s="49"/>
      <c r="S11" s="49"/>
      <c r="T11" s="51"/>
      <c r="U11" s="175"/>
      <c r="V11" s="175"/>
      <c r="W11" s="175"/>
      <c r="X11" s="175"/>
      <c r="Y11" s="175"/>
      <c r="Z11" s="175"/>
      <c r="AA11" s="175"/>
    </row>
    <row r="12" spans="1:30" s="57" customFormat="1" ht="58.5" customHeight="1">
      <c r="B12" s="27" t="s">
        <v>204</v>
      </c>
      <c r="C12" s="27"/>
      <c r="D12" s="83" t="s">
        <v>205</v>
      </c>
      <c r="E12" s="3" t="s">
        <v>206</v>
      </c>
      <c r="F12" s="362"/>
      <c r="G12" s="29"/>
      <c r="H12" s="18">
        <v>900000000</v>
      </c>
      <c r="I12" s="18">
        <v>900000000</v>
      </c>
      <c r="J12" s="18">
        <v>1500000000</v>
      </c>
      <c r="K12" s="18">
        <v>1500000000</v>
      </c>
      <c r="L12" s="18">
        <v>1315000000</v>
      </c>
      <c r="M12" s="18">
        <v>1345000000</v>
      </c>
      <c r="N12" s="18">
        <v>1455000000</v>
      </c>
      <c r="O12" s="18">
        <v>1455000000</v>
      </c>
      <c r="P12" s="29"/>
      <c r="Q12" s="18">
        <v>1455000000</v>
      </c>
      <c r="R12" s="72">
        <v>1505000000</v>
      </c>
      <c r="S12" s="72">
        <v>1500000000</v>
      </c>
      <c r="T12" s="173">
        <v>1545000000</v>
      </c>
      <c r="U12" s="18">
        <v>1545000000</v>
      </c>
      <c r="V12" s="176"/>
      <c r="W12" s="176"/>
      <c r="X12" s="176"/>
      <c r="Y12" s="176"/>
      <c r="Z12" s="176"/>
      <c r="AA12" s="176"/>
    </row>
    <row r="13" spans="1:30" s="57" customFormat="1" ht="67.5" customHeight="1">
      <c r="B13" s="27" t="s">
        <v>207</v>
      </c>
      <c r="C13" s="27" t="s">
        <v>208</v>
      </c>
      <c r="D13" s="83" t="s">
        <v>209</v>
      </c>
      <c r="E13" s="3" t="s">
        <v>210</v>
      </c>
      <c r="F13" s="363"/>
      <c r="G13" s="29"/>
      <c r="H13" s="18">
        <v>290044000</v>
      </c>
      <c r="I13" s="18">
        <v>290044000</v>
      </c>
      <c r="J13" s="18">
        <v>298100000</v>
      </c>
      <c r="K13" s="18">
        <v>298100000</v>
      </c>
      <c r="L13" s="18">
        <v>295900000</v>
      </c>
      <c r="M13" s="18">
        <v>295900000</v>
      </c>
      <c r="N13" s="18">
        <v>283700000</v>
      </c>
      <c r="O13" s="18">
        <v>283700000</v>
      </c>
      <c r="P13" s="29"/>
      <c r="Q13" s="18">
        <v>283700000</v>
      </c>
      <c r="R13" s="18">
        <v>266600000</v>
      </c>
      <c r="S13" s="18">
        <v>256200000</v>
      </c>
      <c r="T13" s="174">
        <v>260700000</v>
      </c>
      <c r="U13" s="18">
        <v>260700000</v>
      </c>
      <c r="V13" s="176"/>
      <c r="W13" s="176"/>
      <c r="X13" s="176"/>
      <c r="Y13" s="176"/>
      <c r="Z13" s="176"/>
      <c r="AA13" s="176"/>
    </row>
    <row r="14" spans="1:30" s="57" customFormat="1" ht="27.75" customHeight="1">
      <c r="B14" s="27" t="s">
        <v>211</v>
      </c>
      <c r="C14" s="27" t="s">
        <v>212</v>
      </c>
      <c r="D14" s="83" t="s">
        <v>213</v>
      </c>
      <c r="E14" s="3" t="s">
        <v>210</v>
      </c>
      <c r="F14" s="363"/>
      <c r="G14" s="29"/>
      <c r="H14" s="112"/>
      <c r="I14" s="113"/>
      <c r="J14" s="18">
        <v>8117254</v>
      </c>
      <c r="L14" s="117"/>
      <c r="M14" s="118"/>
      <c r="N14" s="119"/>
      <c r="O14" s="119"/>
      <c r="P14" s="29"/>
      <c r="Q14" s="121"/>
      <c r="R14" s="121"/>
      <c r="S14" s="121"/>
      <c r="T14" s="121"/>
      <c r="U14" s="121"/>
      <c r="V14" s="121"/>
      <c r="W14" s="121"/>
      <c r="X14" s="121"/>
      <c r="Y14" s="121"/>
      <c r="Z14" s="121"/>
      <c r="AA14" s="121"/>
    </row>
    <row r="15" spans="1:30" s="57" customFormat="1" ht="23">
      <c r="B15" s="27" t="s">
        <v>214</v>
      </c>
      <c r="C15" s="27"/>
      <c r="D15" s="83" t="s">
        <v>215</v>
      </c>
      <c r="E15" s="3" t="s">
        <v>198</v>
      </c>
      <c r="F15" s="364"/>
      <c r="G15" s="29"/>
      <c r="H15" s="114"/>
      <c r="I15" s="115"/>
      <c r="K15" s="116"/>
      <c r="L15" s="17">
        <v>0.1</v>
      </c>
      <c r="M15" s="120"/>
      <c r="N15" s="17">
        <v>0.1</v>
      </c>
      <c r="O15" s="17">
        <v>0.1</v>
      </c>
      <c r="P15" s="29"/>
      <c r="Q15" s="120"/>
      <c r="R15" s="17">
        <v>0.1</v>
      </c>
      <c r="S15" s="120"/>
      <c r="T15" s="17">
        <v>0.1</v>
      </c>
      <c r="U15" s="120"/>
      <c r="V15" s="120"/>
      <c r="W15" s="120"/>
      <c r="X15" s="120"/>
      <c r="Y15" s="120"/>
      <c r="Z15" s="120"/>
      <c r="AA15" s="120"/>
    </row>
    <row r="16" spans="1:30" s="15" customFormat="1">
      <c r="B16" s="343" t="s">
        <v>51</v>
      </c>
      <c r="C16" s="344"/>
      <c r="D16" s="344"/>
      <c r="E16" s="344"/>
      <c r="F16" s="344"/>
      <c r="G16" s="29"/>
      <c r="H16" s="49"/>
      <c r="I16" s="49"/>
      <c r="J16" s="73"/>
      <c r="K16" s="73"/>
      <c r="L16" s="74"/>
      <c r="M16" s="49"/>
      <c r="N16" s="51"/>
      <c r="O16" s="51"/>
      <c r="P16" s="29"/>
      <c r="Q16" s="49"/>
      <c r="R16" s="49"/>
      <c r="S16" s="49"/>
      <c r="T16" s="51"/>
      <c r="U16" s="49"/>
      <c r="V16" s="133"/>
      <c r="W16" s="133"/>
      <c r="X16" s="133"/>
      <c r="Y16" s="133"/>
      <c r="Z16" s="133"/>
      <c r="AA16" s="133"/>
    </row>
    <row r="17" spans="2:27" s="15" customFormat="1" ht="11.25" customHeight="1">
      <c r="B17" s="340" t="s">
        <v>216</v>
      </c>
      <c r="C17" s="341"/>
      <c r="D17" s="342"/>
      <c r="E17" s="12" t="s">
        <v>217</v>
      </c>
      <c r="F17" s="12"/>
      <c r="G17" s="29"/>
      <c r="H17" s="365"/>
      <c r="I17" s="366"/>
      <c r="J17" s="76">
        <f>J14</f>
        <v>8117254</v>
      </c>
      <c r="K17" s="76">
        <f>IF(K13="","-",IF(J17="","-",J17*(1+K15)))</f>
        <v>8117254</v>
      </c>
      <c r="L17" s="76">
        <f t="shared" ref="L17:T17" si="0">IF(L13="","-",IF(K17="","-",K17*(1+L15)))</f>
        <v>8928979.4000000004</v>
      </c>
      <c r="M17" s="76">
        <f t="shared" si="0"/>
        <v>8928979.4000000004</v>
      </c>
      <c r="N17" s="76">
        <f>IF(N13="","-",IF(L17="","-",L17*(1+N15)))</f>
        <v>9821877.3400000017</v>
      </c>
      <c r="O17" s="76">
        <f>IF(O13="","-",IF(M17="","-",M17*(1+O15)))</f>
        <v>9821877.3400000017</v>
      </c>
      <c r="P17" s="29"/>
      <c r="Q17" s="75">
        <f>IF(Q13="","-",IF(O17="","-",O17*(1+Q15)))</f>
        <v>9821877.3400000017</v>
      </c>
      <c r="R17" s="75">
        <f t="shared" si="0"/>
        <v>10804065.074000003</v>
      </c>
      <c r="S17" s="75">
        <f t="shared" si="0"/>
        <v>10804065.074000003</v>
      </c>
      <c r="T17" s="75">
        <f t="shared" si="0"/>
        <v>11884471.581400003</v>
      </c>
      <c r="U17" s="178">
        <f>IF(U13="","-",IF(T17="","-",T17*(1+U15)))</f>
        <v>11884471.581400003</v>
      </c>
      <c r="V17" s="177"/>
      <c r="W17" s="177"/>
      <c r="X17" s="177"/>
      <c r="Y17" s="177"/>
      <c r="Z17" s="177"/>
      <c r="AA17" s="177"/>
    </row>
    <row r="18" spans="2:27" s="57" customFormat="1" ht="11.5">
      <c r="B18" s="340" t="s">
        <v>218</v>
      </c>
      <c r="C18" s="341"/>
      <c r="D18" s="342"/>
      <c r="E18" s="12" t="s">
        <v>159</v>
      </c>
      <c r="F18" s="12"/>
      <c r="G18" s="29"/>
      <c r="H18" s="5">
        <f t="shared" ref="H18:O18" si="1">IF(H13="","-",(H12/(H13-H17)))</f>
        <v>3.1029774792790059</v>
      </c>
      <c r="I18" s="5">
        <f t="shared" si="1"/>
        <v>3.1029774792790059</v>
      </c>
      <c r="J18" s="5">
        <f t="shared" si="1"/>
        <v>5.1727215521988335</v>
      </c>
      <c r="K18" s="5">
        <f t="shared" si="1"/>
        <v>5.1727215521988335</v>
      </c>
      <c r="L18" s="5">
        <f t="shared" si="1"/>
        <v>4.5823442285238185</v>
      </c>
      <c r="M18" s="5">
        <f t="shared" si="1"/>
        <v>4.6868844010376698</v>
      </c>
      <c r="N18" s="5">
        <f>IF(N13="","-",(N12/(N13-N17)))</f>
        <v>5.3125820560931691</v>
      </c>
      <c r="O18" s="5">
        <f t="shared" si="1"/>
        <v>5.3125820560931691</v>
      </c>
      <c r="P18" s="29"/>
      <c r="Q18" s="5">
        <f t="shared" ref="Q18:T18" si="2">IF(Q13="","-",Q12/(Q13-Q17))</f>
        <v>5.3125820560931691</v>
      </c>
      <c r="R18" s="5">
        <f t="shared" si="2"/>
        <v>5.8835962363334122</v>
      </c>
      <c r="S18" s="5">
        <f t="shared" si="2"/>
        <v>6.1125706929592383</v>
      </c>
      <c r="T18" s="5">
        <f t="shared" si="2"/>
        <v>6.209419523851972</v>
      </c>
      <c r="U18" s="5">
        <f>IF(U13="","-",U12/(U13-U17))</f>
        <v>6.209419523851972</v>
      </c>
      <c r="V18" s="82"/>
      <c r="W18" s="82"/>
      <c r="X18" s="82"/>
      <c r="Y18" s="82"/>
      <c r="Z18" s="82"/>
      <c r="AA18" s="82"/>
    </row>
    <row r="19" spans="2:27" s="15" customFormat="1"/>
    <row r="20" spans="2:27" s="15" customFormat="1"/>
    <row r="21" spans="2:27" s="15" customFormat="1"/>
    <row r="22" spans="2:27" s="15" customFormat="1"/>
    <row r="23" spans="2:27" s="15" customFormat="1"/>
    <row r="24" spans="2:27" s="15" customFormat="1"/>
    <row r="25" spans="2:27" hidden="1">
      <c r="G25" s="15"/>
      <c r="P25" s="15"/>
    </row>
    <row r="26" spans="2:27" hidden="1">
      <c r="G26" s="15"/>
      <c r="P26" s="15"/>
    </row>
    <row r="27" spans="2:27" hidden="1">
      <c r="G27" s="15"/>
      <c r="P27" s="15"/>
    </row>
    <row r="28" spans="2:27" hidden="1">
      <c r="G28" s="15"/>
      <c r="P28" s="15"/>
    </row>
  </sheetData>
  <mergeCells count="16">
    <mergeCell ref="B3:G3"/>
    <mergeCell ref="B18:D18"/>
    <mergeCell ref="B17:D17"/>
    <mergeCell ref="H6:O6"/>
    <mergeCell ref="F6:F7"/>
    <mergeCell ref="B11:F11"/>
    <mergeCell ref="B16:F16"/>
    <mergeCell ref="F12:F15"/>
    <mergeCell ref="H17:I17"/>
    <mergeCell ref="Q6:AA6"/>
    <mergeCell ref="H7:O7"/>
    <mergeCell ref="Q7:AA7"/>
    <mergeCell ref="B6:B10"/>
    <mergeCell ref="C6:C10"/>
    <mergeCell ref="D6:D10"/>
    <mergeCell ref="E6:E10"/>
  </mergeCells>
  <hyperlinks>
    <hyperlink ref="D13" r:id="rId1" display="https://www.gov.uk/government/collections/annual-renewables-obligation-level-calculations" xr:uid="{00000000-0004-0000-0A00-000000000000}"/>
    <hyperlink ref="D15" r:id="rId2" xr:uid="{00000000-0004-0000-0A00-000001000000}"/>
    <hyperlink ref="D12" r:id="rId3" xr:uid="{00000000-0004-0000-0A00-000002000000}"/>
    <hyperlink ref="D14" r:id="rId4" xr:uid="{00000000-0004-0000-0A00-000003000000}"/>
  </hyperlinks>
  <pageMargins left="0.7" right="0.7" top="0.75" bottom="0.75" header="0.3" footer="0.3"/>
  <pageSetup orientation="portrait" r:id="rId5"/>
  <headerFooter>
    <oddFooter>&amp;C_x000D_&amp;1#&amp;"Calibri"&amp;10&amp;K000000 OFFICIAL-InternalOnly</odd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XFC43"/>
  <sheetViews>
    <sheetView topLeftCell="A7" zoomScaleNormal="100" workbookViewId="0">
      <selection activeCell="AA13" sqref="AA13:AA18"/>
    </sheetView>
  </sheetViews>
  <sheetFormatPr defaultColWidth="0" defaultRowHeight="13.5" zeroHeight="1"/>
  <cols>
    <col min="1" max="1" width="3" customWidth="1"/>
    <col min="2" max="2" width="42.3828125" customWidth="1"/>
    <col min="3" max="3" width="50.84375" customWidth="1"/>
    <col min="4" max="4" width="33" customWidth="1"/>
    <col min="5" max="5" width="10" customWidth="1"/>
    <col min="6" max="6" width="23.4609375" customWidth="1"/>
    <col min="7" max="7" width="1.4609375" customWidth="1"/>
    <col min="8" max="8" width="19" customWidth="1"/>
    <col min="9" max="9" width="14.61328125" customWidth="1"/>
    <col min="10" max="10" width="13" customWidth="1"/>
    <col min="11" max="11" width="12" customWidth="1"/>
    <col min="12" max="12" width="13.15234375" customWidth="1"/>
    <col min="13" max="13" width="12.4609375" customWidth="1"/>
    <col min="14" max="15" width="15.61328125" customWidth="1"/>
    <col min="16" max="16" width="1.4609375" customWidth="1"/>
    <col min="17" max="24" width="15.61328125" customWidth="1"/>
    <col min="25" max="25" width="1.4609375" customWidth="1"/>
    <col min="26" max="28" width="15.61328125" customWidth="1"/>
    <col min="29" max="29" width="8.61328125" customWidth="1"/>
    <col min="16384" max="16384" width="9" hidden="1"/>
  </cols>
  <sheetData>
    <row r="1" spans="1:16383" s="2" customFormat="1" ht="12.75" customHeight="1"/>
    <row r="2" spans="1:16383" s="2" customFormat="1" ht="18.75" customHeight="1">
      <c r="B2" s="41" t="s">
        <v>219</v>
      </c>
      <c r="C2" s="41"/>
      <c r="D2" s="41"/>
      <c r="E2" s="41"/>
    </row>
    <row r="3" spans="1:16383" s="2" customFormat="1" ht="55.5" customHeight="1">
      <c r="B3" s="288" t="s">
        <v>220</v>
      </c>
      <c r="C3" s="288"/>
      <c r="D3" s="288"/>
      <c r="E3" s="288"/>
      <c r="F3" s="288"/>
      <c r="G3" s="40"/>
      <c r="H3" s="40"/>
      <c r="I3" s="40"/>
      <c r="J3" s="40"/>
      <c r="K3" s="40"/>
      <c r="L3" s="40"/>
      <c r="M3" s="40"/>
      <c r="N3" s="40"/>
      <c r="O3" s="40"/>
      <c r="P3" s="40"/>
      <c r="Q3" s="40"/>
      <c r="R3" s="40"/>
      <c r="S3" s="40"/>
      <c r="T3" s="40"/>
      <c r="U3" s="40"/>
      <c r="V3" s="40"/>
      <c r="Y3" s="40"/>
    </row>
    <row r="4" spans="1:16383" s="2" customFormat="1" ht="12.75" customHeight="1"/>
    <row r="5" spans="1:16383" s="15" customFormat="1" ht="12.75" customHeight="1">
      <c r="G5" s="57"/>
      <c r="P5" s="57"/>
      <c r="Y5" s="57"/>
    </row>
    <row r="6" spans="1:16383" ht="12.75" customHeight="1">
      <c r="A6" s="15"/>
      <c r="B6" s="296" t="s">
        <v>27</v>
      </c>
      <c r="C6" s="345" t="s">
        <v>43</v>
      </c>
      <c r="D6" s="346" t="s">
        <v>186</v>
      </c>
      <c r="E6" s="345" t="s">
        <v>78</v>
      </c>
      <c r="F6" s="297"/>
      <c r="G6" s="29"/>
      <c r="H6" s="317" t="s">
        <v>79</v>
      </c>
      <c r="I6" s="318"/>
      <c r="J6" s="318"/>
      <c r="K6" s="318"/>
      <c r="L6" s="318"/>
      <c r="M6" s="318"/>
      <c r="N6" s="318"/>
      <c r="O6" s="319"/>
      <c r="P6" s="139"/>
      <c r="Q6" s="247" t="s">
        <v>80</v>
      </c>
      <c r="R6" s="248"/>
      <c r="S6" s="248"/>
      <c r="T6" s="248"/>
      <c r="U6" s="248"/>
      <c r="V6" s="248"/>
      <c r="W6" s="248"/>
      <c r="X6" s="248"/>
      <c r="Y6" s="29"/>
      <c r="Z6" s="248"/>
      <c r="AA6" s="248"/>
      <c r="AB6" s="249"/>
      <c r="AC6" s="15"/>
    </row>
    <row r="7" spans="1:16383" ht="12.75" customHeight="1">
      <c r="A7" s="15"/>
      <c r="B7" s="296"/>
      <c r="C7" s="345"/>
      <c r="D7" s="346"/>
      <c r="E7" s="345"/>
      <c r="F7" s="297"/>
      <c r="G7" s="29"/>
      <c r="H7" s="301" t="s">
        <v>81</v>
      </c>
      <c r="I7" s="302"/>
      <c r="J7" s="302"/>
      <c r="K7" s="302"/>
      <c r="L7" s="302"/>
      <c r="M7" s="302"/>
      <c r="N7" s="302"/>
      <c r="O7" s="303"/>
      <c r="P7" s="139"/>
      <c r="Q7" s="250" t="s">
        <v>82</v>
      </c>
      <c r="R7" s="251"/>
      <c r="S7" s="251"/>
      <c r="T7" s="251"/>
      <c r="U7" s="251"/>
      <c r="V7" s="251"/>
      <c r="W7" s="251"/>
      <c r="X7" s="251"/>
      <c r="Y7" s="29"/>
      <c r="Z7" s="251"/>
      <c r="AA7" s="251"/>
      <c r="AB7" s="252"/>
      <c r="AC7" s="15"/>
    </row>
    <row r="8" spans="1:16383" ht="25.5" customHeight="1">
      <c r="A8" s="15"/>
      <c r="B8" s="296"/>
      <c r="C8" s="345"/>
      <c r="D8" s="346"/>
      <c r="E8" s="345"/>
      <c r="F8" s="55" t="s">
        <v>83</v>
      </c>
      <c r="G8" s="29"/>
      <c r="H8" s="34" t="s">
        <v>84</v>
      </c>
      <c r="I8" s="34" t="s">
        <v>85</v>
      </c>
      <c r="J8" s="34" t="s">
        <v>86</v>
      </c>
      <c r="K8" s="34" t="s">
        <v>87</v>
      </c>
      <c r="L8" s="34" t="s">
        <v>88</v>
      </c>
      <c r="M8" s="35" t="s">
        <v>89</v>
      </c>
      <c r="N8" s="34" t="s">
        <v>90</v>
      </c>
      <c r="O8" s="34" t="s">
        <v>91</v>
      </c>
      <c r="P8" s="29"/>
      <c r="Q8" s="30" t="s">
        <v>92</v>
      </c>
      <c r="R8" s="30" t="s">
        <v>93</v>
      </c>
      <c r="S8" s="30" t="s">
        <v>94</v>
      </c>
      <c r="T8" s="36" t="s">
        <v>95</v>
      </c>
      <c r="U8" s="30" t="s">
        <v>96</v>
      </c>
      <c r="V8" s="30" t="s">
        <v>97</v>
      </c>
      <c r="W8" s="30" t="s">
        <v>98</v>
      </c>
      <c r="X8" s="30" t="s">
        <v>99</v>
      </c>
      <c r="Y8" s="29"/>
      <c r="Z8" s="30" t="s">
        <v>100</v>
      </c>
      <c r="AA8" s="30" t="s">
        <v>101</v>
      </c>
      <c r="AB8" s="30" t="s">
        <v>102</v>
      </c>
      <c r="AC8" s="15"/>
    </row>
    <row r="9" spans="1:16383" ht="25.5" customHeight="1">
      <c r="A9" s="15"/>
      <c r="B9" s="296"/>
      <c r="C9" s="345"/>
      <c r="D9" s="346"/>
      <c r="E9" s="345"/>
      <c r="F9" s="100" t="s">
        <v>83</v>
      </c>
      <c r="G9" s="87"/>
      <c r="H9" s="34" t="s">
        <v>84</v>
      </c>
      <c r="I9" s="34" t="s">
        <v>85</v>
      </c>
      <c r="J9" s="34" t="s">
        <v>86</v>
      </c>
      <c r="K9" s="34" t="s">
        <v>87</v>
      </c>
      <c r="L9" s="34" t="s">
        <v>88</v>
      </c>
      <c r="M9" s="35" t="s">
        <v>89</v>
      </c>
      <c r="N9" s="34" t="s">
        <v>90</v>
      </c>
      <c r="O9" s="34" t="s">
        <v>91</v>
      </c>
      <c r="P9" s="87"/>
      <c r="Q9" s="30" t="s">
        <v>92</v>
      </c>
      <c r="R9" s="30" t="s">
        <v>93</v>
      </c>
      <c r="S9" s="30" t="s">
        <v>94</v>
      </c>
      <c r="T9" s="36" t="s">
        <v>95</v>
      </c>
      <c r="U9" s="30" t="s">
        <v>96</v>
      </c>
      <c r="V9" s="30" t="s">
        <v>97</v>
      </c>
      <c r="W9" s="30" t="s">
        <v>98</v>
      </c>
      <c r="X9" s="30" t="s">
        <v>99</v>
      </c>
      <c r="Y9" s="87"/>
      <c r="Z9" s="30" t="s">
        <v>103</v>
      </c>
      <c r="AA9" s="30" t="s">
        <v>104</v>
      </c>
      <c r="AB9" s="30" t="s">
        <v>102</v>
      </c>
      <c r="AC9" s="15"/>
    </row>
    <row r="10" spans="1:16383" ht="12.65" customHeight="1">
      <c r="A10" s="15"/>
      <c r="B10" s="296"/>
      <c r="C10" s="345"/>
      <c r="D10" s="346"/>
      <c r="E10" s="345"/>
      <c r="F10" s="55" t="s">
        <v>105</v>
      </c>
      <c r="G10" s="29"/>
      <c r="H10" s="32" t="s">
        <v>106</v>
      </c>
      <c r="I10" s="32" t="s">
        <v>107</v>
      </c>
      <c r="J10" s="32" t="s">
        <v>108</v>
      </c>
      <c r="K10" s="32" t="s">
        <v>109</v>
      </c>
      <c r="L10" s="32" t="s">
        <v>110</v>
      </c>
      <c r="M10" s="33" t="s">
        <v>111</v>
      </c>
      <c r="N10" s="32" t="s">
        <v>112</v>
      </c>
      <c r="O10" s="32" t="s">
        <v>113</v>
      </c>
      <c r="P10" s="29"/>
      <c r="Q10" s="32" t="s">
        <v>114</v>
      </c>
      <c r="R10" s="32" t="s">
        <v>115</v>
      </c>
      <c r="S10" s="32" t="s">
        <v>116</v>
      </c>
      <c r="T10" s="37" t="s">
        <v>117</v>
      </c>
      <c r="U10" s="32" t="s">
        <v>118</v>
      </c>
      <c r="V10" s="32" t="s">
        <v>119</v>
      </c>
      <c r="W10" s="32" t="s">
        <v>120</v>
      </c>
      <c r="X10" s="32" t="s">
        <v>121</v>
      </c>
      <c r="Y10" s="29"/>
      <c r="Z10" s="32" t="s">
        <v>122</v>
      </c>
      <c r="AA10" s="32" t="s">
        <v>123</v>
      </c>
      <c r="AB10" s="32" t="s">
        <v>124</v>
      </c>
      <c r="AC10" s="15"/>
    </row>
    <row r="11" spans="1:16383" ht="12.65" customHeight="1">
      <c r="A11" s="15"/>
      <c r="B11" s="296"/>
      <c r="C11" s="345"/>
      <c r="D11" s="346"/>
      <c r="E11" s="345"/>
      <c r="F11" s="56" t="s">
        <v>221</v>
      </c>
      <c r="G11" s="29"/>
      <c r="H11" s="30" t="s">
        <v>126</v>
      </c>
      <c r="I11" s="30" t="s">
        <v>126</v>
      </c>
      <c r="J11" s="30" t="s">
        <v>127</v>
      </c>
      <c r="K11" s="30" t="s">
        <v>127</v>
      </c>
      <c r="L11" s="30" t="s">
        <v>128</v>
      </c>
      <c r="M11" s="31" t="s">
        <v>128</v>
      </c>
      <c r="N11" s="30" t="s">
        <v>129</v>
      </c>
      <c r="O11" s="30" t="s">
        <v>129</v>
      </c>
      <c r="P11" s="29"/>
      <c r="Q11" s="30" t="s">
        <v>130</v>
      </c>
      <c r="R11" s="30" t="s">
        <v>131</v>
      </c>
      <c r="S11" s="30" t="s">
        <v>131</v>
      </c>
      <c r="T11" s="36" t="s">
        <v>132</v>
      </c>
      <c r="U11" s="30" t="s">
        <v>132</v>
      </c>
      <c r="V11" s="30" t="s">
        <v>133</v>
      </c>
      <c r="W11" s="30" t="s">
        <v>133</v>
      </c>
      <c r="X11" s="30" t="s">
        <v>134</v>
      </c>
      <c r="Y11" s="29"/>
      <c r="Z11" s="30" t="s">
        <v>134</v>
      </c>
      <c r="AA11" s="30" t="s">
        <v>135</v>
      </c>
      <c r="AB11" s="30" t="s">
        <v>135</v>
      </c>
      <c r="AC11" s="15"/>
    </row>
    <row r="12" spans="1:16383">
      <c r="A12" s="15"/>
      <c r="B12" s="343" t="s">
        <v>55</v>
      </c>
      <c r="C12" s="344"/>
      <c r="D12" s="344"/>
      <c r="E12" s="344"/>
      <c r="F12" s="344"/>
      <c r="G12" s="29"/>
      <c r="H12" s="49"/>
      <c r="I12" s="49"/>
      <c r="J12" s="49"/>
      <c r="K12" s="49"/>
      <c r="L12" s="49"/>
      <c r="M12" s="50"/>
      <c r="N12" s="49"/>
      <c r="O12" s="49"/>
      <c r="P12" s="29"/>
      <c r="Q12" s="49"/>
      <c r="R12" s="49"/>
      <c r="S12" s="49"/>
      <c r="T12" s="51"/>
      <c r="U12" s="49"/>
      <c r="V12" s="49"/>
      <c r="W12" s="49"/>
      <c r="X12" s="49"/>
      <c r="Y12" s="29"/>
      <c r="Z12" s="49"/>
      <c r="AA12" s="49"/>
      <c r="AB12" s="49"/>
      <c r="AC12" s="15"/>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c r="ML12" s="54"/>
      <c r="MM12" s="54"/>
      <c r="MN12" s="54"/>
      <c r="MO12" s="54"/>
      <c r="MP12" s="54"/>
      <c r="MQ12" s="54"/>
      <c r="MR12" s="54"/>
      <c r="MS12" s="54"/>
      <c r="MT12" s="54"/>
      <c r="MU12" s="54"/>
      <c r="MV12" s="54"/>
      <c r="MW12" s="54"/>
      <c r="MX12" s="54"/>
      <c r="MY12" s="54"/>
      <c r="MZ12" s="54"/>
      <c r="NA12" s="54"/>
      <c r="NB12" s="54"/>
      <c r="NC12" s="54"/>
      <c r="ND12" s="54"/>
      <c r="NE12" s="54"/>
      <c r="NF12" s="54"/>
      <c r="NG12" s="54"/>
      <c r="NH12" s="54"/>
      <c r="NI12" s="54"/>
      <c r="NJ12" s="54"/>
      <c r="NK12" s="54"/>
      <c r="NL12" s="54"/>
      <c r="NM12" s="54"/>
      <c r="NN12" s="54"/>
      <c r="NO12" s="54"/>
      <c r="NP12" s="54"/>
      <c r="NQ12" s="54"/>
      <c r="NR12" s="54"/>
      <c r="NS12" s="54"/>
      <c r="NT12" s="54"/>
      <c r="NU12" s="54"/>
      <c r="NV12" s="54"/>
      <c r="NW12" s="54"/>
      <c r="NX12" s="54"/>
      <c r="NY12" s="54"/>
      <c r="NZ12" s="54"/>
      <c r="OA12" s="54"/>
      <c r="OB12" s="54"/>
      <c r="OC12" s="54"/>
      <c r="OD12" s="54"/>
      <c r="OE12" s="54"/>
      <c r="OF12" s="54"/>
      <c r="OG12" s="54"/>
      <c r="OH12" s="54"/>
      <c r="OI12" s="54"/>
      <c r="OJ12" s="54"/>
      <c r="OK12" s="54"/>
      <c r="OL12" s="54"/>
      <c r="OM12" s="54"/>
      <c r="ON12" s="54"/>
      <c r="OO12" s="54"/>
      <c r="OP12" s="54"/>
      <c r="OQ12" s="54"/>
      <c r="OR12" s="54"/>
      <c r="OS12" s="54"/>
      <c r="OT12" s="54"/>
      <c r="OU12" s="54"/>
      <c r="OV12" s="54"/>
      <c r="OW12" s="54"/>
      <c r="OX12" s="54"/>
      <c r="OY12" s="54"/>
      <c r="OZ12" s="54"/>
      <c r="PA12" s="54"/>
      <c r="PB12" s="54"/>
      <c r="PC12" s="54"/>
      <c r="PD12" s="54"/>
      <c r="PE12" s="54"/>
      <c r="PF12" s="54"/>
      <c r="PG12" s="54"/>
      <c r="PH12" s="54"/>
      <c r="PI12" s="54"/>
      <c r="PJ12" s="54"/>
      <c r="PK12" s="54"/>
      <c r="PL12" s="54"/>
      <c r="PM12" s="54"/>
      <c r="PN12" s="54"/>
      <c r="PO12" s="54"/>
      <c r="PP12" s="54"/>
      <c r="PQ12" s="54"/>
      <c r="PR12" s="54"/>
      <c r="PS12" s="54"/>
      <c r="PT12" s="54"/>
      <c r="PU12" s="54"/>
      <c r="PV12" s="54"/>
      <c r="PW12" s="54"/>
      <c r="PX12" s="54"/>
      <c r="PY12" s="54"/>
      <c r="PZ12" s="54"/>
      <c r="QA12" s="54"/>
      <c r="QB12" s="54"/>
      <c r="QC12" s="54"/>
      <c r="QD12" s="54"/>
      <c r="QE12" s="54"/>
      <c r="QF12" s="54"/>
      <c r="QG12" s="54"/>
      <c r="QH12" s="54"/>
      <c r="QI12" s="54"/>
      <c r="QJ12" s="54"/>
      <c r="QK12" s="54"/>
      <c r="QL12" s="54"/>
      <c r="QM12" s="54"/>
      <c r="QN12" s="54"/>
      <c r="QO12" s="54"/>
      <c r="QP12" s="54"/>
      <c r="QQ12" s="54"/>
      <c r="QR12" s="54"/>
      <c r="QS12" s="54"/>
      <c r="QT12" s="54"/>
      <c r="QU12" s="54"/>
      <c r="QV12" s="54"/>
      <c r="QW12" s="54"/>
      <c r="QX12" s="54"/>
      <c r="QY12" s="54"/>
      <c r="QZ12" s="54"/>
      <c r="RA12" s="54"/>
      <c r="RB12" s="54"/>
      <c r="RC12" s="54"/>
      <c r="RD12" s="54"/>
      <c r="RE12" s="54"/>
      <c r="RF12" s="54"/>
      <c r="RG12" s="54"/>
      <c r="RH12" s="54"/>
      <c r="RI12" s="54"/>
      <c r="RJ12" s="54"/>
      <c r="RK12" s="54"/>
      <c r="RL12" s="54"/>
      <c r="RM12" s="54"/>
      <c r="RN12" s="54"/>
      <c r="RO12" s="54"/>
      <c r="RP12" s="54"/>
      <c r="RQ12" s="54"/>
      <c r="RR12" s="54"/>
      <c r="RS12" s="54"/>
      <c r="RT12" s="54"/>
      <c r="RU12" s="54"/>
      <c r="RV12" s="54"/>
      <c r="RW12" s="54"/>
      <c r="RX12" s="54"/>
      <c r="RY12" s="54"/>
      <c r="RZ12" s="54"/>
      <c r="SA12" s="54"/>
      <c r="SB12" s="54"/>
      <c r="SC12" s="54"/>
      <c r="SD12" s="54"/>
      <c r="SE12" s="54"/>
      <c r="SF12" s="54"/>
      <c r="SG12" s="54"/>
      <c r="SH12" s="54"/>
      <c r="SI12" s="54"/>
      <c r="SJ12" s="54"/>
      <c r="SK12" s="54"/>
      <c r="SL12" s="54"/>
      <c r="SM12" s="54"/>
      <c r="SN12" s="54"/>
      <c r="SO12" s="54"/>
      <c r="SP12" s="54"/>
      <c r="SQ12" s="54"/>
      <c r="SR12" s="54"/>
      <c r="SS12" s="54"/>
      <c r="ST12" s="54"/>
      <c r="SU12" s="54"/>
      <c r="SV12" s="54"/>
      <c r="SW12" s="54"/>
      <c r="SX12" s="54"/>
      <c r="SY12" s="54"/>
      <c r="SZ12" s="54"/>
      <c r="TA12" s="54"/>
      <c r="TB12" s="54"/>
      <c r="TC12" s="54"/>
      <c r="TD12" s="54"/>
      <c r="TE12" s="54"/>
      <c r="TF12" s="54"/>
      <c r="TG12" s="54"/>
      <c r="TH12" s="54"/>
      <c r="TI12" s="54"/>
      <c r="TJ12" s="54"/>
      <c r="TK12" s="54"/>
      <c r="TL12" s="54"/>
      <c r="TM12" s="54"/>
      <c r="TN12" s="54"/>
      <c r="TO12" s="54"/>
      <c r="TP12" s="54"/>
      <c r="TQ12" s="54"/>
      <c r="TR12" s="54"/>
      <c r="TS12" s="54"/>
      <c r="TT12" s="54"/>
      <c r="TU12" s="54"/>
      <c r="TV12" s="54"/>
      <c r="TW12" s="54"/>
      <c r="TX12" s="54"/>
      <c r="TY12" s="54"/>
      <c r="TZ12" s="54"/>
      <c r="UA12" s="54"/>
      <c r="UB12" s="54"/>
      <c r="UC12" s="54"/>
      <c r="UD12" s="54"/>
      <c r="UE12" s="54"/>
      <c r="UF12" s="54"/>
      <c r="UG12" s="54"/>
      <c r="UH12" s="54"/>
      <c r="UI12" s="54"/>
      <c r="UJ12" s="54"/>
      <c r="UK12" s="54"/>
      <c r="UL12" s="54"/>
      <c r="UM12" s="54"/>
      <c r="UN12" s="54"/>
      <c r="UO12" s="54"/>
      <c r="UP12" s="54"/>
      <c r="UQ12" s="54"/>
      <c r="UR12" s="54"/>
      <c r="US12" s="54"/>
      <c r="UT12" s="54"/>
      <c r="UU12" s="54"/>
      <c r="UV12" s="54"/>
      <c r="UW12" s="54"/>
      <c r="UX12" s="54"/>
      <c r="UY12" s="54"/>
      <c r="UZ12" s="54"/>
      <c r="VA12" s="54"/>
      <c r="VB12" s="54"/>
      <c r="VC12" s="54"/>
      <c r="VD12" s="54"/>
      <c r="VE12" s="54"/>
      <c r="VF12" s="54"/>
      <c r="VG12" s="54"/>
      <c r="VH12" s="54"/>
      <c r="VI12" s="54"/>
      <c r="VJ12" s="54"/>
      <c r="VK12" s="54"/>
      <c r="VL12" s="54"/>
      <c r="VM12" s="54"/>
      <c r="VN12" s="54"/>
      <c r="VO12" s="54"/>
      <c r="VP12" s="54"/>
      <c r="VQ12" s="54"/>
      <c r="VR12" s="54"/>
      <c r="VS12" s="54"/>
      <c r="VT12" s="54"/>
      <c r="VU12" s="54"/>
      <c r="VV12" s="54"/>
      <c r="VW12" s="54"/>
      <c r="VX12" s="54"/>
      <c r="VY12" s="54"/>
      <c r="VZ12" s="54"/>
      <c r="WA12" s="54"/>
      <c r="WB12" s="54"/>
      <c r="WC12" s="54"/>
      <c r="WD12" s="54"/>
      <c r="WE12" s="54"/>
      <c r="WF12" s="54"/>
      <c r="WG12" s="54"/>
      <c r="WH12" s="54"/>
      <c r="WI12" s="54"/>
      <c r="WJ12" s="54"/>
      <c r="WK12" s="54"/>
      <c r="WL12" s="54"/>
      <c r="WM12" s="54"/>
      <c r="WN12" s="54"/>
      <c r="WO12" s="54"/>
      <c r="WP12" s="54"/>
      <c r="WQ12" s="54"/>
      <c r="WR12" s="54"/>
      <c r="WS12" s="54"/>
      <c r="WT12" s="54"/>
      <c r="WU12" s="54"/>
      <c r="WV12" s="54"/>
      <c r="WW12" s="54"/>
      <c r="WX12" s="54"/>
      <c r="WY12" s="54"/>
      <c r="WZ12" s="54"/>
      <c r="XA12" s="54"/>
      <c r="XB12" s="54"/>
      <c r="XC12" s="54"/>
      <c r="XD12" s="54"/>
      <c r="XE12" s="54"/>
      <c r="XF12" s="54"/>
      <c r="XG12" s="54"/>
      <c r="XH12" s="54"/>
      <c r="XI12" s="54"/>
      <c r="XJ12" s="54"/>
      <c r="XK12" s="54"/>
      <c r="XL12" s="54"/>
      <c r="XM12" s="54"/>
      <c r="XN12" s="54"/>
      <c r="XO12" s="54"/>
      <c r="XP12" s="54"/>
      <c r="XQ12" s="54"/>
      <c r="XR12" s="54"/>
      <c r="XS12" s="54"/>
      <c r="XT12" s="54"/>
      <c r="XU12" s="54"/>
      <c r="XV12" s="54"/>
      <c r="XW12" s="54"/>
      <c r="XX12" s="54"/>
      <c r="XY12" s="54"/>
      <c r="XZ12" s="54"/>
      <c r="YA12" s="54"/>
      <c r="YB12" s="54"/>
      <c r="YC12" s="54"/>
      <c r="YD12" s="54"/>
      <c r="YE12" s="54"/>
      <c r="YF12" s="54"/>
      <c r="YG12" s="54"/>
      <c r="YH12" s="54"/>
      <c r="YI12" s="54"/>
      <c r="YJ12" s="54"/>
      <c r="YK12" s="54"/>
      <c r="YL12" s="54"/>
      <c r="YM12" s="54"/>
      <c r="YN12" s="54"/>
      <c r="YO12" s="54"/>
      <c r="YP12" s="54"/>
      <c r="YQ12" s="54"/>
      <c r="YR12" s="54"/>
      <c r="YS12" s="54"/>
      <c r="YT12" s="54"/>
      <c r="YU12" s="54"/>
      <c r="YV12" s="54"/>
      <c r="YW12" s="54"/>
      <c r="YX12" s="54"/>
      <c r="YY12" s="54"/>
      <c r="YZ12" s="54"/>
      <c r="ZA12" s="54"/>
      <c r="ZB12" s="54"/>
      <c r="ZC12" s="54"/>
      <c r="ZD12" s="54"/>
      <c r="ZE12" s="54"/>
      <c r="ZF12" s="54"/>
      <c r="ZG12" s="54"/>
      <c r="ZH12" s="54"/>
      <c r="ZI12" s="54"/>
      <c r="ZJ12" s="54"/>
      <c r="ZK12" s="54"/>
      <c r="ZL12" s="54"/>
      <c r="ZM12" s="54"/>
      <c r="ZN12" s="54"/>
      <c r="ZO12" s="54"/>
      <c r="ZP12" s="54"/>
      <c r="ZQ12" s="54"/>
      <c r="ZR12" s="54"/>
      <c r="ZS12" s="54"/>
      <c r="ZT12" s="54"/>
      <c r="ZU12" s="54"/>
      <c r="ZV12" s="54"/>
      <c r="ZW12" s="54"/>
      <c r="ZX12" s="54"/>
      <c r="ZY12" s="54"/>
      <c r="ZZ12" s="54"/>
      <c r="AAA12" s="54"/>
      <c r="AAB12" s="54"/>
      <c r="AAC12" s="54"/>
      <c r="AAD12" s="54"/>
      <c r="AAE12" s="54"/>
      <c r="AAF12" s="54"/>
      <c r="AAG12" s="54"/>
      <c r="AAH12" s="54"/>
      <c r="AAI12" s="54"/>
      <c r="AAJ12" s="54"/>
      <c r="AAK12" s="54"/>
      <c r="AAL12" s="54"/>
      <c r="AAM12" s="54"/>
      <c r="AAN12" s="54"/>
      <c r="AAO12" s="54"/>
      <c r="AAP12" s="54"/>
      <c r="AAQ12" s="54"/>
      <c r="AAR12" s="54"/>
      <c r="AAS12" s="54"/>
      <c r="AAT12" s="54"/>
      <c r="AAU12" s="54"/>
      <c r="AAV12" s="54"/>
      <c r="AAW12" s="54"/>
      <c r="AAX12" s="54"/>
      <c r="AAY12" s="54"/>
      <c r="AAZ12" s="54"/>
      <c r="ABA12" s="54"/>
      <c r="ABB12" s="54"/>
      <c r="ABC12" s="54"/>
      <c r="ABD12" s="54"/>
      <c r="ABE12" s="54"/>
      <c r="ABF12" s="54"/>
      <c r="ABG12" s="54"/>
      <c r="ABH12" s="54"/>
      <c r="ABI12" s="54"/>
      <c r="ABJ12" s="54"/>
      <c r="ABK12" s="54"/>
      <c r="ABL12" s="54"/>
      <c r="ABM12" s="54"/>
      <c r="ABN12" s="54"/>
      <c r="ABO12" s="54"/>
      <c r="ABP12" s="54"/>
      <c r="ABQ12" s="54"/>
      <c r="ABR12" s="54"/>
      <c r="ABS12" s="54"/>
      <c r="ABT12" s="54"/>
      <c r="ABU12" s="54"/>
      <c r="ABV12" s="54"/>
      <c r="ABW12" s="54"/>
      <c r="ABX12" s="54"/>
      <c r="ABY12" s="54"/>
      <c r="ABZ12" s="54"/>
      <c r="ACA12" s="54"/>
      <c r="ACB12" s="54"/>
      <c r="ACC12" s="54"/>
      <c r="ACD12" s="54"/>
      <c r="ACE12" s="54"/>
      <c r="ACF12" s="54"/>
      <c r="ACG12" s="54"/>
      <c r="ACH12" s="54"/>
      <c r="ACI12" s="54"/>
      <c r="ACJ12" s="54"/>
      <c r="ACK12" s="54"/>
      <c r="ACL12" s="54"/>
      <c r="ACM12" s="54"/>
      <c r="ACN12" s="54"/>
      <c r="ACO12" s="54"/>
      <c r="ACP12" s="54"/>
      <c r="ACQ12" s="54"/>
      <c r="ACR12" s="54"/>
      <c r="ACS12" s="54"/>
      <c r="ACT12" s="54"/>
      <c r="ACU12" s="54"/>
      <c r="ACV12" s="54"/>
      <c r="ACW12" s="54"/>
      <c r="ACX12" s="54"/>
      <c r="ACY12" s="54"/>
      <c r="ACZ12" s="54"/>
      <c r="ADA12" s="54"/>
      <c r="ADB12" s="54"/>
      <c r="ADC12" s="54"/>
      <c r="ADD12" s="54"/>
      <c r="ADE12" s="54"/>
      <c r="ADF12" s="54"/>
      <c r="ADG12" s="54"/>
      <c r="ADH12" s="54"/>
      <c r="ADI12" s="54"/>
      <c r="ADJ12" s="54"/>
      <c r="ADK12" s="54"/>
      <c r="ADL12" s="54"/>
      <c r="ADM12" s="54"/>
      <c r="ADN12" s="54"/>
      <c r="ADO12" s="54"/>
      <c r="ADP12" s="54"/>
      <c r="ADQ12" s="54"/>
      <c r="ADR12" s="54"/>
      <c r="ADS12" s="54"/>
      <c r="ADT12" s="54"/>
      <c r="ADU12" s="54"/>
      <c r="ADV12" s="54"/>
      <c r="ADW12" s="54"/>
      <c r="ADX12" s="54"/>
      <c r="ADY12" s="54"/>
      <c r="ADZ12" s="54"/>
      <c r="AEA12" s="54"/>
      <c r="AEB12" s="54"/>
      <c r="AEC12" s="54"/>
      <c r="AED12" s="54"/>
      <c r="AEE12" s="54"/>
      <c r="AEF12" s="54"/>
      <c r="AEG12" s="54"/>
      <c r="AEH12" s="54"/>
      <c r="AEI12" s="54"/>
      <c r="AEJ12" s="54"/>
      <c r="AEK12" s="54"/>
      <c r="AEL12" s="54"/>
      <c r="AEM12" s="54"/>
      <c r="AEN12" s="54"/>
      <c r="AEO12" s="54"/>
      <c r="AEP12" s="54"/>
      <c r="AEQ12" s="54"/>
      <c r="AER12" s="54"/>
      <c r="AES12" s="54"/>
      <c r="AET12" s="54"/>
      <c r="AEU12" s="54"/>
      <c r="AEV12" s="54"/>
      <c r="AEW12" s="54"/>
      <c r="AEX12" s="54"/>
      <c r="AEY12" s="54"/>
      <c r="AEZ12" s="54"/>
      <c r="AFA12" s="54"/>
      <c r="AFB12" s="54"/>
      <c r="AFC12" s="54"/>
      <c r="AFD12" s="54"/>
      <c r="AFE12" s="54"/>
      <c r="AFF12" s="54"/>
      <c r="AFG12" s="54"/>
      <c r="AFH12" s="54"/>
      <c r="AFI12" s="54"/>
      <c r="AFJ12" s="54"/>
      <c r="AFK12" s="54"/>
      <c r="AFL12" s="54"/>
      <c r="AFM12" s="54"/>
      <c r="AFN12" s="54"/>
      <c r="AFO12" s="54"/>
      <c r="AFP12" s="54"/>
      <c r="AFQ12" s="54"/>
      <c r="AFR12" s="54"/>
      <c r="AFS12" s="54"/>
      <c r="AFT12" s="54"/>
      <c r="AFU12" s="54"/>
      <c r="AFV12" s="54"/>
      <c r="AFW12" s="54"/>
      <c r="AFX12" s="54"/>
      <c r="AFY12" s="54"/>
      <c r="AFZ12" s="54"/>
      <c r="AGA12" s="54"/>
      <c r="AGB12" s="54"/>
      <c r="AGC12" s="54"/>
      <c r="AGD12" s="54"/>
      <c r="AGE12" s="54"/>
      <c r="AGF12" s="54"/>
      <c r="AGG12" s="54"/>
      <c r="AGH12" s="54"/>
      <c r="AGI12" s="54"/>
      <c r="AGJ12" s="54"/>
      <c r="AGK12" s="54"/>
      <c r="AGL12" s="54"/>
      <c r="AGM12" s="54"/>
      <c r="AGN12" s="54"/>
      <c r="AGO12" s="54"/>
      <c r="AGP12" s="54"/>
      <c r="AGQ12" s="54"/>
      <c r="AGR12" s="54"/>
      <c r="AGS12" s="54"/>
      <c r="AGT12" s="54"/>
      <c r="AGU12" s="54"/>
      <c r="AGV12" s="54"/>
      <c r="AGW12" s="54"/>
      <c r="AGX12" s="54"/>
      <c r="AGY12" s="54"/>
      <c r="AGZ12" s="54"/>
      <c r="AHA12" s="54"/>
      <c r="AHB12" s="54"/>
      <c r="AHC12" s="54"/>
      <c r="AHD12" s="54"/>
      <c r="AHE12" s="54"/>
      <c r="AHF12" s="54"/>
      <c r="AHG12" s="54"/>
      <c r="AHH12" s="54"/>
      <c r="AHI12" s="54"/>
      <c r="AHJ12" s="54"/>
      <c r="AHK12" s="54"/>
      <c r="AHL12" s="54"/>
      <c r="AHM12" s="54"/>
      <c r="AHN12" s="54"/>
      <c r="AHO12" s="54"/>
      <c r="AHP12" s="54"/>
      <c r="AHQ12" s="54"/>
      <c r="AHR12" s="54"/>
      <c r="AHS12" s="54"/>
      <c r="AHT12" s="54"/>
      <c r="AHU12" s="54"/>
      <c r="AHV12" s="54"/>
      <c r="AHW12" s="54"/>
      <c r="AHX12" s="54"/>
      <c r="AHY12" s="54"/>
      <c r="AHZ12" s="54"/>
      <c r="AIA12" s="54"/>
      <c r="AIB12" s="54"/>
      <c r="AIC12" s="54"/>
      <c r="AID12" s="54"/>
      <c r="AIE12" s="54"/>
      <c r="AIF12" s="54"/>
      <c r="AIG12" s="54"/>
      <c r="AIH12" s="54"/>
      <c r="AII12" s="54"/>
      <c r="AIJ12" s="54"/>
      <c r="AIK12" s="54"/>
      <c r="AIL12" s="54"/>
      <c r="AIM12" s="54"/>
      <c r="AIN12" s="54"/>
      <c r="AIO12" s="54"/>
      <c r="AIP12" s="54"/>
      <c r="AIQ12" s="54"/>
      <c r="AIR12" s="54"/>
      <c r="AIS12" s="54"/>
      <c r="AIT12" s="54"/>
      <c r="AIU12" s="54"/>
      <c r="AIV12" s="54"/>
      <c r="AIW12" s="54"/>
      <c r="AIX12" s="54"/>
      <c r="AIY12" s="54"/>
      <c r="AIZ12" s="54"/>
      <c r="AJA12" s="54"/>
      <c r="AJB12" s="54"/>
      <c r="AJC12" s="54"/>
      <c r="AJD12" s="54"/>
      <c r="AJE12" s="54"/>
      <c r="AJF12" s="54"/>
      <c r="AJG12" s="54"/>
      <c r="AJH12" s="54"/>
      <c r="AJI12" s="54"/>
      <c r="AJJ12" s="54"/>
      <c r="AJK12" s="54"/>
      <c r="AJL12" s="54"/>
      <c r="AJM12" s="54"/>
      <c r="AJN12" s="54"/>
      <c r="AJO12" s="54"/>
      <c r="AJP12" s="54"/>
      <c r="AJQ12" s="54"/>
      <c r="AJR12" s="54"/>
      <c r="AJS12" s="54"/>
      <c r="AJT12" s="54"/>
      <c r="AJU12" s="54"/>
      <c r="AJV12" s="54"/>
      <c r="AJW12" s="54"/>
      <c r="AJX12" s="54"/>
      <c r="AJY12" s="54"/>
      <c r="AJZ12" s="54"/>
      <c r="AKA12" s="54"/>
      <c r="AKB12" s="54"/>
      <c r="AKC12" s="54"/>
      <c r="AKD12" s="54"/>
      <c r="AKE12" s="54"/>
      <c r="AKF12" s="54"/>
      <c r="AKG12" s="54"/>
      <c r="AKH12" s="54"/>
      <c r="AKI12" s="54"/>
      <c r="AKJ12" s="54"/>
      <c r="AKK12" s="54"/>
      <c r="AKL12" s="54"/>
      <c r="AKM12" s="54"/>
      <c r="AKN12" s="54"/>
      <c r="AKO12" s="54"/>
      <c r="AKP12" s="54"/>
      <c r="AKQ12" s="54"/>
      <c r="AKR12" s="54"/>
      <c r="AKS12" s="54"/>
      <c r="AKT12" s="54"/>
      <c r="AKU12" s="54"/>
      <c r="AKV12" s="54"/>
      <c r="AKW12" s="54"/>
      <c r="AKX12" s="54"/>
      <c r="AKY12" s="54"/>
      <c r="AKZ12" s="54"/>
      <c r="ALA12" s="54"/>
      <c r="ALB12" s="54"/>
      <c r="ALC12" s="54"/>
      <c r="ALD12" s="54"/>
      <c r="ALE12" s="54"/>
      <c r="ALF12" s="54"/>
      <c r="ALG12" s="54"/>
      <c r="ALH12" s="54"/>
      <c r="ALI12" s="54"/>
      <c r="ALJ12" s="54"/>
      <c r="ALK12" s="54"/>
      <c r="ALL12" s="54"/>
      <c r="ALM12" s="54"/>
      <c r="ALN12" s="54"/>
      <c r="ALO12" s="54"/>
      <c r="ALP12" s="54"/>
      <c r="ALQ12" s="54"/>
      <c r="ALR12" s="54"/>
      <c r="ALS12" s="54"/>
      <c r="ALT12" s="54"/>
      <c r="ALU12" s="54"/>
      <c r="ALV12" s="54"/>
      <c r="ALW12" s="54"/>
      <c r="ALX12" s="54"/>
      <c r="ALY12" s="54"/>
      <c r="ALZ12" s="54"/>
      <c r="AMA12" s="54"/>
      <c r="AMB12" s="54"/>
      <c r="AMC12" s="54"/>
      <c r="AMD12" s="54"/>
      <c r="AME12" s="54"/>
      <c r="AMF12" s="54"/>
      <c r="AMG12" s="54"/>
      <c r="AMH12" s="54"/>
      <c r="AMI12" s="54"/>
      <c r="AMJ12" s="54"/>
      <c r="AMK12" s="54"/>
      <c r="AML12" s="54"/>
      <c r="AMM12" s="54"/>
      <c r="AMN12" s="54"/>
      <c r="AMO12" s="54"/>
      <c r="AMP12" s="54"/>
      <c r="AMQ12" s="54"/>
      <c r="AMR12" s="54"/>
      <c r="AMS12" s="54"/>
      <c r="AMT12" s="54"/>
      <c r="AMU12" s="54"/>
      <c r="AMV12" s="54"/>
      <c r="AMW12" s="54"/>
      <c r="AMX12" s="54"/>
      <c r="AMY12" s="54"/>
      <c r="AMZ12" s="54"/>
      <c r="ANA12" s="54"/>
      <c r="ANB12" s="54"/>
      <c r="ANC12" s="54"/>
      <c r="AND12" s="54"/>
      <c r="ANE12" s="54"/>
      <c r="ANF12" s="54"/>
      <c r="ANG12" s="54"/>
      <c r="ANH12" s="54"/>
      <c r="ANI12" s="54"/>
      <c r="ANJ12" s="54"/>
      <c r="ANK12" s="54"/>
      <c r="ANL12" s="54"/>
      <c r="ANM12" s="54"/>
      <c r="ANN12" s="54"/>
      <c r="ANO12" s="54"/>
      <c r="ANP12" s="54"/>
      <c r="ANQ12" s="54"/>
      <c r="ANR12" s="54"/>
      <c r="ANS12" s="54"/>
      <c r="ANT12" s="54"/>
      <c r="ANU12" s="54"/>
      <c r="ANV12" s="54"/>
      <c r="ANW12" s="54"/>
      <c r="ANX12" s="54"/>
      <c r="ANY12" s="54"/>
      <c r="ANZ12" s="54"/>
      <c r="AOA12" s="54"/>
      <c r="AOB12" s="54"/>
      <c r="AOC12" s="54"/>
      <c r="AOD12" s="54"/>
      <c r="AOE12" s="54"/>
      <c r="AOF12" s="54"/>
      <c r="AOG12" s="54"/>
      <c r="AOH12" s="54"/>
      <c r="AOI12" s="54"/>
      <c r="AOJ12" s="54"/>
      <c r="AOK12" s="54"/>
      <c r="AOL12" s="54"/>
      <c r="AOM12" s="54"/>
      <c r="AON12" s="54"/>
      <c r="AOO12" s="54"/>
      <c r="AOP12" s="54"/>
      <c r="AOQ12" s="54"/>
      <c r="AOR12" s="54"/>
      <c r="AOS12" s="54"/>
      <c r="AOT12" s="54"/>
      <c r="AOU12" s="54"/>
      <c r="AOV12" s="54"/>
      <c r="AOW12" s="54"/>
      <c r="AOX12" s="54"/>
      <c r="AOY12" s="54"/>
      <c r="AOZ12" s="54"/>
      <c r="APA12" s="54"/>
      <c r="APB12" s="54"/>
      <c r="APC12" s="54"/>
      <c r="APD12" s="54"/>
      <c r="APE12" s="54"/>
      <c r="APF12" s="54"/>
      <c r="APG12" s="54"/>
      <c r="APH12" s="54"/>
      <c r="API12" s="54"/>
      <c r="APJ12" s="54"/>
      <c r="APK12" s="54"/>
      <c r="APL12" s="54"/>
      <c r="APM12" s="54"/>
      <c r="APN12" s="54"/>
      <c r="APO12" s="54"/>
      <c r="APP12" s="54"/>
      <c r="APQ12" s="54"/>
      <c r="APR12" s="54"/>
      <c r="APS12" s="54"/>
      <c r="APT12" s="54"/>
      <c r="APU12" s="54"/>
      <c r="APV12" s="54"/>
      <c r="APW12" s="54"/>
      <c r="APX12" s="54"/>
      <c r="APY12" s="54"/>
      <c r="APZ12" s="54"/>
      <c r="AQA12" s="54"/>
      <c r="AQB12" s="54"/>
      <c r="AQC12" s="54"/>
      <c r="AQD12" s="54"/>
      <c r="AQE12" s="54"/>
      <c r="AQF12" s="54"/>
      <c r="AQG12" s="54"/>
      <c r="AQH12" s="54"/>
      <c r="AQI12" s="54"/>
      <c r="AQJ12" s="54"/>
      <c r="AQK12" s="54"/>
      <c r="AQL12" s="54"/>
      <c r="AQM12" s="54"/>
      <c r="AQN12" s="54"/>
      <c r="AQO12" s="54"/>
      <c r="AQP12" s="54"/>
      <c r="AQQ12" s="54"/>
      <c r="AQR12" s="54"/>
      <c r="AQS12" s="54"/>
      <c r="AQT12" s="54"/>
      <c r="AQU12" s="54"/>
      <c r="AQV12" s="54"/>
      <c r="AQW12" s="54"/>
      <c r="AQX12" s="54"/>
      <c r="AQY12" s="54"/>
      <c r="AQZ12" s="54"/>
      <c r="ARA12" s="54"/>
      <c r="ARB12" s="54"/>
      <c r="ARC12" s="54"/>
      <c r="ARD12" s="54"/>
      <c r="ARE12" s="54"/>
      <c r="ARF12" s="54"/>
      <c r="ARG12" s="54"/>
      <c r="ARH12" s="54"/>
      <c r="ARI12" s="54"/>
      <c r="ARJ12" s="54"/>
      <c r="ARK12" s="54"/>
      <c r="ARL12" s="54"/>
      <c r="ARM12" s="54"/>
      <c r="ARN12" s="54"/>
      <c r="ARO12" s="54"/>
      <c r="ARP12" s="54"/>
      <c r="ARQ12" s="54"/>
      <c r="ARR12" s="54"/>
      <c r="ARS12" s="54"/>
      <c r="ART12" s="54"/>
      <c r="ARU12" s="54"/>
      <c r="ARV12" s="54"/>
      <c r="ARW12" s="54"/>
      <c r="ARX12" s="54"/>
      <c r="ARY12" s="54"/>
      <c r="ARZ12" s="54"/>
      <c r="ASA12" s="54"/>
      <c r="ASB12" s="54"/>
      <c r="ASC12" s="54"/>
      <c r="ASD12" s="54"/>
      <c r="ASE12" s="54"/>
      <c r="ASF12" s="54"/>
      <c r="ASG12" s="54"/>
      <c r="ASH12" s="54"/>
      <c r="ASI12" s="54"/>
      <c r="ASJ12" s="54"/>
      <c r="ASK12" s="54"/>
      <c r="ASL12" s="54"/>
      <c r="ASM12" s="54"/>
      <c r="ASN12" s="54"/>
      <c r="ASO12" s="54"/>
      <c r="ASP12" s="54"/>
      <c r="ASQ12" s="54"/>
      <c r="ASR12" s="54"/>
      <c r="ASS12" s="54"/>
      <c r="AST12" s="54"/>
      <c r="ASU12" s="54"/>
      <c r="ASV12" s="54"/>
      <c r="ASW12" s="54"/>
      <c r="ASX12" s="54"/>
      <c r="ASY12" s="54"/>
      <c r="ASZ12" s="54"/>
      <c r="ATA12" s="54"/>
      <c r="ATB12" s="54"/>
      <c r="ATC12" s="54"/>
      <c r="ATD12" s="54"/>
      <c r="ATE12" s="54"/>
      <c r="ATF12" s="54"/>
      <c r="ATG12" s="54"/>
      <c r="ATH12" s="54"/>
      <c r="ATI12" s="54"/>
      <c r="ATJ12" s="54"/>
      <c r="ATK12" s="54"/>
      <c r="ATL12" s="54"/>
      <c r="ATM12" s="54"/>
      <c r="ATN12" s="54"/>
      <c r="ATO12" s="54"/>
      <c r="ATP12" s="54"/>
      <c r="ATQ12" s="54"/>
      <c r="ATR12" s="54"/>
      <c r="ATS12" s="54"/>
      <c r="ATT12" s="54"/>
      <c r="ATU12" s="54"/>
      <c r="ATV12" s="54"/>
      <c r="ATW12" s="54"/>
      <c r="ATX12" s="54"/>
      <c r="ATY12" s="54"/>
      <c r="ATZ12" s="54"/>
      <c r="AUA12" s="54"/>
      <c r="AUB12" s="54"/>
      <c r="AUC12" s="54"/>
      <c r="AUD12" s="54"/>
      <c r="AUE12" s="54"/>
      <c r="AUF12" s="54"/>
      <c r="AUG12" s="54"/>
      <c r="AUH12" s="54"/>
      <c r="AUI12" s="54"/>
      <c r="AUJ12" s="54"/>
      <c r="AUK12" s="54"/>
      <c r="AUL12" s="54"/>
      <c r="AUM12" s="54"/>
      <c r="AUN12" s="54"/>
      <c r="AUO12" s="54"/>
      <c r="AUP12" s="54"/>
      <c r="AUQ12" s="54"/>
      <c r="AUR12" s="54"/>
      <c r="AUS12" s="54"/>
      <c r="AUT12" s="54"/>
      <c r="AUU12" s="54"/>
      <c r="AUV12" s="54"/>
      <c r="AUW12" s="54"/>
      <c r="AUX12" s="54"/>
      <c r="AUY12" s="54"/>
      <c r="AUZ12" s="54"/>
      <c r="AVA12" s="54"/>
      <c r="AVB12" s="54"/>
      <c r="AVC12" s="54"/>
      <c r="AVD12" s="54"/>
      <c r="AVE12" s="54"/>
      <c r="AVF12" s="54"/>
      <c r="AVG12" s="54"/>
      <c r="AVH12" s="54"/>
      <c r="AVI12" s="54"/>
      <c r="AVJ12" s="54"/>
      <c r="AVK12" s="54"/>
      <c r="AVL12" s="54"/>
      <c r="AVM12" s="54"/>
      <c r="AVN12" s="54"/>
      <c r="AVO12" s="54"/>
      <c r="AVP12" s="54"/>
      <c r="AVQ12" s="54"/>
      <c r="AVR12" s="54"/>
      <c r="AVS12" s="54"/>
      <c r="AVT12" s="54"/>
      <c r="AVU12" s="54"/>
      <c r="AVV12" s="54"/>
      <c r="AVW12" s="54"/>
      <c r="AVX12" s="54"/>
      <c r="AVY12" s="54"/>
      <c r="AVZ12" s="54"/>
      <c r="AWA12" s="54"/>
      <c r="AWB12" s="54"/>
      <c r="AWC12" s="54"/>
      <c r="AWD12" s="54"/>
      <c r="AWE12" s="54"/>
      <c r="AWF12" s="54"/>
      <c r="AWG12" s="54"/>
      <c r="AWH12" s="54"/>
      <c r="AWI12" s="54"/>
      <c r="AWJ12" s="54"/>
      <c r="AWK12" s="54"/>
      <c r="AWL12" s="54"/>
      <c r="AWM12" s="54"/>
      <c r="AWN12" s="54"/>
      <c r="AWO12" s="54"/>
      <c r="AWP12" s="54"/>
      <c r="AWQ12" s="54"/>
      <c r="AWR12" s="54"/>
      <c r="AWS12" s="54"/>
      <c r="AWT12" s="54"/>
      <c r="AWU12" s="54"/>
      <c r="AWV12" s="54"/>
      <c r="AWW12" s="54"/>
      <c r="AWX12" s="54"/>
      <c r="AWY12" s="54"/>
      <c r="AWZ12" s="54"/>
      <c r="AXA12" s="54"/>
      <c r="AXB12" s="54"/>
      <c r="AXC12" s="54"/>
      <c r="AXD12" s="54"/>
      <c r="AXE12" s="54"/>
      <c r="AXF12" s="54"/>
      <c r="AXG12" s="54"/>
      <c r="AXH12" s="54"/>
      <c r="AXI12" s="54"/>
      <c r="AXJ12" s="54"/>
      <c r="AXK12" s="54"/>
      <c r="AXL12" s="54"/>
      <c r="AXM12" s="54"/>
      <c r="AXN12" s="54"/>
      <c r="AXO12" s="54"/>
      <c r="AXP12" s="54"/>
      <c r="AXQ12" s="54"/>
      <c r="AXR12" s="54"/>
      <c r="AXS12" s="54"/>
      <c r="AXT12" s="54"/>
      <c r="AXU12" s="54"/>
      <c r="AXV12" s="54"/>
      <c r="AXW12" s="54"/>
      <c r="AXX12" s="54"/>
      <c r="AXY12" s="54"/>
      <c r="AXZ12" s="54"/>
      <c r="AYA12" s="54"/>
      <c r="AYB12" s="54"/>
      <c r="AYC12" s="54"/>
      <c r="AYD12" s="54"/>
      <c r="AYE12" s="54"/>
      <c r="AYF12" s="54"/>
      <c r="AYG12" s="54"/>
      <c r="AYH12" s="54"/>
      <c r="AYI12" s="54"/>
      <c r="AYJ12" s="54"/>
      <c r="AYK12" s="54"/>
      <c r="AYL12" s="54"/>
      <c r="AYM12" s="54"/>
      <c r="AYN12" s="54"/>
      <c r="AYO12" s="54"/>
      <c r="AYP12" s="54"/>
      <c r="AYQ12" s="54"/>
      <c r="AYR12" s="54"/>
      <c r="AYS12" s="54"/>
      <c r="AYT12" s="54"/>
      <c r="AYU12" s="54"/>
      <c r="AYV12" s="54"/>
      <c r="AYW12" s="54"/>
      <c r="AYX12" s="54"/>
      <c r="AYY12" s="54"/>
      <c r="AYZ12" s="54"/>
      <c r="AZA12" s="54"/>
      <c r="AZB12" s="54"/>
      <c r="AZC12" s="54"/>
      <c r="AZD12" s="54"/>
      <c r="AZE12" s="54"/>
      <c r="AZF12" s="54"/>
      <c r="AZG12" s="54"/>
      <c r="AZH12" s="54"/>
      <c r="AZI12" s="54"/>
      <c r="AZJ12" s="54"/>
      <c r="AZK12" s="54"/>
      <c r="AZL12" s="54"/>
      <c r="AZM12" s="54"/>
      <c r="AZN12" s="54"/>
      <c r="AZO12" s="54"/>
      <c r="AZP12" s="54"/>
      <c r="AZQ12" s="54"/>
      <c r="AZR12" s="54"/>
      <c r="AZS12" s="54"/>
      <c r="AZT12" s="54"/>
      <c r="AZU12" s="54"/>
      <c r="AZV12" s="54"/>
      <c r="AZW12" s="54"/>
      <c r="AZX12" s="54"/>
      <c r="AZY12" s="54"/>
      <c r="AZZ12" s="54"/>
      <c r="BAA12" s="54"/>
      <c r="BAB12" s="54"/>
      <c r="BAC12" s="54"/>
      <c r="BAD12" s="54"/>
      <c r="BAE12" s="54"/>
      <c r="BAF12" s="54"/>
      <c r="BAG12" s="54"/>
      <c r="BAH12" s="54"/>
      <c r="BAI12" s="54"/>
      <c r="BAJ12" s="54"/>
      <c r="BAK12" s="54"/>
      <c r="BAL12" s="54"/>
      <c r="BAM12" s="54"/>
      <c r="BAN12" s="54"/>
      <c r="BAO12" s="54"/>
      <c r="BAP12" s="54"/>
      <c r="BAQ12" s="54"/>
      <c r="BAR12" s="54"/>
      <c r="BAS12" s="54"/>
      <c r="BAT12" s="54"/>
      <c r="BAU12" s="54"/>
      <c r="BAV12" s="54"/>
      <c r="BAW12" s="54"/>
      <c r="BAX12" s="54"/>
      <c r="BAY12" s="54"/>
      <c r="BAZ12" s="54"/>
      <c r="BBA12" s="54"/>
      <c r="BBB12" s="54"/>
      <c r="BBC12" s="54"/>
      <c r="BBD12" s="54"/>
      <c r="BBE12" s="54"/>
      <c r="BBF12" s="54"/>
      <c r="BBG12" s="54"/>
      <c r="BBH12" s="54"/>
      <c r="BBI12" s="54"/>
      <c r="BBJ12" s="54"/>
      <c r="BBK12" s="54"/>
      <c r="BBL12" s="54"/>
      <c r="BBM12" s="54"/>
      <c r="BBN12" s="54"/>
      <c r="BBO12" s="54"/>
      <c r="BBP12" s="54"/>
      <c r="BBQ12" s="54"/>
      <c r="BBR12" s="54"/>
      <c r="BBS12" s="54"/>
      <c r="BBT12" s="54"/>
      <c r="BBU12" s="54"/>
      <c r="BBV12" s="54"/>
      <c r="BBW12" s="54"/>
      <c r="BBX12" s="54"/>
      <c r="BBY12" s="54"/>
      <c r="BBZ12" s="54"/>
      <c r="BCA12" s="54"/>
      <c r="BCB12" s="54"/>
      <c r="BCC12" s="54"/>
      <c r="BCD12" s="54"/>
      <c r="BCE12" s="54"/>
      <c r="BCF12" s="54"/>
      <c r="BCG12" s="54"/>
      <c r="BCH12" s="54"/>
      <c r="BCI12" s="54"/>
      <c r="BCJ12" s="54"/>
      <c r="BCK12" s="54"/>
      <c r="BCL12" s="54"/>
      <c r="BCM12" s="54"/>
      <c r="BCN12" s="54"/>
      <c r="BCO12" s="54"/>
      <c r="BCP12" s="54"/>
      <c r="BCQ12" s="54"/>
      <c r="BCR12" s="54"/>
      <c r="BCS12" s="54"/>
      <c r="BCT12" s="54"/>
      <c r="BCU12" s="54"/>
      <c r="BCV12" s="54"/>
      <c r="BCW12" s="54"/>
      <c r="BCX12" s="54"/>
      <c r="BCY12" s="54"/>
      <c r="BCZ12" s="54"/>
      <c r="BDA12" s="54"/>
      <c r="BDB12" s="54"/>
      <c r="BDC12" s="54"/>
      <c r="BDD12" s="54"/>
      <c r="BDE12" s="54"/>
      <c r="BDF12" s="54"/>
      <c r="BDG12" s="54"/>
      <c r="BDH12" s="54"/>
      <c r="BDI12" s="54"/>
      <c r="BDJ12" s="54"/>
      <c r="BDK12" s="54"/>
      <c r="BDL12" s="54"/>
      <c r="BDM12" s="54"/>
      <c r="BDN12" s="54"/>
      <c r="BDO12" s="54"/>
      <c r="BDP12" s="54"/>
      <c r="BDQ12" s="54"/>
      <c r="BDR12" s="54"/>
      <c r="BDS12" s="54"/>
      <c r="BDT12" s="54"/>
      <c r="BDU12" s="54"/>
      <c r="BDV12" s="54"/>
      <c r="BDW12" s="54"/>
      <c r="BDX12" s="54"/>
      <c r="BDY12" s="54"/>
      <c r="BDZ12" s="54"/>
      <c r="BEA12" s="54"/>
      <c r="BEB12" s="54"/>
      <c r="BEC12" s="54"/>
      <c r="BED12" s="54"/>
      <c r="BEE12" s="54"/>
      <c r="BEF12" s="54"/>
      <c r="BEG12" s="54"/>
      <c r="BEH12" s="54"/>
      <c r="BEI12" s="54"/>
      <c r="BEJ12" s="54"/>
      <c r="BEK12" s="54"/>
      <c r="BEL12" s="54"/>
      <c r="BEM12" s="54"/>
      <c r="BEN12" s="54"/>
      <c r="BEO12" s="54"/>
      <c r="BEP12" s="54"/>
      <c r="BEQ12" s="54"/>
      <c r="BER12" s="54"/>
      <c r="BES12" s="54"/>
      <c r="BET12" s="54"/>
      <c r="BEU12" s="54"/>
      <c r="BEV12" s="54"/>
      <c r="BEW12" s="54"/>
      <c r="BEX12" s="54"/>
      <c r="BEY12" s="54"/>
      <c r="BEZ12" s="54"/>
      <c r="BFA12" s="54"/>
      <c r="BFB12" s="54"/>
      <c r="BFC12" s="54"/>
      <c r="BFD12" s="54"/>
      <c r="BFE12" s="54"/>
      <c r="BFF12" s="54"/>
      <c r="BFG12" s="54"/>
      <c r="BFH12" s="54"/>
      <c r="BFI12" s="54"/>
      <c r="BFJ12" s="54"/>
      <c r="BFK12" s="54"/>
      <c r="BFL12" s="54"/>
      <c r="BFM12" s="54"/>
      <c r="BFN12" s="54"/>
      <c r="BFO12" s="54"/>
      <c r="BFP12" s="54"/>
      <c r="BFQ12" s="54"/>
      <c r="BFR12" s="54"/>
      <c r="BFS12" s="54"/>
      <c r="BFT12" s="54"/>
      <c r="BFU12" s="54"/>
      <c r="BFV12" s="54"/>
      <c r="BFW12" s="54"/>
      <c r="BFX12" s="54"/>
      <c r="BFY12" s="54"/>
      <c r="BFZ12" s="54"/>
      <c r="BGA12" s="54"/>
      <c r="BGB12" s="54"/>
      <c r="BGC12" s="54"/>
      <c r="BGD12" s="54"/>
      <c r="BGE12" s="54"/>
      <c r="BGF12" s="54"/>
      <c r="BGG12" s="54"/>
      <c r="BGH12" s="54"/>
      <c r="BGI12" s="54"/>
      <c r="BGJ12" s="54"/>
      <c r="BGK12" s="54"/>
      <c r="BGL12" s="54"/>
      <c r="BGM12" s="54"/>
      <c r="BGN12" s="54"/>
      <c r="BGO12" s="54"/>
      <c r="BGP12" s="54"/>
      <c r="BGQ12" s="54"/>
      <c r="BGR12" s="54"/>
      <c r="BGS12" s="54"/>
      <c r="BGT12" s="54"/>
      <c r="BGU12" s="54"/>
      <c r="BGV12" s="54"/>
      <c r="BGW12" s="54"/>
      <c r="BGX12" s="54"/>
      <c r="BGY12" s="54"/>
      <c r="BGZ12" s="54"/>
      <c r="BHA12" s="54"/>
      <c r="BHB12" s="54"/>
      <c r="BHC12" s="54"/>
      <c r="BHD12" s="54"/>
      <c r="BHE12" s="54"/>
      <c r="BHF12" s="54"/>
      <c r="BHG12" s="54"/>
      <c r="BHH12" s="54"/>
      <c r="BHI12" s="54"/>
      <c r="BHJ12" s="54"/>
      <c r="BHK12" s="54"/>
      <c r="BHL12" s="54"/>
      <c r="BHM12" s="54"/>
      <c r="BHN12" s="54"/>
      <c r="BHO12" s="54"/>
      <c r="BHP12" s="54"/>
      <c r="BHQ12" s="54"/>
      <c r="BHR12" s="54"/>
      <c r="BHS12" s="54"/>
      <c r="BHT12" s="54"/>
      <c r="BHU12" s="54"/>
      <c r="BHV12" s="54"/>
      <c r="BHW12" s="54"/>
      <c r="BHX12" s="54"/>
      <c r="BHY12" s="54"/>
      <c r="BHZ12" s="54"/>
      <c r="BIA12" s="54"/>
      <c r="BIB12" s="54"/>
      <c r="BIC12" s="54"/>
      <c r="BID12" s="54"/>
      <c r="BIE12" s="54"/>
      <c r="BIF12" s="54"/>
      <c r="BIG12" s="54"/>
      <c r="BIH12" s="54"/>
      <c r="BII12" s="54"/>
      <c r="BIJ12" s="54"/>
      <c r="BIK12" s="54"/>
      <c r="BIL12" s="54"/>
      <c r="BIM12" s="54"/>
      <c r="BIN12" s="54"/>
      <c r="BIO12" s="54"/>
      <c r="BIP12" s="54"/>
      <c r="BIQ12" s="54"/>
      <c r="BIR12" s="54"/>
      <c r="BIS12" s="54"/>
      <c r="BIT12" s="54"/>
      <c r="BIU12" s="54"/>
      <c r="BIV12" s="54"/>
      <c r="BIW12" s="54"/>
      <c r="BIX12" s="54"/>
      <c r="BIY12" s="54"/>
      <c r="BIZ12" s="54"/>
      <c r="BJA12" s="54"/>
      <c r="BJB12" s="54"/>
      <c r="BJC12" s="54"/>
      <c r="BJD12" s="54"/>
      <c r="BJE12" s="54"/>
      <c r="BJF12" s="54"/>
      <c r="BJG12" s="54"/>
      <c r="BJH12" s="54"/>
      <c r="BJI12" s="54"/>
      <c r="BJJ12" s="54"/>
      <c r="BJK12" s="54"/>
      <c r="BJL12" s="54"/>
      <c r="BJM12" s="54"/>
      <c r="BJN12" s="54"/>
      <c r="BJO12" s="54"/>
      <c r="BJP12" s="54"/>
      <c r="BJQ12" s="54"/>
      <c r="BJR12" s="54"/>
      <c r="BJS12" s="54"/>
      <c r="BJT12" s="54"/>
      <c r="BJU12" s="54"/>
      <c r="BJV12" s="54"/>
      <c r="BJW12" s="54"/>
      <c r="BJX12" s="54"/>
      <c r="BJY12" s="54"/>
      <c r="BJZ12" s="54"/>
      <c r="BKA12" s="54"/>
      <c r="BKB12" s="54"/>
      <c r="BKC12" s="54"/>
      <c r="BKD12" s="54"/>
      <c r="BKE12" s="54"/>
      <c r="BKF12" s="54"/>
      <c r="BKG12" s="54"/>
      <c r="BKH12" s="54"/>
      <c r="BKI12" s="54"/>
      <c r="BKJ12" s="54"/>
      <c r="BKK12" s="54"/>
      <c r="BKL12" s="54"/>
      <c r="BKM12" s="54"/>
      <c r="BKN12" s="54"/>
      <c r="BKO12" s="54"/>
      <c r="BKP12" s="54"/>
      <c r="BKQ12" s="54"/>
      <c r="BKR12" s="54"/>
      <c r="BKS12" s="54"/>
      <c r="BKT12" s="54"/>
      <c r="BKU12" s="54"/>
      <c r="BKV12" s="54"/>
      <c r="BKW12" s="54"/>
      <c r="BKX12" s="54"/>
      <c r="BKY12" s="54"/>
      <c r="BKZ12" s="54"/>
      <c r="BLA12" s="54"/>
      <c r="BLB12" s="54"/>
      <c r="BLC12" s="54"/>
      <c r="BLD12" s="54"/>
      <c r="BLE12" s="54"/>
      <c r="BLF12" s="54"/>
      <c r="BLG12" s="54"/>
      <c r="BLH12" s="54"/>
      <c r="BLI12" s="54"/>
      <c r="BLJ12" s="54"/>
      <c r="BLK12" s="54"/>
      <c r="BLL12" s="54"/>
      <c r="BLM12" s="54"/>
      <c r="BLN12" s="54"/>
      <c r="BLO12" s="54"/>
      <c r="BLP12" s="54"/>
      <c r="BLQ12" s="54"/>
      <c r="BLR12" s="54"/>
      <c r="BLS12" s="54"/>
      <c r="BLT12" s="54"/>
      <c r="BLU12" s="54"/>
      <c r="BLV12" s="54"/>
      <c r="BLW12" s="54"/>
      <c r="BLX12" s="54"/>
      <c r="BLY12" s="54"/>
      <c r="BLZ12" s="54"/>
      <c r="BMA12" s="54"/>
      <c r="BMB12" s="54"/>
      <c r="BMC12" s="54"/>
      <c r="BMD12" s="54"/>
      <c r="BME12" s="54"/>
      <c r="BMF12" s="54"/>
      <c r="BMG12" s="54"/>
      <c r="BMH12" s="54"/>
      <c r="BMI12" s="54"/>
      <c r="BMJ12" s="54"/>
      <c r="BMK12" s="54"/>
      <c r="BML12" s="54"/>
      <c r="BMM12" s="54"/>
      <c r="BMN12" s="54"/>
      <c r="BMO12" s="54"/>
      <c r="BMP12" s="54"/>
      <c r="BMQ12" s="54"/>
      <c r="BMR12" s="54"/>
      <c r="BMS12" s="54"/>
      <c r="BMT12" s="54"/>
      <c r="BMU12" s="54"/>
      <c r="BMV12" s="54"/>
      <c r="BMW12" s="54"/>
      <c r="BMX12" s="54"/>
      <c r="BMY12" s="54"/>
      <c r="BMZ12" s="54"/>
      <c r="BNA12" s="54"/>
      <c r="BNB12" s="54"/>
      <c r="BNC12" s="54"/>
      <c r="BND12" s="54"/>
      <c r="BNE12" s="54"/>
      <c r="BNF12" s="54"/>
      <c r="BNG12" s="54"/>
      <c r="BNH12" s="54"/>
      <c r="BNI12" s="54"/>
      <c r="BNJ12" s="54"/>
      <c r="BNK12" s="54"/>
      <c r="BNL12" s="54"/>
      <c r="BNM12" s="54"/>
      <c r="BNN12" s="54"/>
      <c r="BNO12" s="54"/>
      <c r="BNP12" s="54"/>
      <c r="BNQ12" s="54"/>
      <c r="BNR12" s="54"/>
      <c r="BNS12" s="54"/>
      <c r="BNT12" s="54"/>
      <c r="BNU12" s="54"/>
      <c r="BNV12" s="54"/>
      <c r="BNW12" s="54"/>
      <c r="BNX12" s="54"/>
      <c r="BNY12" s="54"/>
      <c r="BNZ12" s="54"/>
      <c r="BOA12" s="54"/>
      <c r="BOB12" s="54"/>
      <c r="BOC12" s="54"/>
      <c r="BOD12" s="54"/>
      <c r="BOE12" s="54"/>
      <c r="BOF12" s="54"/>
      <c r="BOG12" s="54"/>
      <c r="BOH12" s="54"/>
      <c r="BOI12" s="54"/>
      <c r="BOJ12" s="54"/>
      <c r="BOK12" s="54"/>
      <c r="BOL12" s="54"/>
      <c r="BOM12" s="54"/>
      <c r="BON12" s="54"/>
      <c r="BOO12" s="54"/>
      <c r="BOP12" s="54"/>
      <c r="BOQ12" s="54"/>
      <c r="BOR12" s="54"/>
      <c r="BOS12" s="54"/>
      <c r="BOT12" s="54"/>
      <c r="BOU12" s="54"/>
      <c r="BOV12" s="54"/>
      <c r="BOW12" s="54"/>
      <c r="BOX12" s="54"/>
      <c r="BOY12" s="54"/>
      <c r="BOZ12" s="54"/>
      <c r="BPA12" s="54"/>
      <c r="BPB12" s="54"/>
      <c r="BPC12" s="54"/>
      <c r="BPD12" s="54"/>
      <c r="BPE12" s="54"/>
      <c r="BPF12" s="54"/>
      <c r="BPG12" s="54"/>
      <c r="BPH12" s="54"/>
      <c r="BPI12" s="54"/>
      <c r="BPJ12" s="54"/>
      <c r="BPK12" s="54"/>
      <c r="BPL12" s="54"/>
      <c r="BPM12" s="54"/>
      <c r="BPN12" s="54"/>
      <c r="BPO12" s="54"/>
      <c r="BPP12" s="54"/>
      <c r="BPQ12" s="54"/>
      <c r="BPR12" s="54"/>
      <c r="BPS12" s="54"/>
      <c r="BPT12" s="54"/>
      <c r="BPU12" s="54"/>
      <c r="BPV12" s="54"/>
      <c r="BPW12" s="54"/>
      <c r="BPX12" s="54"/>
      <c r="BPY12" s="54"/>
      <c r="BPZ12" s="54"/>
      <c r="BQA12" s="54"/>
      <c r="BQB12" s="54"/>
      <c r="BQC12" s="54"/>
      <c r="BQD12" s="54"/>
      <c r="BQE12" s="54"/>
      <c r="BQF12" s="54"/>
      <c r="BQG12" s="54"/>
      <c r="BQH12" s="54"/>
      <c r="BQI12" s="54"/>
      <c r="BQJ12" s="54"/>
      <c r="BQK12" s="54"/>
      <c r="BQL12" s="54"/>
      <c r="BQM12" s="54"/>
      <c r="BQN12" s="54"/>
      <c r="BQO12" s="54"/>
      <c r="BQP12" s="54"/>
      <c r="BQQ12" s="54"/>
      <c r="BQR12" s="54"/>
      <c r="BQS12" s="54"/>
      <c r="BQT12" s="54"/>
      <c r="BQU12" s="54"/>
      <c r="BQV12" s="54"/>
      <c r="BQW12" s="54"/>
      <c r="BQX12" s="54"/>
      <c r="BQY12" s="54"/>
      <c r="BQZ12" s="54"/>
      <c r="BRA12" s="54"/>
      <c r="BRB12" s="54"/>
      <c r="BRC12" s="54"/>
      <c r="BRD12" s="54"/>
      <c r="BRE12" s="54"/>
      <c r="BRF12" s="54"/>
      <c r="BRG12" s="54"/>
      <c r="BRH12" s="54"/>
      <c r="BRI12" s="54"/>
      <c r="BRJ12" s="54"/>
      <c r="BRK12" s="54"/>
      <c r="BRL12" s="54"/>
      <c r="BRM12" s="54"/>
      <c r="BRN12" s="54"/>
      <c r="BRO12" s="54"/>
      <c r="BRP12" s="54"/>
      <c r="BRQ12" s="54"/>
      <c r="BRR12" s="54"/>
      <c r="BRS12" s="54"/>
      <c r="BRT12" s="54"/>
      <c r="BRU12" s="54"/>
      <c r="BRV12" s="54"/>
      <c r="BRW12" s="54"/>
      <c r="BRX12" s="54"/>
      <c r="BRY12" s="54"/>
      <c r="BRZ12" s="54"/>
      <c r="BSA12" s="54"/>
      <c r="BSB12" s="54"/>
      <c r="BSC12" s="54"/>
      <c r="BSD12" s="54"/>
      <c r="BSE12" s="54"/>
      <c r="BSF12" s="54"/>
      <c r="BSG12" s="54"/>
      <c r="BSH12" s="54"/>
      <c r="BSI12" s="54"/>
      <c r="BSJ12" s="54"/>
      <c r="BSK12" s="54"/>
      <c r="BSL12" s="54"/>
      <c r="BSM12" s="54"/>
      <c r="BSN12" s="54"/>
      <c r="BSO12" s="54"/>
      <c r="BSP12" s="54"/>
      <c r="BSQ12" s="54"/>
      <c r="BSR12" s="54"/>
      <c r="BSS12" s="54"/>
      <c r="BST12" s="54"/>
      <c r="BSU12" s="54"/>
      <c r="BSV12" s="54"/>
      <c r="BSW12" s="54"/>
      <c r="BSX12" s="54"/>
      <c r="BSY12" s="54"/>
      <c r="BSZ12" s="54"/>
      <c r="BTA12" s="54"/>
      <c r="BTB12" s="54"/>
      <c r="BTC12" s="54"/>
      <c r="BTD12" s="54"/>
      <c r="BTE12" s="54"/>
      <c r="BTF12" s="54"/>
      <c r="BTG12" s="54"/>
      <c r="BTH12" s="54"/>
      <c r="BTI12" s="54"/>
      <c r="BTJ12" s="54"/>
      <c r="BTK12" s="54"/>
      <c r="BTL12" s="54"/>
      <c r="BTM12" s="54"/>
      <c r="BTN12" s="54"/>
      <c r="BTO12" s="54"/>
      <c r="BTP12" s="54"/>
      <c r="BTQ12" s="54"/>
      <c r="BTR12" s="54"/>
      <c r="BTS12" s="54"/>
      <c r="BTT12" s="54"/>
      <c r="BTU12" s="54"/>
      <c r="BTV12" s="54"/>
      <c r="BTW12" s="54"/>
      <c r="BTX12" s="54"/>
      <c r="BTY12" s="54"/>
      <c r="BTZ12" s="54"/>
      <c r="BUA12" s="54"/>
      <c r="BUB12" s="54"/>
      <c r="BUC12" s="54"/>
      <c r="BUD12" s="54"/>
      <c r="BUE12" s="54"/>
      <c r="BUF12" s="54"/>
      <c r="BUG12" s="54"/>
      <c r="BUH12" s="54"/>
      <c r="BUI12" s="54"/>
      <c r="BUJ12" s="54"/>
      <c r="BUK12" s="54"/>
      <c r="BUL12" s="54"/>
      <c r="BUM12" s="54"/>
      <c r="BUN12" s="54"/>
      <c r="BUO12" s="54"/>
      <c r="BUP12" s="54"/>
      <c r="BUQ12" s="54"/>
      <c r="BUR12" s="54"/>
      <c r="BUS12" s="54"/>
      <c r="BUT12" s="54"/>
      <c r="BUU12" s="54"/>
      <c r="BUV12" s="54"/>
      <c r="BUW12" s="54"/>
      <c r="BUX12" s="54"/>
      <c r="BUY12" s="54"/>
      <c r="BUZ12" s="54"/>
      <c r="BVA12" s="54"/>
      <c r="BVB12" s="54"/>
      <c r="BVC12" s="54"/>
      <c r="BVD12" s="54"/>
      <c r="BVE12" s="54"/>
      <c r="BVF12" s="54"/>
      <c r="BVG12" s="54"/>
      <c r="BVH12" s="54"/>
      <c r="BVI12" s="54"/>
      <c r="BVJ12" s="54"/>
      <c r="BVK12" s="54"/>
      <c r="BVL12" s="54"/>
      <c r="BVM12" s="54"/>
      <c r="BVN12" s="54"/>
      <c r="BVO12" s="54"/>
      <c r="BVP12" s="54"/>
      <c r="BVQ12" s="54"/>
      <c r="BVR12" s="54"/>
      <c r="BVS12" s="54"/>
      <c r="BVT12" s="54"/>
      <c r="BVU12" s="54"/>
      <c r="BVV12" s="54"/>
      <c r="BVW12" s="54"/>
      <c r="BVX12" s="54"/>
      <c r="BVY12" s="54"/>
      <c r="BVZ12" s="54"/>
      <c r="BWA12" s="54"/>
      <c r="BWB12" s="54"/>
      <c r="BWC12" s="54"/>
      <c r="BWD12" s="54"/>
      <c r="BWE12" s="54"/>
      <c r="BWF12" s="54"/>
      <c r="BWG12" s="54"/>
      <c r="BWH12" s="54"/>
      <c r="BWI12" s="54"/>
      <c r="BWJ12" s="54"/>
      <c r="BWK12" s="54"/>
      <c r="BWL12" s="54"/>
      <c r="BWM12" s="54"/>
      <c r="BWN12" s="54"/>
      <c r="BWO12" s="54"/>
      <c r="BWP12" s="54"/>
      <c r="BWQ12" s="54"/>
      <c r="BWR12" s="54"/>
      <c r="BWS12" s="54"/>
      <c r="BWT12" s="54"/>
      <c r="BWU12" s="54"/>
      <c r="BWV12" s="54"/>
      <c r="BWW12" s="54"/>
      <c r="BWX12" s="54"/>
      <c r="BWY12" s="54"/>
      <c r="BWZ12" s="54"/>
      <c r="BXA12" s="54"/>
      <c r="BXB12" s="54"/>
      <c r="BXC12" s="54"/>
      <c r="BXD12" s="54"/>
      <c r="BXE12" s="54"/>
      <c r="BXF12" s="54"/>
      <c r="BXG12" s="54"/>
      <c r="BXH12" s="54"/>
      <c r="BXI12" s="54"/>
      <c r="BXJ12" s="54"/>
      <c r="BXK12" s="54"/>
      <c r="BXL12" s="54"/>
      <c r="BXM12" s="54"/>
      <c r="BXN12" s="54"/>
      <c r="BXO12" s="54"/>
      <c r="BXP12" s="54"/>
      <c r="BXQ12" s="54"/>
      <c r="BXR12" s="54"/>
      <c r="BXS12" s="54"/>
      <c r="BXT12" s="54"/>
      <c r="BXU12" s="54"/>
      <c r="BXV12" s="54"/>
      <c r="BXW12" s="54"/>
      <c r="BXX12" s="54"/>
      <c r="BXY12" s="54"/>
      <c r="BXZ12" s="54"/>
      <c r="BYA12" s="54"/>
      <c r="BYB12" s="54"/>
      <c r="BYC12" s="54"/>
      <c r="BYD12" s="54"/>
      <c r="BYE12" s="54"/>
      <c r="BYF12" s="54"/>
      <c r="BYG12" s="54"/>
      <c r="BYH12" s="54"/>
      <c r="BYI12" s="54"/>
      <c r="BYJ12" s="54"/>
      <c r="BYK12" s="54"/>
      <c r="BYL12" s="54"/>
      <c r="BYM12" s="54"/>
      <c r="BYN12" s="54"/>
      <c r="BYO12" s="54"/>
      <c r="BYP12" s="54"/>
      <c r="BYQ12" s="54"/>
      <c r="BYR12" s="54"/>
      <c r="BYS12" s="54"/>
      <c r="BYT12" s="54"/>
      <c r="BYU12" s="54"/>
      <c r="BYV12" s="54"/>
      <c r="BYW12" s="54"/>
      <c r="BYX12" s="54"/>
      <c r="BYY12" s="54"/>
      <c r="BYZ12" s="54"/>
      <c r="BZA12" s="54"/>
      <c r="BZB12" s="54"/>
      <c r="BZC12" s="54"/>
      <c r="BZD12" s="54"/>
      <c r="BZE12" s="54"/>
      <c r="BZF12" s="54"/>
      <c r="BZG12" s="54"/>
      <c r="BZH12" s="54"/>
      <c r="BZI12" s="54"/>
      <c r="BZJ12" s="54"/>
      <c r="BZK12" s="54"/>
      <c r="BZL12" s="54"/>
      <c r="BZM12" s="54"/>
      <c r="BZN12" s="54"/>
      <c r="BZO12" s="54"/>
      <c r="BZP12" s="54"/>
      <c r="BZQ12" s="54"/>
      <c r="BZR12" s="54"/>
      <c r="BZS12" s="54"/>
      <c r="BZT12" s="54"/>
      <c r="BZU12" s="54"/>
      <c r="BZV12" s="54"/>
      <c r="BZW12" s="54"/>
      <c r="BZX12" s="54"/>
      <c r="BZY12" s="54"/>
      <c r="BZZ12" s="54"/>
      <c r="CAA12" s="54"/>
      <c r="CAB12" s="54"/>
      <c r="CAC12" s="54"/>
      <c r="CAD12" s="54"/>
      <c r="CAE12" s="54"/>
      <c r="CAF12" s="54"/>
      <c r="CAG12" s="54"/>
      <c r="CAH12" s="54"/>
      <c r="CAI12" s="54"/>
      <c r="CAJ12" s="54"/>
      <c r="CAK12" s="54"/>
      <c r="CAL12" s="54"/>
      <c r="CAM12" s="54"/>
      <c r="CAN12" s="54"/>
      <c r="CAO12" s="54"/>
      <c r="CAP12" s="54"/>
      <c r="CAQ12" s="54"/>
      <c r="CAR12" s="54"/>
      <c r="CAS12" s="54"/>
      <c r="CAT12" s="54"/>
      <c r="CAU12" s="54"/>
      <c r="CAV12" s="54"/>
      <c r="CAW12" s="54"/>
      <c r="CAX12" s="54"/>
      <c r="CAY12" s="54"/>
      <c r="CAZ12" s="54"/>
      <c r="CBA12" s="54"/>
      <c r="CBB12" s="54"/>
      <c r="CBC12" s="54"/>
      <c r="CBD12" s="54"/>
      <c r="CBE12" s="54"/>
      <c r="CBF12" s="54"/>
      <c r="CBG12" s="54"/>
      <c r="CBH12" s="54"/>
      <c r="CBI12" s="54"/>
      <c r="CBJ12" s="54"/>
      <c r="CBK12" s="54"/>
      <c r="CBL12" s="54"/>
      <c r="CBM12" s="54"/>
      <c r="CBN12" s="54"/>
      <c r="CBO12" s="54"/>
      <c r="CBP12" s="54"/>
      <c r="CBQ12" s="54"/>
      <c r="CBR12" s="54"/>
      <c r="CBS12" s="54"/>
      <c r="CBT12" s="54"/>
      <c r="CBU12" s="54"/>
      <c r="CBV12" s="54"/>
      <c r="CBW12" s="54"/>
      <c r="CBX12" s="54"/>
      <c r="CBY12" s="54"/>
      <c r="CBZ12" s="54"/>
      <c r="CCA12" s="54"/>
      <c r="CCB12" s="54"/>
      <c r="CCC12" s="54"/>
      <c r="CCD12" s="54"/>
      <c r="CCE12" s="54"/>
      <c r="CCF12" s="54"/>
      <c r="CCG12" s="54"/>
      <c r="CCH12" s="54"/>
      <c r="CCI12" s="54"/>
      <c r="CCJ12" s="54"/>
      <c r="CCK12" s="54"/>
      <c r="CCL12" s="54"/>
      <c r="CCM12" s="54"/>
      <c r="CCN12" s="54"/>
      <c r="CCO12" s="54"/>
      <c r="CCP12" s="54"/>
      <c r="CCQ12" s="54"/>
      <c r="CCR12" s="54"/>
      <c r="CCS12" s="54"/>
      <c r="CCT12" s="54"/>
      <c r="CCU12" s="54"/>
      <c r="CCV12" s="54"/>
      <c r="CCW12" s="54"/>
      <c r="CCX12" s="54"/>
      <c r="CCY12" s="54"/>
      <c r="CCZ12" s="54"/>
      <c r="CDA12" s="54"/>
      <c r="CDB12" s="54"/>
      <c r="CDC12" s="54"/>
      <c r="CDD12" s="54"/>
      <c r="CDE12" s="54"/>
      <c r="CDF12" s="54"/>
      <c r="CDG12" s="54"/>
      <c r="CDH12" s="54"/>
      <c r="CDI12" s="54"/>
      <c r="CDJ12" s="54"/>
      <c r="CDK12" s="54"/>
      <c r="CDL12" s="54"/>
      <c r="CDM12" s="54"/>
      <c r="CDN12" s="54"/>
      <c r="CDO12" s="54"/>
      <c r="CDP12" s="54"/>
      <c r="CDQ12" s="54"/>
      <c r="CDR12" s="54"/>
      <c r="CDS12" s="54"/>
      <c r="CDT12" s="54"/>
      <c r="CDU12" s="54"/>
      <c r="CDV12" s="54"/>
      <c r="CDW12" s="54"/>
      <c r="CDX12" s="54"/>
      <c r="CDY12" s="54"/>
      <c r="CDZ12" s="54"/>
      <c r="CEA12" s="54"/>
      <c r="CEB12" s="54"/>
      <c r="CEC12" s="54"/>
      <c r="CED12" s="54"/>
      <c r="CEE12" s="54"/>
      <c r="CEF12" s="54"/>
      <c r="CEG12" s="54"/>
      <c r="CEH12" s="54"/>
      <c r="CEI12" s="54"/>
      <c r="CEJ12" s="54"/>
      <c r="CEK12" s="54"/>
      <c r="CEL12" s="54"/>
      <c r="CEM12" s="54"/>
      <c r="CEN12" s="54"/>
      <c r="CEO12" s="54"/>
      <c r="CEP12" s="54"/>
      <c r="CEQ12" s="54"/>
      <c r="CER12" s="54"/>
      <c r="CES12" s="54"/>
      <c r="CET12" s="54"/>
      <c r="CEU12" s="54"/>
      <c r="CEV12" s="54"/>
      <c r="CEW12" s="54"/>
      <c r="CEX12" s="54"/>
      <c r="CEY12" s="54"/>
      <c r="CEZ12" s="54"/>
      <c r="CFA12" s="54"/>
      <c r="CFB12" s="54"/>
      <c r="CFC12" s="54"/>
      <c r="CFD12" s="54"/>
      <c r="CFE12" s="54"/>
      <c r="CFF12" s="54"/>
      <c r="CFG12" s="54"/>
      <c r="CFH12" s="54"/>
      <c r="CFI12" s="54"/>
      <c r="CFJ12" s="54"/>
      <c r="CFK12" s="54"/>
      <c r="CFL12" s="54"/>
      <c r="CFM12" s="54"/>
      <c r="CFN12" s="54"/>
      <c r="CFO12" s="54"/>
      <c r="CFP12" s="54"/>
      <c r="CFQ12" s="54"/>
      <c r="CFR12" s="54"/>
      <c r="CFS12" s="54"/>
      <c r="CFT12" s="54"/>
      <c r="CFU12" s="54"/>
      <c r="CFV12" s="54"/>
      <c r="CFW12" s="54"/>
      <c r="CFX12" s="54"/>
      <c r="CFY12" s="54"/>
      <c r="CFZ12" s="54"/>
      <c r="CGA12" s="54"/>
      <c r="CGB12" s="54"/>
      <c r="CGC12" s="54"/>
      <c r="CGD12" s="54"/>
      <c r="CGE12" s="54"/>
      <c r="CGF12" s="54"/>
      <c r="CGG12" s="54"/>
      <c r="CGH12" s="54"/>
      <c r="CGI12" s="54"/>
      <c r="CGJ12" s="54"/>
      <c r="CGK12" s="54"/>
      <c r="CGL12" s="54"/>
      <c r="CGM12" s="54"/>
      <c r="CGN12" s="54"/>
      <c r="CGO12" s="54"/>
      <c r="CGP12" s="54"/>
      <c r="CGQ12" s="54"/>
      <c r="CGR12" s="54"/>
      <c r="CGS12" s="54"/>
      <c r="CGT12" s="54"/>
      <c r="CGU12" s="54"/>
      <c r="CGV12" s="54"/>
      <c r="CGW12" s="54"/>
      <c r="CGX12" s="54"/>
      <c r="CGY12" s="54"/>
      <c r="CGZ12" s="54"/>
      <c r="CHA12" s="54"/>
      <c r="CHB12" s="54"/>
      <c r="CHC12" s="54"/>
      <c r="CHD12" s="54"/>
      <c r="CHE12" s="54"/>
      <c r="CHF12" s="54"/>
      <c r="CHG12" s="54"/>
      <c r="CHH12" s="54"/>
      <c r="CHI12" s="54"/>
      <c r="CHJ12" s="54"/>
      <c r="CHK12" s="54"/>
      <c r="CHL12" s="54"/>
      <c r="CHM12" s="54"/>
      <c r="CHN12" s="54"/>
      <c r="CHO12" s="54"/>
      <c r="CHP12" s="54"/>
      <c r="CHQ12" s="54"/>
      <c r="CHR12" s="54"/>
      <c r="CHS12" s="54"/>
      <c r="CHT12" s="54"/>
      <c r="CHU12" s="54"/>
      <c r="CHV12" s="54"/>
      <c r="CHW12" s="54"/>
      <c r="CHX12" s="54"/>
      <c r="CHY12" s="54"/>
      <c r="CHZ12" s="54"/>
      <c r="CIA12" s="54"/>
      <c r="CIB12" s="54"/>
      <c r="CIC12" s="54"/>
      <c r="CID12" s="54"/>
      <c r="CIE12" s="54"/>
      <c r="CIF12" s="54"/>
      <c r="CIG12" s="54"/>
      <c r="CIH12" s="54"/>
      <c r="CII12" s="54"/>
      <c r="CIJ12" s="54"/>
      <c r="CIK12" s="54"/>
      <c r="CIL12" s="54"/>
      <c r="CIM12" s="54"/>
      <c r="CIN12" s="54"/>
      <c r="CIO12" s="54"/>
      <c r="CIP12" s="54"/>
      <c r="CIQ12" s="54"/>
      <c r="CIR12" s="54"/>
      <c r="CIS12" s="54"/>
      <c r="CIT12" s="54"/>
      <c r="CIU12" s="54"/>
      <c r="CIV12" s="54"/>
      <c r="CIW12" s="54"/>
      <c r="CIX12" s="54"/>
      <c r="CIY12" s="54"/>
      <c r="CIZ12" s="54"/>
      <c r="CJA12" s="54"/>
      <c r="CJB12" s="54"/>
      <c r="CJC12" s="54"/>
      <c r="CJD12" s="54"/>
      <c r="CJE12" s="54"/>
      <c r="CJF12" s="54"/>
      <c r="CJG12" s="54"/>
      <c r="CJH12" s="54"/>
      <c r="CJI12" s="54"/>
      <c r="CJJ12" s="54"/>
      <c r="CJK12" s="54"/>
      <c r="CJL12" s="54"/>
      <c r="CJM12" s="54"/>
      <c r="CJN12" s="54"/>
      <c r="CJO12" s="54"/>
      <c r="CJP12" s="54"/>
      <c r="CJQ12" s="54"/>
      <c r="CJR12" s="54"/>
      <c r="CJS12" s="54"/>
      <c r="CJT12" s="54"/>
      <c r="CJU12" s="54"/>
      <c r="CJV12" s="54"/>
      <c r="CJW12" s="54"/>
      <c r="CJX12" s="54"/>
      <c r="CJY12" s="54"/>
      <c r="CJZ12" s="54"/>
      <c r="CKA12" s="54"/>
      <c r="CKB12" s="54"/>
      <c r="CKC12" s="54"/>
      <c r="CKD12" s="54"/>
      <c r="CKE12" s="54"/>
      <c r="CKF12" s="54"/>
      <c r="CKG12" s="54"/>
      <c r="CKH12" s="54"/>
      <c r="CKI12" s="54"/>
      <c r="CKJ12" s="54"/>
      <c r="CKK12" s="54"/>
      <c r="CKL12" s="54"/>
      <c r="CKM12" s="54"/>
      <c r="CKN12" s="54"/>
      <c r="CKO12" s="54"/>
      <c r="CKP12" s="54"/>
      <c r="CKQ12" s="54"/>
      <c r="CKR12" s="54"/>
      <c r="CKS12" s="54"/>
      <c r="CKT12" s="54"/>
      <c r="CKU12" s="54"/>
      <c r="CKV12" s="54"/>
      <c r="CKW12" s="54"/>
      <c r="CKX12" s="54"/>
      <c r="CKY12" s="54"/>
      <c r="CKZ12" s="54"/>
      <c r="CLA12" s="54"/>
      <c r="CLB12" s="54"/>
      <c r="CLC12" s="54"/>
      <c r="CLD12" s="54"/>
      <c r="CLE12" s="54"/>
      <c r="CLF12" s="54"/>
      <c r="CLG12" s="54"/>
      <c r="CLH12" s="54"/>
      <c r="CLI12" s="54"/>
      <c r="CLJ12" s="54"/>
      <c r="CLK12" s="54"/>
      <c r="CLL12" s="54"/>
      <c r="CLM12" s="54"/>
      <c r="CLN12" s="54"/>
      <c r="CLO12" s="54"/>
      <c r="CLP12" s="54"/>
      <c r="CLQ12" s="54"/>
      <c r="CLR12" s="54"/>
      <c r="CLS12" s="54"/>
      <c r="CLT12" s="54"/>
      <c r="CLU12" s="54"/>
      <c r="CLV12" s="54"/>
      <c r="CLW12" s="54"/>
      <c r="CLX12" s="54"/>
      <c r="CLY12" s="54"/>
      <c r="CLZ12" s="54"/>
      <c r="CMA12" s="54"/>
      <c r="CMB12" s="54"/>
      <c r="CMC12" s="54"/>
      <c r="CMD12" s="54"/>
      <c r="CME12" s="54"/>
      <c r="CMF12" s="54"/>
      <c r="CMG12" s="54"/>
      <c r="CMH12" s="54"/>
      <c r="CMI12" s="54"/>
      <c r="CMJ12" s="54"/>
      <c r="CMK12" s="54"/>
      <c r="CML12" s="54"/>
      <c r="CMM12" s="54"/>
      <c r="CMN12" s="54"/>
      <c r="CMO12" s="54"/>
      <c r="CMP12" s="54"/>
      <c r="CMQ12" s="54"/>
      <c r="CMR12" s="54"/>
      <c r="CMS12" s="54"/>
      <c r="CMT12" s="54"/>
      <c r="CMU12" s="54"/>
      <c r="CMV12" s="54"/>
      <c r="CMW12" s="54"/>
      <c r="CMX12" s="54"/>
      <c r="CMY12" s="54"/>
      <c r="CMZ12" s="54"/>
      <c r="CNA12" s="54"/>
      <c r="CNB12" s="54"/>
      <c r="CNC12" s="54"/>
      <c r="CND12" s="54"/>
      <c r="CNE12" s="54"/>
      <c r="CNF12" s="54"/>
      <c r="CNG12" s="54"/>
      <c r="CNH12" s="54"/>
      <c r="CNI12" s="54"/>
      <c r="CNJ12" s="54"/>
      <c r="CNK12" s="54"/>
      <c r="CNL12" s="54"/>
      <c r="CNM12" s="54"/>
      <c r="CNN12" s="54"/>
      <c r="CNO12" s="54"/>
      <c r="CNP12" s="54"/>
      <c r="CNQ12" s="54"/>
      <c r="CNR12" s="54"/>
      <c r="CNS12" s="54"/>
      <c r="CNT12" s="54"/>
      <c r="CNU12" s="54"/>
      <c r="CNV12" s="54"/>
      <c r="CNW12" s="54"/>
      <c r="CNX12" s="54"/>
      <c r="CNY12" s="54"/>
      <c r="CNZ12" s="54"/>
      <c r="COA12" s="54"/>
      <c r="COB12" s="54"/>
      <c r="COC12" s="54"/>
      <c r="COD12" s="54"/>
      <c r="COE12" s="54"/>
      <c r="COF12" s="54"/>
      <c r="COG12" s="54"/>
      <c r="COH12" s="54"/>
      <c r="COI12" s="54"/>
      <c r="COJ12" s="54"/>
      <c r="COK12" s="54"/>
      <c r="COL12" s="54"/>
      <c r="COM12" s="54"/>
      <c r="CON12" s="54"/>
      <c r="COO12" s="54"/>
      <c r="COP12" s="54"/>
      <c r="COQ12" s="54"/>
      <c r="COR12" s="54"/>
      <c r="COS12" s="54"/>
      <c r="COT12" s="54"/>
      <c r="COU12" s="54"/>
      <c r="COV12" s="54"/>
      <c r="COW12" s="54"/>
      <c r="COX12" s="54"/>
      <c r="COY12" s="54"/>
      <c r="COZ12" s="54"/>
      <c r="CPA12" s="54"/>
      <c r="CPB12" s="54"/>
      <c r="CPC12" s="54"/>
      <c r="CPD12" s="54"/>
      <c r="CPE12" s="54"/>
      <c r="CPF12" s="54"/>
      <c r="CPG12" s="54"/>
      <c r="CPH12" s="54"/>
      <c r="CPI12" s="54"/>
      <c r="CPJ12" s="54"/>
      <c r="CPK12" s="54"/>
      <c r="CPL12" s="54"/>
      <c r="CPM12" s="54"/>
      <c r="CPN12" s="54"/>
      <c r="CPO12" s="54"/>
      <c r="CPP12" s="54"/>
      <c r="CPQ12" s="54"/>
      <c r="CPR12" s="54"/>
      <c r="CPS12" s="54"/>
      <c r="CPT12" s="54"/>
      <c r="CPU12" s="54"/>
      <c r="CPV12" s="54"/>
      <c r="CPW12" s="54"/>
      <c r="CPX12" s="54"/>
      <c r="CPY12" s="54"/>
      <c r="CPZ12" s="54"/>
      <c r="CQA12" s="54"/>
      <c r="CQB12" s="54"/>
      <c r="CQC12" s="54"/>
      <c r="CQD12" s="54"/>
      <c r="CQE12" s="54"/>
      <c r="CQF12" s="54"/>
      <c r="CQG12" s="54"/>
      <c r="CQH12" s="54"/>
      <c r="CQI12" s="54"/>
      <c r="CQJ12" s="54"/>
      <c r="CQK12" s="54"/>
      <c r="CQL12" s="54"/>
      <c r="CQM12" s="54"/>
      <c r="CQN12" s="54"/>
      <c r="CQO12" s="54"/>
      <c r="CQP12" s="54"/>
      <c r="CQQ12" s="54"/>
      <c r="CQR12" s="54"/>
      <c r="CQS12" s="54"/>
      <c r="CQT12" s="54"/>
      <c r="CQU12" s="54"/>
      <c r="CQV12" s="54"/>
      <c r="CQW12" s="54"/>
      <c r="CQX12" s="54"/>
      <c r="CQY12" s="54"/>
      <c r="CQZ12" s="54"/>
      <c r="CRA12" s="54"/>
      <c r="CRB12" s="54"/>
      <c r="CRC12" s="54"/>
      <c r="CRD12" s="54"/>
      <c r="CRE12" s="54"/>
      <c r="CRF12" s="54"/>
      <c r="CRG12" s="54"/>
      <c r="CRH12" s="54"/>
      <c r="CRI12" s="54"/>
      <c r="CRJ12" s="54"/>
      <c r="CRK12" s="54"/>
      <c r="CRL12" s="54"/>
      <c r="CRM12" s="54"/>
      <c r="CRN12" s="54"/>
      <c r="CRO12" s="54"/>
      <c r="CRP12" s="54"/>
      <c r="CRQ12" s="54"/>
      <c r="CRR12" s="54"/>
      <c r="CRS12" s="54"/>
      <c r="CRT12" s="54"/>
      <c r="CRU12" s="54"/>
      <c r="CRV12" s="54"/>
      <c r="CRW12" s="54"/>
      <c r="CRX12" s="54"/>
      <c r="CRY12" s="54"/>
      <c r="CRZ12" s="54"/>
      <c r="CSA12" s="54"/>
      <c r="CSB12" s="54"/>
      <c r="CSC12" s="54"/>
      <c r="CSD12" s="54"/>
      <c r="CSE12" s="54"/>
      <c r="CSF12" s="54"/>
      <c r="CSG12" s="54"/>
      <c r="CSH12" s="54"/>
      <c r="CSI12" s="54"/>
      <c r="CSJ12" s="54"/>
      <c r="CSK12" s="54"/>
      <c r="CSL12" s="54"/>
      <c r="CSM12" s="54"/>
      <c r="CSN12" s="54"/>
      <c r="CSO12" s="54"/>
      <c r="CSP12" s="54"/>
      <c r="CSQ12" s="54"/>
      <c r="CSR12" s="54"/>
      <c r="CSS12" s="54"/>
      <c r="CST12" s="54"/>
      <c r="CSU12" s="54"/>
      <c r="CSV12" s="54"/>
      <c r="CSW12" s="54"/>
      <c r="CSX12" s="54"/>
      <c r="CSY12" s="54"/>
      <c r="CSZ12" s="54"/>
      <c r="CTA12" s="54"/>
      <c r="CTB12" s="54"/>
      <c r="CTC12" s="54"/>
      <c r="CTD12" s="54"/>
      <c r="CTE12" s="54"/>
      <c r="CTF12" s="54"/>
      <c r="CTG12" s="54"/>
      <c r="CTH12" s="54"/>
      <c r="CTI12" s="54"/>
      <c r="CTJ12" s="54"/>
      <c r="CTK12" s="54"/>
      <c r="CTL12" s="54"/>
      <c r="CTM12" s="54"/>
      <c r="CTN12" s="54"/>
      <c r="CTO12" s="54"/>
      <c r="CTP12" s="54"/>
      <c r="CTQ12" s="54"/>
      <c r="CTR12" s="54"/>
      <c r="CTS12" s="54"/>
      <c r="CTT12" s="54"/>
      <c r="CTU12" s="54"/>
      <c r="CTV12" s="54"/>
      <c r="CTW12" s="54"/>
      <c r="CTX12" s="54"/>
      <c r="CTY12" s="54"/>
      <c r="CTZ12" s="54"/>
      <c r="CUA12" s="54"/>
      <c r="CUB12" s="54"/>
      <c r="CUC12" s="54"/>
      <c r="CUD12" s="54"/>
      <c r="CUE12" s="54"/>
      <c r="CUF12" s="54"/>
      <c r="CUG12" s="54"/>
      <c r="CUH12" s="54"/>
      <c r="CUI12" s="54"/>
      <c r="CUJ12" s="54"/>
      <c r="CUK12" s="54"/>
      <c r="CUL12" s="54"/>
      <c r="CUM12" s="54"/>
      <c r="CUN12" s="54"/>
      <c r="CUO12" s="54"/>
      <c r="CUP12" s="54"/>
      <c r="CUQ12" s="54"/>
      <c r="CUR12" s="54"/>
      <c r="CUS12" s="54"/>
      <c r="CUT12" s="54"/>
      <c r="CUU12" s="54"/>
      <c r="CUV12" s="54"/>
      <c r="CUW12" s="54"/>
      <c r="CUX12" s="54"/>
      <c r="CUY12" s="54"/>
      <c r="CUZ12" s="54"/>
      <c r="CVA12" s="54"/>
      <c r="CVB12" s="54"/>
      <c r="CVC12" s="54"/>
      <c r="CVD12" s="54"/>
      <c r="CVE12" s="54"/>
      <c r="CVF12" s="54"/>
      <c r="CVG12" s="54"/>
      <c r="CVH12" s="54"/>
      <c r="CVI12" s="54"/>
      <c r="CVJ12" s="54"/>
      <c r="CVK12" s="54"/>
      <c r="CVL12" s="54"/>
      <c r="CVM12" s="54"/>
      <c r="CVN12" s="54"/>
      <c r="CVO12" s="54"/>
      <c r="CVP12" s="54"/>
      <c r="CVQ12" s="54"/>
      <c r="CVR12" s="54"/>
      <c r="CVS12" s="54"/>
      <c r="CVT12" s="54"/>
      <c r="CVU12" s="54"/>
      <c r="CVV12" s="54"/>
      <c r="CVW12" s="54"/>
      <c r="CVX12" s="54"/>
      <c r="CVY12" s="54"/>
      <c r="CVZ12" s="54"/>
      <c r="CWA12" s="54"/>
      <c r="CWB12" s="54"/>
      <c r="CWC12" s="54"/>
      <c r="CWD12" s="54"/>
      <c r="CWE12" s="54"/>
      <c r="CWF12" s="54"/>
      <c r="CWG12" s="54"/>
      <c r="CWH12" s="54"/>
      <c r="CWI12" s="54"/>
      <c r="CWJ12" s="54"/>
      <c r="CWK12" s="54"/>
      <c r="CWL12" s="54"/>
      <c r="CWM12" s="54"/>
      <c r="CWN12" s="54"/>
      <c r="CWO12" s="54"/>
      <c r="CWP12" s="54"/>
      <c r="CWQ12" s="54"/>
      <c r="CWR12" s="54"/>
      <c r="CWS12" s="54"/>
      <c r="CWT12" s="54"/>
      <c r="CWU12" s="54"/>
      <c r="CWV12" s="54"/>
      <c r="CWW12" s="54"/>
      <c r="CWX12" s="54"/>
      <c r="CWY12" s="54"/>
      <c r="CWZ12" s="54"/>
      <c r="CXA12" s="54"/>
      <c r="CXB12" s="54"/>
      <c r="CXC12" s="54"/>
      <c r="CXD12" s="54"/>
      <c r="CXE12" s="54"/>
      <c r="CXF12" s="54"/>
      <c r="CXG12" s="54"/>
      <c r="CXH12" s="54"/>
      <c r="CXI12" s="54"/>
      <c r="CXJ12" s="54"/>
      <c r="CXK12" s="54"/>
      <c r="CXL12" s="54"/>
      <c r="CXM12" s="54"/>
      <c r="CXN12" s="54"/>
      <c r="CXO12" s="54"/>
      <c r="CXP12" s="54"/>
      <c r="CXQ12" s="54"/>
      <c r="CXR12" s="54"/>
      <c r="CXS12" s="54"/>
      <c r="CXT12" s="54"/>
      <c r="CXU12" s="54"/>
      <c r="CXV12" s="54"/>
      <c r="CXW12" s="54"/>
      <c r="CXX12" s="54"/>
      <c r="CXY12" s="54"/>
      <c r="CXZ12" s="54"/>
      <c r="CYA12" s="54"/>
      <c r="CYB12" s="54"/>
      <c r="CYC12" s="54"/>
      <c r="CYD12" s="54"/>
      <c r="CYE12" s="54"/>
      <c r="CYF12" s="54"/>
      <c r="CYG12" s="54"/>
      <c r="CYH12" s="54"/>
      <c r="CYI12" s="54"/>
      <c r="CYJ12" s="54"/>
      <c r="CYK12" s="54"/>
      <c r="CYL12" s="54"/>
      <c r="CYM12" s="54"/>
      <c r="CYN12" s="54"/>
      <c r="CYO12" s="54"/>
      <c r="CYP12" s="54"/>
      <c r="CYQ12" s="54"/>
      <c r="CYR12" s="54"/>
      <c r="CYS12" s="54"/>
      <c r="CYT12" s="54"/>
      <c r="CYU12" s="54"/>
      <c r="CYV12" s="54"/>
      <c r="CYW12" s="54"/>
      <c r="CYX12" s="54"/>
      <c r="CYY12" s="54"/>
      <c r="CYZ12" s="54"/>
      <c r="CZA12" s="54"/>
      <c r="CZB12" s="54"/>
      <c r="CZC12" s="54"/>
      <c r="CZD12" s="54"/>
      <c r="CZE12" s="54"/>
      <c r="CZF12" s="54"/>
      <c r="CZG12" s="54"/>
      <c r="CZH12" s="54"/>
      <c r="CZI12" s="54"/>
      <c r="CZJ12" s="54"/>
      <c r="CZK12" s="54"/>
      <c r="CZL12" s="54"/>
      <c r="CZM12" s="54"/>
      <c r="CZN12" s="54"/>
      <c r="CZO12" s="54"/>
      <c r="CZP12" s="54"/>
      <c r="CZQ12" s="54"/>
      <c r="CZR12" s="54"/>
      <c r="CZS12" s="54"/>
      <c r="CZT12" s="54"/>
      <c r="CZU12" s="54"/>
      <c r="CZV12" s="54"/>
      <c r="CZW12" s="54"/>
      <c r="CZX12" s="54"/>
      <c r="CZY12" s="54"/>
      <c r="CZZ12" s="54"/>
      <c r="DAA12" s="54"/>
      <c r="DAB12" s="54"/>
      <c r="DAC12" s="54"/>
      <c r="DAD12" s="54"/>
      <c r="DAE12" s="54"/>
      <c r="DAF12" s="54"/>
      <c r="DAG12" s="54"/>
      <c r="DAH12" s="54"/>
      <c r="DAI12" s="54"/>
      <c r="DAJ12" s="54"/>
      <c r="DAK12" s="54"/>
      <c r="DAL12" s="54"/>
      <c r="DAM12" s="54"/>
      <c r="DAN12" s="54"/>
      <c r="DAO12" s="54"/>
      <c r="DAP12" s="54"/>
      <c r="DAQ12" s="54"/>
      <c r="DAR12" s="54"/>
      <c r="DAS12" s="54"/>
      <c r="DAT12" s="54"/>
      <c r="DAU12" s="54"/>
      <c r="DAV12" s="54"/>
      <c r="DAW12" s="54"/>
      <c r="DAX12" s="54"/>
      <c r="DAY12" s="54"/>
      <c r="DAZ12" s="54"/>
      <c r="DBA12" s="54"/>
      <c r="DBB12" s="54"/>
      <c r="DBC12" s="54"/>
      <c r="DBD12" s="54"/>
      <c r="DBE12" s="54"/>
      <c r="DBF12" s="54"/>
      <c r="DBG12" s="54"/>
      <c r="DBH12" s="54"/>
      <c r="DBI12" s="54"/>
      <c r="DBJ12" s="54"/>
      <c r="DBK12" s="54"/>
      <c r="DBL12" s="54"/>
      <c r="DBM12" s="54"/>
      <c r="DBN12" s="54"/>
      <c r="DBO12" s="54"/>
      <c r="DBP12" s="54"/>
      <c r="DBQ12" s="54"/>
      <c r="DBR12" s="54"/>
      <c r="DBS12" s="54"/>
      <c r="DBT12" s="54"/>
      <c r="DBU12" s="54"/>
      <c r="DBV12" s="54"/>
      <c r="DBW12" s="54"/>
      <c r="DBX12" s="54"/>
      <c r="DBY12" s="54"/>
      <c r="DBZ12" s="54"/>
      <c r="DCA12" s="54"/>
      <c r="DCB12" s="54"/>
      <c r="DCC12" s="54"/>
      <c r="DCD12" s="54"/>
      <c r="DCE12" s="54"/>
      <c r="DCF12" s="54"/>
      <c r="DCG12" s="54"/>
      <c r="DCH12" s="54"/>
      <c r="DCI12" s="54"/>
      <c r="DCJ12" s="54"/>
      <c r="DCK12" s="54"/>
      <c r="DCL12" s="54"/>
      <c r="DCM12" s="54"/>
      <c r="DCN12" s="54"/>
      <c r="DCO12" s="54"/>
      <c r="DCP12" s="54"/>
      <c r="DCQ12" s="54"/>
      <c r="DCR12" s="54"/>
      <c r="DCS12" s="54"/>
      <c r="DCT12" s="54"/>
      <c r="DCU12" s="54"/>
      <c r="DCV12" s="54"/>
      <c r="DCW12" s="54"/>
      <c r="DCX12" s="54"/>
      <c r="DCY12" s="54"/>
      <c r="DCZ12" s="54"/>
      <c r="DDA12" s="54"/>
      <c r="DDB12" s="54"/>
      <c r="DDC12" s="54"/>
      <c r="DDD12" s="54"/>
      <c r="DDE12" s="54"/>
      <c r="DDF12" s="54"/>
      <c r="DDG12" s="54"/>
      <c r="DDH12" s="54"/>
      <c r="DDI12" s="54"/>
      <c r="DDJ12" s="54"/>
      <c r="DDK12" s="54"/>
      <c r="DDL12" s="54"/>
      <c r="DDM12" s="54"/>
      <c r="DDN12" s="54"/>
      <c r="DDO12" s="54"/>
      <c r="DDP12" s="54"/>
      <c r="DDQ12" s="54"/>
      <c r="DDR12" s="54"/>
      <c r="DDS12" s="54"/>
      <c r="DDT12" s="54"/>
      <c r="DDU12" s="54"/>
      <c r="DDV12" s="54"/>
      <c r="DDW12" s="54"/>
      <c r="DDX12" s="54"/>
      <c r="DDY12" s="54"/>
      <c r="DDZ12" s="54"/>
      <c r="DEA12" s="54"/>
      <c r="DEB12" s="54"/>
      <c r="DEC12" s="54"/>
      <c r="DED12" s="54"/>
      <c r="DEE12" s="54"/>
      <c r="DEF12" s="54"/>
      <c r="DEG12" s="54"/>
      <c r="DEH12" s="54"/>
      <c r="DEI12" s="54"/>
      <c r="DEJ12" s="54"/>
      <c r="DEK12" s="54"/>
      <c r="DEL12" s="54"/>
      <c r="DEM12" s="54"/>
      <c r="DEN12" s="54"/>
      <c r="DEO12" s="54"/>
      <c r="DEP12" s="54"/>
      <c r="DEQ12" s="54"/>
      <c r="DER12" s="54"/>
      <c r="DES12" s="54"/>
      <c r="DET12" s="54"/>
      <c r="DEU12" s="54"/>
      <c r="DEV12" s="54"/>
      <c r="DEW12" s="54"/>
      <c r="DEX12" s="54"/>
      <c r="DEY12" s="54"/>
      <c r="DEZ12" s="54"/>
      <c r="DFA12" s="54"/>
      <c r="DFB12" s="54"/>
      <c r="DFC12" s="54"/>
      <c r="DFD12" s="54"/>
      <c r="DFE12" s="54"/>
      <c r="DFF12" s="54"/>
      <c r="DFG12" s="54"/>
      <c r="DFH12" s="54"/>
      <c r="DFI12" s="54"/>
      <c r="DFJ12" s="54"/>
      <c r="DFK12" s="54"/>
      <c r="DFL12" s="54"/>
      <c r="DFM12" s="54"/>
      <c r="DFN12" s="54"/>
      <c r="DFO12" s="54"/>
      <c r="DFP12" s="54"/>
      <c r="DFQ12" s="54"/>
      <c r="DFR12" s="54"/>
      <c r="DFS12" s="54"/>
      <c r="DFT12" s="54"/>
      <c r="DFU12" s="54"/>
      <c r="DFV12" s="54"/>
      <c r="DFW12" s="54"/>
      <c r="DFX12" s="54"/>
      <c r="DFY12" s="54"/>
      <c r="DFZ12" s="54"/>
      <c r="DGA12" s="54"/>
      <c r="DGB12" s="54"/>
      <c r="DGC12" s="54"/>
      <c r="DGD12" s="54"/>
      <c r="DGE12" s="54"/>
      <c r="DGF12" s="54"/>
      <c r="DGG12" s="54"/>
      <c r="DGH12" s="54"/>
      <c r="DGI12" s="54"/>
      <c r="DGJ12" s="54"/>
      <c r="DGK12" s="54"/>
      <c r="DGL12" s="54"/>
      <c r="DGM12" s="54"/>
      <c r="DGN12" s="54"/>
      <c r="DGO12" s="54"/>
      <c r="DGP12" s="54"/>
      <c r="DGQ12" s="54"/>
      <c r="DGR12" s="54"/>
      <c r="DGS12" s="54"/>
      <c r="DGT12" s="54"/>
      <c r="DGU12" s="54"/>
      <c r="DGV12" s="54"/>
      <c r="DGW12" s="54"/>
      <c r="DGX12" s="54"/>
      <c r="DGY12" s="54"/>
      <c r="DGZ12" s="54"/>
      <c r="DHA12" s="54"/>
      <c r="DHB12" s="54"/>
      <c r="DHC12" s="54"/>
      <c r="DHD12" s="54"/>
      <c r="DHE12" s="54"/>
      <c r="DHF12" s="54"/>
      <c r="DHG12" s="54"/>
      <c r="DHH12" s="54"/>
      <c r="DHI12" s="54"/>
      <c r="DHJ12" s="54"/>
      <c r="DHK12" s="54"/>
      <c r="DHL12" s="54"/>
      <c r="DHM12" s="54"/>
      <c r="DHN12" s="54"/>
      <c r="DHO12" s="54"/>
      <c r="DHP12" s="54"/>
      <c r="DHQ12" s="54"/>
      <c r="DHR12" s="54"/>
      <c r="DHS12" s="54"/>
      <c r="DHT12" s="54"/>
      <c r="DHU12" s="54"/>
      <c r="DHV12" s="54"/>
      <c r="DHW12" s="54"/>
      <c r="DHX12" s="54"/>
      <c r="DHY12" s="54"/>
      <c r="DHZ12" s="54"/>
      <c r="DIA12" s="54"/>
      <c r="DIB12" s="54"/>
      <c r="DIC12" s="54"/>
      <c r="DID12" s="54"/>
      <c r="DIE12" s="54"/>
      <c r="DIF12" s="54"/>
      <c r="DIG12" s="54"/>
      <c r="DIH12" s="54"/>
      <c r="DII12" s="54"/>
      <c r="DIJ12" s="54"/>
      <c r="DIK12" s="54"/>
      <c r="DIL12" s="54"/>
      <c r="DIM12" s="54"/>
      <c r="DIN12" s="54"/>
      <c r="DIO12" s="54"/>
      <c r="DIP12" s="54"/>
      <c r="DIQ12" s="54"/>
      <c r="DIR12" s="54"/>
      <c r="DIS12" s="54"/>
      <c r="DIT12" s="54"/>
      <c r="DIU12" s="54"/>
      <c r="DIV12" s="54"/>
      <c r="DIW12" s="54"/>
      <c r="DIX12" s="54"/>
      <c r="DIY12" s="54"/>
      <c r="DIZ12" s="54"/>
      <c r="DJA12" s="54"/>
      <c r="DJB12" s="54"/>
      <c r="DJC12" s="54"/>
      <c r="DJD12" s="54"/>
      <c r="DJE12" s="54"/>
      <c r="DJF12" s="54"/>
      <c r="DJG12" s="54"/>
      <c r="DJH12" s="54"/>
      <c r="DJI12" s="54"/>
      <c r="DJJ12" s="54"/>
      <c r="DJK12" s="54"/>
      <c r="DJL12" s="54"/>
      <c r="DJM12" s="54"/>
      <c r="DJN12" s="54"/>
      <c r="DJO12" s="54"/>
      <c r="DJP12" s="54"/>
      <c r="DJQ12" s="54"/>
      <c r="DJR12" s="54"/>
      <c r="DJS12" s="54"/>
      <c r="DJT12" s="54"/>
      <c r="DJU12" s="54"/>
      <c r="DJV12" s="54"/>
      <c r="DJW12" s="54"/>
      <c r="DJX12" s="54"/>
      <c r="DJY12" s="54"/>
      <c r="DJZ12" s="54"/>
      <c r="DKA12" s="54"/>
      <c r="DKB12" s="54"/>
      <c r="DKC12" s="54"/>
      <c r="DKD12" s="54"/>
      <c r="DKE12" s="54"/>
      <c r="DKF12" s="54"/>
      <c r="DKG12" s="54"/>
      <c r="DKH12" s="54"/>
      <c r="DKI12" s="54"/>
      <c r="DKJ12" s="54"/>
      <c r="DKK12" s="54"/>
      <c r="DKL12" s="54"/>
      <c r="DKM12" s="54"/>
      <c r="DKN12" s="54"/>
      <c r="DKO12" s="54"/>
      <c r="DKP12" s="54"/>
      <c r="DKQ12" s="54"/>
      <c r="DKR12" s="54"/>
      <c r="DKS12" s="54"/>
      <c r="DKT12" s="54"/>
      <c r="DKU12" s="54"/>
      <c r="DKV12" s="54"/>
      <c r="DKW12" s="54"/>
      <c r="DKX12" s="54"/>
      <c r="DKY12" s="54"/>
      <c r="DKZ12" s="54"/>
      <c r="DLA12" s="54"/>
      <c r="DLB12" s="54"/>
      <c r="DLC12" s="54"/>
      <c r="DLD12" s="54"/>
      <c r="DLE12" s="54"/>
      <c r="DLF12" s="54"/>
      <c r="DLG12" s="54"/>
      <c r="DLH12" s="54"/>
      <c r="DLI12" s="54"/>
      <c r="DLJ12" s="54"/>
      <c r="DLK12" s="54"/>
      <c r="DLL12" s="54"/>
      <c r="DLM12" s="54"/>
      <c r="DLN12" s="54"/>
      <c r="DLO12" s="54"/>
      <c r="DLP12" s="54"/>
      <c r="DLQ12" s="54"/>
      <c r="DLR12" s="54"/>
      <c r="DLS12" s="54"/>
      <c r="DLT12" s="54"/>
      <c r="DLU12" s="54"/>
      <c r="DLV12" s="54"/>
      <c r="DLW12" s="54"/>
      <c r="DLX12" s="54"/>
      <c r="DLY12" s="54"/>
      <c r="DLZ12" s="54"/>
      <c r="DMA12" s="54"/>
      <c r="DMB12" s="54"/>
      <c r="DMC12" s="54"/>
      <c r="DMD12" s="54"/>
      <c r="DME12" s="54"/>
      <c r="DMF12" s="54"/>
      <c r="DMG12" s="54"/>
      <c r="DMH12" s="54"/>
      <c r="DMI12" s="54"/>
      <c r="DMJ12" s="54"/>
      <c r="DMK12" s="54"/>
      <c r="DML12" s="54"/>
      <c r="DMM12" s="54"/>
      <c r="DMN12" s="54"/>
      <c r="DMO12" s="54"/>
      <c r="DMP12" s="54"/>
      <c r="DMQ12" s="54"/>
      <c r="DMR12" s="54"/>
      <c r="DMS12" s="54"/>
      <c r="DMT12" s="54"/>
      <c r="DMU12" s="54"/>
      <c r="DMV12" s="54"/>
      <c r="DMW12" s="54"/>
      <c r="DMX12" s="54"/>
      <c r="DMY12" s="54"/>
      <c r="DMZ12" s="54"/>
      <c r="DNA12" s="54"/>
      <c r="DNB12" s="54"/>
      <c r="DNC12" s="54"/>
      <c r="DND12" s="54"/>
      <c r="DNE12" s="54"/>
      <c r="DNF12" s="54"/>
      <c r="DNG12" s="54"/>
      <c r="DNH12" s="54"/>
      <c r="DNI12" s="54"/>
      <c r="DNJ12" s="54"/>
      <c r="DNK12" s="54"/>
      <c r="DNL12" s="54"/>
      <c r="DNM12" s="54"/>
      <c r="DNN12" s="54"/>
      <c r="DNO12" s="54"/>
      <c r="DNP12" s="54"/>
      <c r="DNQ12" s="54"/>
      <c r="DNR12" s="54"/>
      <c r="DNS12" s="54"/>
      <c r="DNT12" s="54"/>
      <c r="DNU12" s="54"/>
      <c r="DNV12" s="54"/>
      <c r="DNW12" s="54"/>
      <c r="DNX12" s="54"/>
      <c r="DNY12" s="54"/>
      <c r="DNZ12" s="54"/>
      <c r="DOA12" s="54"/>
      <c r="DOB12" s="54"/>
      <c r="DOC12" s="54"/>
      <c r="DOD12" s="54"/>
      <c r="DOE12" s="54"/>
      <c r="DOF12" s="54"/>
      <c r="DOG12" s="54"/>
      <c r="DOH12" s="54"/>
      <c r="DOI12" s="54"/>
      <c r="DOJ12" s="54"/>
      <c r="DOK12" s="54"/>
      <c r="DOL12" s="54"/>
      <c r="DOM12" s="54"/>
      <c r="DON12" s="54"/>
      <c r="DOO12" s="54"/>
      <c r="DOP12" s="54"/>
      <c r="DOQ12" s="54"/>
      <c r="DOR12" s="54"/>
      <c r="DOS12" s="54"/>
      <c r="DOT12" s="54"/>
      <c r="DOU12" s="54"/>
      <c r="DOV12" s="54"/>
      <c r="DOW12" s="54"/>
      <c r="DOX12" s="54"/>
      <c r="DOY12" s="54"/>
      <c r="DOZ12" s="54"/>
      <c r="DPA12" s="54"/>
      <c r="DPB12" s="54"/>
      <c r="DPC12" s="54"/>
      <c r="DPD12" s="54"/>
      <c r="DPE12" s="54"/>
      <c r="DPF12" s="54"/>
      <c r="DPG12" s="54"/>
      <c r="DPH12" s="54"/>
      <c r="DPI12" s="54"/>
      <c r="DPJ12" s="54"/>
      <c r="DPK12" s="54"/>
      <c r="DPL12" s="54"/>
      <c r="DPM12" s="54"/>
      <c r="DPN12" s="54"/>
      <c r="DPO12" s="54"/>
      <c r="DPP12" s="54"/>
      <c r="DPQ12" s="54"/>
      <c r="DPR12" s="54"/>
      <c r="DPS12" s="54"/>
      <c r="DPT12" s="54"/>
      <c r="DPU12" s="54"/>
      <c r="DPV12" s="54"/>
      <c r="DPW12" s="54"/>
      <c r="DPX12" s="54"/>
      <c r="DPY12" s="54"/>
      <c r="DPZ12" s="54"/>
      <c r="DQA12" s="54"/>
      <c r="DQB12" s="54"/>
      <c r="DQC12" s="54"/>
      <c r="DQD12" s="54"/>
      <c r="DQE12" s="54"/>
      <c r="DQF12" s="54"/>
      <c r="DQG12" s="54"/>
      <c r="DQH12" s="54"/>
      <c r="DQI12" s="54"/>
      <c r="DQJ12" s="54"/>
      <c r="DQK12" s="54"/>
      <c r="DQL12" s="54"/>
      <c r="DQM12" s="54"/>
      <c r="DQN12" s="54"/>
      <c r="DQO12" s="54"/>
      <c r="DQP12" s="54"/>
      <c r="DQQ12" s="54"/>
      <c r="DQR12" s="54"/>
      <c r="DQS12" s="54"/>
      <c r="DQT12" s="54"/>
      <c r="DQU12" s="54"/>
      <c r="DQV12" s="54"/>
      <c r="DQW12" s="54"/>
      <c r="DQX12" s="54"/>
      <c r="DQY12" s="54"/>
      <c r="DQZ12" s="54"/>
      <c r="DRA12" s="54"/>
      <c r="DRB12" s="54"/>
      <c r="DRC12" s="54"/>
      <c r="DRD12" s="54"/>
      <c r="DRE12" s="54"/>
      <c r="DRF12" s="54"/>
      <c r="DRG12" s="54"/>
      <c r="DRH12" s="54"/>
      <c r="DRI12" s="54"/>
      <c r="DRJ12" s="54"/>
      <c r="DRK12" s="54"/>
      <c r="DRL12" s="54"/>
      <c r="DRM12" s="54"/>
      <c r="DRN12" s="54"/>
      <c r="DRO12" s="54"/>
      <c r="DRP12" s="54"/>
      <c r="DRQ12" s="54"/>
      <c r="DRR12" s="54"/>
      <c r="DRS12" s="54"/>
      <c r="DRT12" s="54"/>
      <c r="DRU12" s="54"/>
      <c r="DRV12" s="54"/>
      <c r="DRW12" s="54"/>
      <c r="DRX12" s="54"/>
      <c r="DRY12" s="54"/>
      <c r="DRZ12" s="54"/>
      <c r="DSA12" s="54"/>
      <c r="DSB12" s="54"/>
      <c r="DSC12" s="54"/>
      <c r="DSD12" s="54"/>
      <c r="DSE12" s="54"/>
      <c r="DSF12" s="54"/>
      <c r="DSG12" s="54"/>
      <c r="DSH12" s="54"/>
      <c r="DSI12" s="54"/>
      <c r="DSJ12" s="54"/>
      <c r="DSK12" s="54"/>
      <c r="DSL12" s="54"/>
      <c r="DSM12" s="54"/>
      <c r="DSN12" s="54"/>
      <c r="DSO12" s="54"/>
      <c r="DSP12" s="54"/>
      <c r="DSQ12" s="54"/>
      <c r="DSR12" s="54"/>
      <c r="DSS12" s="54"/>
      <c r="DST12" s="54"/>
      <c r="DSU12" s="54"/>
      <c r="DSV12" s="54"/>
      <c r="DSW12" s="54"/>
      <c r="DSX12" s="54"/>
      <c r="DSY12" s="54"/>
      <c r="DSZ12" s="54"/>
      <c r="DTA12" s="54"/>
      <c r="DTB12" s="54"/>
      <c r="DTC12" s="54"/>
      <c r="DTD12" s="54"/>
      <c r="DTE12" s="54"/>
      <c r="DTF12" s="54"/>
      <c r="DTG12" s="54"/>
      <c r="DTH12" s="54"/>
      <c r="DTI12" s="54"/>
      <c r="DTJ12" s="54"/>
      <c r="DTK12" s="54"/>
      <c r="DTL12" s="54"/>
      <c r="DTM12" s="54"/>
      <c r="DTN12" s="54"/>
      <c r="DTO12" s="54"/>
      <c r="DTP12" s="54"/>
      <c r="DTQ12" s="54"/>
      <c r="DTR12" s="54"/>
      <c r="DTS12" s="54"/>
      <c r="DTT12" s="54"/>
      <c r="DTU12" s="54"/>
      <c r="DTV12" s="54"/>
      <c r="DTW12" s="54"/>
      <c r="DTX12" s="54"/>
      <c r="DTY12" s="54"/>
      <c r="DTZ12" s="54"/>
      <c r="DUA12" s="54"/>
      <c r="DUB12" s="54"/>
      <c r="DUC12" s="54"/>
      <c r="DUD12" s="54"/>
      <c r="DUE12" s="54"/>
      <c r="DUF12" s="54"/>
      <c r="DUG12" s="54"/>
      <c r="DUH12" s="54"/>
      <c r="DUI12" s="54"/>
      <c r="DUJ12" s="54"/>
      <c r="DUK12" s="54"/>
      <c r="DUL12" s="54"/>
      <c r="DUM12" s="54"/>
      <c r="DUN12" s="54"/>
      <c r="DUO12" s="54"/>
      <c r="DUP12" s="54"/>
      <c r="DUQ12" s="54"/>
      <c r="DUR12" s="54"/>
      <c r="DUS12" s="54"/>
      <c r="DUT12" s="54"/>
      <c r="DUU12" s="54"/>
      <c r="DUV12" s="54"/>
      <c r="DUW12" s="54"/>
      <c r="DUX12" s="54"/>
      <c r="DUY12" s="54"/>
      <c r="DUZ12" s="54"/>
      <c r="DVA12" s="54"/>
      <c r="DVB12" s="54"/>
      <c r="DVC12" s="54"/>
      <c r="DVD12" s="54"/>
      <c r="DVE12" s="54"/>
      <c r="DVF12" s="54"/>
      <c r="DVG12" s="54"/>
      <c r="DVH12" s="54"/>
      <c r="DVI12" s="54"/>
      <c r="DVJ12" s="54"/>
      <c r="DVK12" s="54"/>
      <c r="DVL12" s="54"/>
      <c r="DVM12" s="54"/>
      <c r="DVN12" s="54"/>
      <c r="DVO12" s="54"/>
      <c r="DVP12" s="54"/>
      <c r="DVQ12" s="54"/>
      <c r="DVR12" s="54"/>
      <c r="DVS12" s="54"/>
      <c r="DVT12" s="54"/>
      <c r="DVU12" s="54"/>
      <c r="DVV12" s="54"/>
      <c r="DVW12" s="54"/>
      <c r="DVX12" s="54"/>
      <c r="DVY12" s="54"/>
      <c r="DVZ12" s="54"/>
      <c r="DWA12" s="54"/>
      <c r="DWB12" s="54"/>
      <c r="DWC12" s="54"/>
      <c r="DWD12" s="54"/>
      <c r="DWE12" s="54"/>
      <c r="DWF12" s="54"/>
      <c r="DWG12" s="54"/>
      <c r="DWH12" s="54"/>
      <c r="DWI12" s="54"/>
      <c r="DWJ12" s="54"/>
      <c r="DWK12" s="54"/>
      <c r="DWL12" s="54"/>
      <c r="DWM12" s="54"/>
      <c r="DWN12" s="54"/>
      <c r="DWO12" s="54"/>
      <c r="DWP12" s="54"/>
      <c r="DWQ12" s="54"/>
      <c r="DWR12" s="54"/>
      <c r="DWS12" s="54"/>
      <c r="DWT12" s="54"/>
      <c r="DWU12" s="54"/>
      <c r="DWV12" s="54"/>
      <c r="DWW12" s="54"/>
      <c r="DWX12" s="54"/>
      <c r="DWY12" s="54"/>
      <c r="DWZ12" s="54"/>
      <c r="DXA12" s="54"/>
      <c r="DXB12" s="54"/>
      <c r="DXC12" s="54"/>
      <c r="DXD12" s="54"/>
      <c r="DXE12" s="54"/>
      <c r="DXF12" s="54"/>
      <c r="DXG12" s="54"/>
      <c r="DXH12" s="54"/>
      <c r="DXI12" s="54"/>
      <c r="DXJ12" s="54"/>
      <c r="DXK12" s="54"/>
      <c r="DXL12" s="54"/>
      <c r="DXM12" s="54"/>
      <c r="DXN12" s="54"/>
      <c r="DXO12" s="54"/>
      <c r="DXP12" s="54"/>
      <c r="DXQ12" s="54"/>
      <c r="DXR12" s="54"/>
      <c r="DXS12" s="54"/>
      <c r="DXT12" s="54"/>
      <c r="DXU12" s="54"/>
      <c r="DXV12" s="54"/>
      <c r="DXW12" s="54"/>
      <c r="DXX12" s="54"/>
      <c r="DXY12" s="54"/>
      <c r="DXZ12" s="54"/>
      <c r="DYA12" s="54"/>
      <c r="DYB12" s="54"/>
      <c r="DYC12" s="54"/>
      <c r="DYD12" s="54"/>
      <c r="DYE12" s="54"/>
      <c r="DYF12" s="54"/>
      <c r="DYG12" s="54"/>
      <c r="DYH12" s="54"/>
      <c r="DYI12" s="54"/>
      <c r="DYJ12" s="54"/>
      <c r="DYK12" s="54"/>
      <c r="DYL12" s="54"/>
      <c r="DYM12" s="54"/>
      <c r="DYN12" s="54"/>
      <c r="DYO12" s="54"/>
      <c r="DYP12" s="54"/>
      <c r="DYQ12" s="54"/>
      <c r="DYR12" s="54"/>
      <c r="DYS12" s="54"/>
      <c r="DYT12" s="54"/>
      <c r="DYU12" s="54"/>
      <c r="DYV12" s="54"/>
      <c r="DYW12" s="54"/>
      <c r="DYX12" s="54"/>
      <c r="DYY12" s="54"/>
      <c r="DYZ12" s="54"/>
      <c r="DZA12" s="54"/>
      <c r="DZB12" s="54"/>
      <c r="DZC12" s="54"/>
      <c r="DZD12" s="54"/>
      <c r="DZE12" s="54"/>
      <c r="DZF12" s="54"/>
      <c r="DZG12" s="54"/>
      <c r="DZH12" s="54"/>
      <c r="DZI12" s="54"/>
      <c r="DZJ12" s="54"/>
      <c r="DZK12" s="54"/>
      <c r="DZL12" s="54"/>
      <c r="DZM12" s="54"/>
      <c r="DZN12" s="54"/>
      <c r="DZO12" s="54"/>
      <c r="DZP12" s="54"/>
      <c r="DZQ12" s="54"/>
      <c r="DZR12" s="54"/>
      <c r="DZS12" s="54"/>
      <c r="DZT12" s="54"/>
      <c r="DZU12" s="54"/>
      <c r="DZV12" s="54"/>
      <c r="DZW12" s="54"/>
      <c r="DZX12" s="54"/>
      <c r="DZY12" s="54"/>
      <c r="DZZ12" s="54"/>
      <c r="EAA12" s="54"/>
      <c r="EAB12" s="54"/>
      <c r="EAC12" s="54"/>
      <c r="EAD12" s="54"/>
      <c r="EAE12" s="54"/>
      <c r="EAF12" s="54"/>
      <c r="EAG12" s="54"/>
      <c r="EAH12" s="54"/>
      <c r="EAI12" s="54"/>
      <c r="EAJ12" s="54"/>
      <c r="EAK12" s="54"/>
      <c r="EAL12" s="54"/>
      <c r="EAM12" s="54"/>
      <c r="EAN12" s="54"/>
      <c r="EAO12" s="54"/>
      <c r="EAP12" s="54"/>
      <c r="EAQ12" s="54"/>
      <c r="EAR12" s="54"/>
      <c r="EAS12" s="54"/>
      <c r="EAT12" s="54"/>
      <c r="EAU12" s="54"/>
      <c r="EAV12" s="54"/>
      <c r="EAW12" s="54"/>
      <c r="EAX12" s="54"/>
      <c r="EAY12" s="54"/>
      <c r="EAZ12" s="54"/>
      <c r="EBA12" s="54"/>
      <c r="EBB12" s="54"/>
      <c r="EBC12" s="54"/>
      <c r="EBD12" s="54"/>
      <c r="EBE12" s="54"/>
      <c r="EBF12" s="54"/>
      <c r="EBG12" s="54"/>
      <c r="EBH12" s="54"/>
      <c r="EBI12" s="54"/>
      <c r="EBJ12" s="54"/>
      <c r="EBK12" s="54"/>
      <c r="EBL12" s="54"/>
      <c r="EBM12" s="54"/>
      <c r="EBN12" s="54"/>
      <c r="EBO12" s="54"/>
      <c r="EBP12" s="54"/>
      <c r="EBQ12" s="54"/>
      <c r="EBR12" s="54"/>
      <c r="EBS12" s="54"/>
      <c r="EBT12" s="54"/>
      <c r="EBU12" s="54"/>
      <c r="EBV12" s="54"/>
      <c r="EBW12" s="54"/>
      <c r="EBX12" s="54"/>
      <c r="EBY12" s="54"/>
      <c r="EBZ12" s="54"/>
      <c r="ECA12" s="54"/>
      <c r="ECB12" s="54"/>
      <c r="ECC12" s="54"/>
      <c r="ECD12" s="54"/>
      <c r="ECE12" s="54"/>
      <c r="ECF12" s="54"/>
      <c r="ECG12" s="54"/>
      <c r="ECH12" s="54"/>
      <c r="ECI12" s="54"/>
      <c r="ECJ12" s="54"/>
      <c r="ECK12" s="54"/>
      <c r="ECL12" s="54"/>
      <c r="ECM12" s="54"/>
      <c r="ECN12" s="54"/>
      <c r="ECO12" s="54"/>
      <c r="ECP12" s="54"/>
      <c r="ECQ12" s="54"/>
      <c r="ECR12" s="54"/>
      <c r="ECS12" s="54"/>
      <c r="ECT12" s="54"/>
      <c r="ECU12" s="54"/>
      <c r="ECV12" s="54"/>
      <c r="ECW12" s="54"/>
      <c r="ECX12" s="54"/>
      <c r="ECY12" s="54"/>
      <c r="ECZ12" s="54"/>
      <c r="EDA12" s="54"/>
      <c r="EDB12" s="54"/>
      <c r="EDC12" s="54"/>
      <c r="EDD12" s="54"/>
      <c r="EDE12" s="54"/>
      <c r="EDF12" s="54"/>
      <c r="EDG12" s="54"/>
      <c r="EDH12" s="54"/>
      <c r="EDI12" s="54"/>
      <c r="EDJ12" s="54"/>
      <c r="EDK12" s="54"/>
      <c r="EDL12" s="54"/>
      <c r="EDM12" s="54"/>
      <c r="EDN12" s="54"/>
      <c r="EDO12" s="54"/>
      <c r="EDP12" s="54"/>
      <c r="EDQ12" s="54"/>
      <c r="EDR12" s="54"/>
      <c r="EDS12" s="54"/>
      <c r="EDT12" s="54"/>
      <c r="EDU12" s="54"/>
      <c r="EDV12" s="54"/>
      <c r="EDW12" s="54"/>
      <c r="EDX12" s="54"/>
      <c r="EDY12" s="54"/>
      <c r="EDZ12" s="54"/>
      <c r="EEA12" s="54"/>
      <c r="EEB12" s="54"/>
      <c r="EEC12" s="54"/>
      <c r="EED12" s="54"/>
      <c r="EEE12" s="54"/>
      <c r="EEF12" s="54"/>
      <c r="EEG12" s="54"/>
      <c r="EEH12" s="54"/>
      <c r="EEI12" s="54"/>
      <c r="EEJ12" s="54"/>
      <c r="EEK12" s="54"/>
      <c r="EEL12" s="54"/>
      <c r="EEM12" s="54"/>
      <c r="EEN12" s="54"/>
      <c r="EEO12" s="54"/>
      <c r="EEP12" s="54"/>
      <c r="EEQ12" s="54"/>
      <c r="EER12" s="54"/>
      <c r="EES12" s="54"/>
      <c r="EET12" s="54"/>
      <c r="EEU12" s="54"/>
      <c r="EEV12" s="54"/>
      <c r="EEW12" s="54"/>
      <c r="EEX12" s="54"/>
      <c r="EEY12" s="54"/>
      <c r="EEZ12" s="54"/>
      <c r="EFA12" s="54"/>
      <c r="EFB12" s="54"/>
      <c r="EFC12" s="54"/>
      <c r="EFD12" s="54"/>
      <c r="EFE12" s="54"/>
      <c r="EFF12" s="54"/>
      <c r="EFG12" s="54"/>
      <c r="EFH12" s="54"/>
      <c r="EFI12" s="54"/>
      <c r="EFJ12" s="54"/>
      <c r="EFK12" s="54"/>
      <c r="EFL12" s="54"/>
      <c r="EFM12" s="54"/>
      <c r="EFN12" s="54"/>
      <c r="EFO12" s="54"/>
      <c r="EFP12" s="54"/>
      <c r="EFQ12" s="54"/>
      <c r="EFR12" s="54"/>
      <c r="EFS12" s="54"/>
      <c r="EFT12" s="54"/>
      <c r="EFU12" s="54"/>
      <c r="EFV12" s="54"/>
      <c r="EFW12" s="54"/>
      <c r="EFX12" s="54"/>
      <c r="EFY12" s="54"/>
      <c r="EFZ12" s="54"/>
      <c r="EGA12" s="54"/>
      <c r="EGB12" s="54"/>
      <c r="EGC12" s="54"/>
      <c r="EGD12" s="54"/>
      <c r="EGE12" s="54"/>
      <c r="EGF12" s="54"/>
      <c r="EGG12" s="54"/>
      <c r="EGH12" s="54"/>
      <c r="EGI12" s="54"/>
      <c r="EGJ12" s="54"/>
      <c r="EGK12" s="54"/>
      <c r="EGL12" s="54"/>
      <c r="EGM12" s="54"/>
      <c r="EGN12" s="54"/>
      <c r="EGO12" s="54"/>
      <c r="EGP12" s="54"/>
      <c r="EGQ12" s="54"/>
      <c r="EGR12" s="54"/>
      <c r="EGS12" s="54"/>
      <c r="EGT12" s="54"/>
      <c r="EGU12" s="54"/>
      <c r="EGV12" s="54"/>
      <c r="EGW12" s="54"/>
      <c r="EGX12" s="54"/>
      <c r="EGY12" s="54"/>
      <c r="EGZ12" s="54"/>
      <c r="EHA12" s="54"/>
      <c r="EHB12" s="54"/>
      <c r="EHC12" s="54"/>
      <c r="EHD12" s="54"/>
      <c r="EHE12" s="54"/>
      <c r="EHF12" s="54"/>
      <c r="EHG12" s="54"/>
      <c r="EHH12" s="54"/>
      <c r="EHI12" s="54"/>
      <c r="EHJ12" s="54"/>
      <c r="EHK12" s="54"/>
      <c r="EHL12" s="54"/>
      <c r="EHM12" s="54"/>
      <c r="EHN12" s="54"/>
      <c r="EHO12" s="54"/>
      <c r="EHP12" s="54"/>
      <c r="EHQ12" s="54"/>
      <c r="EHR12" s="54"/>
      <c r="EHS12" s="54"/>
      <c r="EHT12" s="54"/>
      <c r="EHU12" s="54"/>
      <c r="EHV12" s="54"/>
      <c r="EHW12" s="54"/>
      <c r="EHX12" s="54"/>
      <c r="EHY12" s="54"/>
      <c r="EHZ12" s="54"/>
      <c r="EIA12" s="54"/>
      <c r="EIB12" s="54"/>
      <c r="EIC12" s="54"/>
      <c r="EID12" s="54"/>
      <c r="EIE12" s="54"/>
      <c r="EIF12" s="54"/>
      <c r="EIG12" s="54"/>
      <c r="EIH12" s="54"/>
      <c r="EII12" s="54"/>
      <c r="EIJ12" s="54"/>
      <c r="EIK12" s="54"/>
      <c r="EIL12" s="54"/>
      <c r="EIM12" s="54"/>
      <c r="EIN12" s="54"/>
      <c r="EIO12" s="54"/>
      <c r="EIP12" s="54"/>
      <c r="EIQ12" s="54"/>
      <c r="EIR12" s="54"/>
      <c r="EIS12" s="54"/>
      <c r="EIT12" s="54"/>
      <c r="EIU12" s="54"/>
      <c r="EIV12" s="54"/>
      <c r="EIW12" s="54"/>
      <c r="EIX12" s="54"/>
      <c r="EIY12" s="54"/>
      <c r="EIZ12" s="54"/>
      <c r="EJA12" s="54"/>
      <c r="EJB12" s="54"/>
      <c r="EJC12" s="54"/>
      <c r="EJD12" s="54"/>
      <c r="EJE12" s="54"/>
      <c r="EJF12" s="54"/>
      <c r="EJG12" s="54"/>
      <c r="EJH12" s="54"/>
      <c r="EJI12" s="54"/>
      <c r="EJJ12" s="54"/>
      <c r="EJK12" s="54"/>
      <c r="EJL12" s="54"/>
      <c r="EJM12" s="54"/>
      <c r="EJN12" s="54"/>
      <c r="EJO12" s="54"/>
      <c r="EJP12" s="54"/>
      <c r="EJQ12" s="54"/>
      <c r="EJR12" s="54"/>
      <c r="EJS12" s="54"/>
      <c r="EJT12" s="54"/>
      <c r="EJU12" s="54"/>
      <c r="EJV12" s="54"/>
      <c r="EJW12" s="54"/>
      <c r="EJX12" s="54"/>
      <c r="EJY12" s="54"/>
      <c r="EJZ12" s="54"/>
      <c r="EKA12" s="54"/>
      <c r="EKB12" s="54"/>
      <c r="EKC12" s="54"/>
      <c r="EKD12" s="54"/>
      <c r="EKE12" s="54"/>
      <c r="EKF12" s="54"/>
      <c r="EKG12" s="54"/>
      <c r="EKH12" s="54"/>
      <c r="EKI12" s="54"/>
      <c r="EKJ12" s="54"/>
      <c r="EKK12" s="54"/>
      <c r="EKL12" s="54"/>
      <c r="EKM12" s="54"/>
      <c r="EKN12" s="54"/>
      <c r="EKO12" s="54"/>
      <c r="EKP12" s="54"/>
      <c r="EKQ12" s="54"/>
      <c r="EKR12" s="54"/>
      <c r="EKS12" s="54"/>
      <c r="EKT12" s="54"/>
      <c r="EKU12" s="54"/>
      <c r="EKV12" s="54"/>
      <c r="EKW12" s="54"/>
      <c r="EKX12" s="54"/>
      <c r="EKY12" s="54"/>
      <c r="EKZ12" s="54"/>
      <c r="ELA12" s="54"/>
      <c r="ELB12" s="54"/>
      <c r="ELC12" s="54"/>
      <c r="ELD12" s="54"/>
      <c r="ELE12" s="54"/>
      <c r="ELF12" s="54"/>
      <c r="ELG12" s="54"/>
      <c r="ELH12" s="54"/>
      <c r="ELI12" s="54"/>
      <c r="ELJ12" s="54"/>
      <c r="ELK12" s="54"/>
      <c r="ELL12" s="54"/>
      <c r="ELM12" s="54"/>
      <c r="ELN12" s="54"/>
      <c r="ELO12" s="54"/>
      <c r="ELP12" s="54"/>
      <c r="ELQ12" s="54"/>
      <c r="ELR12" s="54"/>
      <c r="ELS12" s="54"/>
      <c r="ELT12" s="54"/>
      <c r="ELU12" s="54"/>
      <c r="ELV12" s="54"/>
      <c r="ELW12" s="54"/>
      <c r="ELX12" s="54"/>
      <c r="ELY12" s="54"/>
      <c r="ELZ12" s="54"/>
      <c r="EMA12" s="54"/>
      <c r="EMB12" s="54"/>
      <c r="EMC12" s="54"/>
      <c r="EMD12" s="54"/>
      <c r="EME12" s="54"/>
      <c r="EMF12" s="54"/>
      <c r="EMG12" s="54"/>
      <c r="EMH12" s="54"/>
      <c r="EMI12" s="54"/>
      <c r="EMJ12" s="54"/>
      <c r="EMK12" s="54"/>
      <c r="EML12" s="54"/>
      <c r="EMM12" s="54"/>
      <c r="EMN12" s="54"/>
      <c r="EMO12" s="54"/>
      <c r="EMP12" s="54"/>
      <c r="EMQ12" s="54"/>
      <c r="EMR12" s="54"/>
      <c r="EMS12" s="54"/>
      <c r="EMT12" s="54"/>
      <c r="EMU12" s="54"/>
      <c r="EMV12" s="54"/>
      <c r="EMW12" s="54"/>
      <c r="EMX12" s="54"/>
      <c r="EMY12" s="54"/>
      <c r="EMZ12" s="54"/>
      <c r="ENA12" s="54"/>
      <c r="ENB12" s="54"/>
      <c r="ENC12" s="54"/>
      <c r="END12" s="54"/>
      <c r="ENE12" s="54"/>
      <c r="ENF12" s="54"/>
      <c r="ENG12" s="54"/>
      <c r="ENH12" s="54"/>
      <c r="ENI12" s="54"/>
      <c r="ENJ12" s="54"/>
      <c r="ENK12" s="54"/>
      <c r="ENL12" s="54"/>
      <c r="ENM12" s="54"/>
      <c r="ENN12" s="54"/>
      <c r="ENO12" s="54"/>
      <c r="ENP12" s="54"/>
      <c r="ENQ12" s="54"/>
      <c r="ENR12" s="54"/>
      <c r="ENS12" s="54"/>
      <c r="ENT12" s="54"/>
      <c r="ENU12" s="54"/>
      <c r="ENV12" s="54"/>
      <c r="ENW12" s="54"/>
      <c r="ENX12" s="54"/>
      <c r="ENY12" s="54"/>
      <c r="ENZ12" s="54"/>
      <c r="EOA12" s="54"/>
      <c r="EOB12" s="54"/>
      <c r="EOC12" s="54"/>
      <c r="EOD12" s="54"/>
      <c r="EOE12" s="54"/>
      <c r="EOF12" s="54"/>
      <c r="EOG12" s="54"/>
      <c r="EOH12" s="54"/>
      <c r="EOI12" s="54"/>
      <c r="EOJ12" s="54"/>
      <c r="EOK12" s="54"/>
      <c r="EOL12" s="54"/>
      <c r="EOM12" s="54"/>
      <c r="EON12" s="54"/>
      <c r="EOO12" s="54"/>
      <c r="EOP12" s="54"/>
      <c r="EOQ12" s="54"/>
      <c r="EOR12" s="54"/>
      <c r="EOS12" s="54"/>
      <c r="EOT12" s="54"/>
      <c r="EOU12" s="54"/>
      <c r="EOV12" s="54"/>
      <c r="EOW12" s="54"/>
      <c r="EOX12" s="54"/>
      <c r="EOY12" s="54"/>
      <c r="EOZ12" s="54"/>
      <c r="EPA12" s="54"/>
      <c r="EPB12" s="54"/>
      <c r="EPC12" s="54"/>
      <c r="EPD12" s="54"/>
      <c r="EPE12" s="54"/>
      <c r="EPF12" s="54"/>
      <c r="EPG12" s="54"/>
      <c r="EPH12" s="54"/>
      <c r="EPI12" s="54"/>
      <c r="EPJ12" s="54"/>
      <c r="EPK12" s="54"/>
      <c r="EPL12" s="54"/>
      <c r="EPM12" s="54"/>
      <c r="EPN12" s="54"/>
      <c r="EPO12" s="54"/>
      <c r="EPP12" s="54"/>
      <c r="EPQ12" s="54"/>
      <c r="EPR12" s="54"/>
      <c r="EPS12" s="54"/>
      <c r="EPT12" s="54"/>
      <c r="EPU12" s="54"/>
      <c r="EPV12" s="54"/>
      <c r="EPW12" s="54"/>
      <c r="EPX12" s="54"/>
      <c r="EPY12" s="54"/>
      <c r="EPZ12" s="54"/>
      <c r="EQA12" s="54"/>
      <c r="EQB12" s="54"/>
      <c r="EQC12" s="54"/>
      <c r="EQD12" s="54"/>
      <c r="EQE12" s="54"/>
      <c r="EQF12" s="54"/>
      <c r="EQG12" s="54"/>
      <c r="EQH12" s="54"/>
      <c r="EQI12" s="54"/>
      <c r="EQJ12" s="54"/>
      <c r="EQK12" s="54"/>
      <c r="EQL12" s="54"/>
      <c r="EQM12" s="54"/>
      <c r="EQN12" s="54"/>
      <c r="EQO12" s="54"/>
      <c r="EQP12" s="54"/>
      <c r="EQQ12" s="54"/>
      <c r="EQR12" s="54"/>
      <c r="EQS12" s="54"/>
      <c r="EQT12" s="54"/>
      <c r="EQU12" s="54"/>
      <c r="EQV12" s="54"/>
      <c r="EQW12" s="54"/>
      <c r="EQX12" s="54"/>
      <c r="EQY12" s="54"/>
      <c r="EQZ12" s="54"/>
      <c r="ERA12" s="54"/>
      <c r="ERB12" s="54"/>
      <c r="ERC12" s="54"/>
      <c r="ERD12" s="54"/>
      <c r="ERE12" s="54"/>
      <c r="ERF12" s="54"/>
      <c r="ERG12" s="54"/>
      <c r="ERH12" s="54"/>
      <c r="ERI12" s="54"/>
      <c r="ERJ12" s="54"/>
      <c r="ERK12" s="54"/>
      <c r="ERL12" s="54"/>
      <c r="ERM12" s="54"/>
      <c r="ERN12" s="54"/>
      <c r="ERO12" s="54"/>
      <c r="ERP12" s="54"/>
      <c r="ERQ12" s="54"/>
      <c r="ERR12" s="54"/>
      <c r="ERS12" s="54"/>
      <c r="ERT12" s="54"/>
      <c r="ERU12" s="54"/>
      <c r="ERV12" s="54"/>
      <c r="ERW12" s="54"/>
      <c r="ERX12" s="54"/>
      <c r="ERY12" s="54"/>
      <c r="ERZ12" s="54"/>
      <c r="ESA12" s="54"/>
      <c r="ESB12" s="54"/>
      <c r="ESC12" s="54"/>
      <c r="ESD12" s="54"/>
      <c r="ESE12" s="54"/>
      <c r="ESF12" s="54"/>
      <c r="ESG12" s="54"/>
      <c r="ESH12" s="54"/>
      <c r="ESI12" s="54"/>
      <c r="ESJ12" s="54"/>
      <c r="ESK12" s="54"/>
      <c r="ESL12" s="54"/>
      <c r="ESM12" s="54"/>
      <c r="ESN12" s="54"/>
      <c r="ESO12" s="54"/>
      <c r="ESP12" s="54"/>
      <c r="ESQ12" s="54"/>
      <c r="ESR12" s="54"/>
      <c r="ESS12" s="54"/>
      <c r="EST12" s="54"/>
      <c r="ESU12" s="54"/>
      <c r="ESV12" s="54"/>
      <c r="ESW12" s="54"/>
      <c r="ESX12" s="54"/>
      <c r="ESY12" s="54"/>
      <c r="ESZ12" s="54"/>
      <c r="ETA12" s="54"/>
      <c r="ETB12" s="54"/>
      <c r="ETC12" s="54"/>
      <c r="ETD12" s="54"/>
      <c r="ETE12" s="54"/>
      <c r="ETF12" s="54"/>
      <c r="ETG12" s="54"/>
      <c r="ETH12" s="54"/>
      <c r="ETI12" s="54"/>
      <c r="ETJ12" s="54"/>
      <c r="ETK12" s="54"/>
      <c r="ETL12" s="54"/>
      <c r="ETM12" s="54"/>
      <c r="ETN12" s="54"/>
      <c r="ETO12" s="54"/>
      <c r="ETP12" s="54"/>
      <c r="ETQ12" s="54"/>
      <c r="ETR12" s="54"/>
      <c r="ETS12" s="54"/>
      <c r="ETT12" s="54"/>
      <c r="ETU12" s="54"/>
      <c r="ETV12" s="54"/>
      <c r="ETW12" s="54"/>
      <c r="ETX12" s="54"/>
      <c r="ETY12" s="54"/>
      <c r="ETZ12" s="54"/>
      <c r="EUA12" s="54"/>
      <c r="EUB12" s="54"/>
      <c r="EUC12" s="54"/>
      <c r="EUD12" s="54"/>
      <c r="EUE12" s="54"/>
      <c r="EUF12" s="54"/>
      <c r="EUG12" s="54"/>
      <c r="EUH12" s="54"/>
      <c r="EUI12" s="54"/>
      <c r="EUJ12" s="54"/>
      <c r="EUK12" s="54"/>
      <c r="EUL12" s="54"/>
      <c r="EUM12" s="54"/>
      <c r="EUN12" s="54"/>
      <c r="EUO12" s="54"/>
      <c r="EUP12" s="54"/>
      <c r="EUQ12" s="54"/>
      <c r="EUR12" s="54"/>
      <c r="EUS12" s="54"/>
      <c r="EUT12" s="54"/>
      <c r="EUU12" s="54"/>
      <c r="EUV12" s="54"/>
      <c r="EUW12" s="54"/>
      <c r="EUX12" s="54"/>
      <c r="EUY12" s="54"/>
      <c r="EUZ12" s="54"/>
      <c r="EVA12" s="54"/>
      <c r="EVB12" s="54"/>
      <c r="EVC12" s="54"/>
      <c r="EVD12" s="54"/>
      <c r="EVE12" s="54"/>
      <c r="EVF12" s="54"/>
      <c r="EVG12" s="54"/>
      <c r="EVH12" s="54"/>
      <c r="EVI12" s="54"/>
      <c r="EVJ12" s="54"/>
      <c r="EVK12" s="54"/>
      <c r="EVL12" s="54"/>
      <c r="EVM12" s="54"/>
      <c r="EVN12" s="54"/>
      <c r="EVO12" s="54"/>
      <c r="EVP12" s="54"/>
      <c r="EVQ12" s="54"/>
      <c r="EVR12" s="54"/>
      <c r="EVS12" s="54"/>
      <c r="EVT12" s="54"/>
      <c r="EVU12" s="54"/>
      <c r="EVV12" s="54"/>
      <c r="EVW12" s="54"/>
      <c r="EVX12" s="54"/>
      <c r="EVY12" s="54"/>
      <c r="EVZ12" s="54"/>
      <c r="EWA12" s="54"/>
      <c r="EWB12" s="54"/>
      <c r="EWC12" s="54"/>
      <c r="EWD12" s="54"/>
      <c r="EWE12" s="54"/>
      <c r="EWF12" s="54"/>
      <c r="EWG12" s="54"/>
      <c r="EWH12" s="54"/>
      <c r="EWI12" s="54"/>
      <c r="EWJ12" s="54"/>
      <c r="EWK12" s="54"/>
      <c r="EWL12" s="54"/>
      <c r="EWM12" s="54"/>
      <c r="EWN12" s="54"/>
      <c r="EWO12" s="54"/>
      <c r="EWP12" s="54"/>
      <c r="EWQ12" s="54"/>
      <c r="EWR12" s="54"/>
      <c r="EWS12" s="54"/>
      <c r="EWT12" s="54"/>
      <c r="EWU12" s="54"/>
      <c r="EWV12" s="54"/>
      <c r="EWW12" s="54"/>
      <c r="EWX12" s="54"/>
      <c r="EWY12" s="54"/>
      <c r="EWZ12" s="54"/>
      <c r="EXA12" s="54"/>
      <c r="EXB12" s="54"/>
      <c r="EXC12" s="54"/>
      <c r="EXD12" s="54"/>
      <c r="EXE12" s="54"/>
      <c r="EXF12" s="54"/>
      <c r="EXG12" s="54"/>
      <c r="EXH12" s="54"/>
      <c r="EXI12" s="54"/>
      <c r="EXJ12" s="54"/>
      <c r="EXK12" s="54"/>
      <c r="EXL12" s="54"/>
      <c r="EXM12" s="54"/>
      <c r="EXN12" s="54"/>
      <c r="EXO12" s="54"/>
      <c r="EXP12" s="54"/>
      <c r="EXQ12" s="54"/>
      <c r="EXR12" s="54"/>
      <c r="EXS12" s="54"/>
      <c r="EXT12" s="54"/>
      <c r="EXU12" s="54"/>
      <c r="EXV12" s="54"/>
      <c r="EXW12" s="54"/>
      <c r="EXX12" s="54"/>
      <c r="EXY12" s="54"/>
      <c r="EXZ12" s="54"/>
      <c r="EYA12" s="54"/>
      <c r="EYB12" s="54"/>
      <c r="EYC12" s="54"/>
      <c r="EYD12" s="54"/>
      <c r="EYE12" s="54"/>
      <c r="EYF12" s="54"/>
      <c r="EYG12" s="54"/>
      <c r="EYH12" s="54"/>
      <c r="EYI12" s="54"/>
      <c r="EYJ12" s="54"/>
      <c r="EYK12" s="54"/>
      <c r="EYL12" s="54"/>
      <c r="EYM12" s="54"/>
      <c r="EYN12" s="54"/>
      <c r="EYO12" s="54"/>
      <c r="EYP12" s="54"/>
      <c r="EYQ12" s="54"/>
      <c r="EYR12" s="54"/>
      <c r="EYS12" s="54"/>
      <c r="EYT12" s="54"/>
      <c r="EYU12" s="54"/>
      <c r="EYV12" s="54"/>
      <c r="EYW12" s="54"/>
      <c r="EYX12" s="54"/>
      <c r="EYY12" s="54"/>
      <c r="EYZ12" s="54"/>
      <c r="EZA12" s="54"/>
      <c r="EZB12" s="54"/>
      <c r="EZC12" s="54"/>
      <c r="EZD12" s="54"/>
      <c r="EZE12" s="54"/>
      <c r="EZF12" s="54"/>
      <c r="EZG12" s="54"/>
      <c r="EZH12" s="54"/>
      <c r="EZI12" s="54"/>
      <c r="EZJ12" s="54"/>
      <c r="EZK12" s="54"/>
      <c r="EZL12" s="54"/>
      <c r="EZM12" s="54"/>
      <c r="EZN12" s="54"/>
      <c r="EZO12" s="54"/>
      <c r="EZP12" s="54"/>
      <c r="EZQ12" s="54"/>
      <c r="EZR12" s="54"/>
      <c r="EZS12" s="54"/>
      <c r="EZT12" s="54"/>
      <c r="EZU12" s="54"/>
      <c r="EZV12" s="54"/>
      <c r="EZW12" s="54"/>
      <c r="EZX12" s="54"/>
      <c r="EZY12" s="54"/>
      <c r="EZZ12" s="54"/>
      <c r="FAA12" s="54"/>
      <c r="FAB12" s="54"/>
      <c r="FAC12" s="54"/>
      <c r="FAD12" s="54"/>
      <c r="FAE12" s="54"/>
      <c r="FAF12" s="54"/>
      <c r="FAG12" s="54"/>
      <c r="FAH12" s="54"/>
      <c r="FAI12" s="54"/>
      <c r="FAJ12" s="54"/>
      <c r="FAK12" s="54"/>
      <c r="FAL12" s="54"/>
      <c r="FAM12" s="54"/>
      <c r="FAN12" s="54"/>
      <c r="FAO12" s="54"/>
      <c r="FAP12" s="54"/>
      <c r="FAQ12" s="54"/>
      <c r="FAR12" s="54"/>
      <c r="FAS12" s="54"/>
      <c r="FAT12" s="54"/>
      <c r="FAU12" s="54"/>
      <c r="FAV12" s="54"/>
      <c r="FAW12" s="54"/>
      <c r="FAX12" s="54"/>
      <c r="FAY12" s="54"/>
      <c r="FAZ12" s="54"/>
      <c r="FBA12" s="54"/>
      <c r="FBB12" s="54"/>
      <c r="FBC12" s="54"/>
      <c r="FBD12" s="54"/>
      <c r="FBE12" s="54"/>
      <c r="FBF12" s="54"/>
      <c r="FBG12" s="54"/>
      <c r="FBH12" s="54"/>
      <c r="FBI12" s="54"/>
      <c r="FBJ12" s="54"/>
      <c r="FBK12" s="54"/>
      <c r="FBL12" s="54"/>
      <c r="FBM12" s="54"/>
      <c r="FBN12" s="54"/>
      <c r="FBO12" s="54"/>
      <c r="FBP12" s="54"/>
      <c r="FBQ12" s="54"/>
      <c r="FBR12" s="54"/>
      <c r="FBS12" s="54"/>
      <c r="FBT12" s="54"/>
      <c r="FBU12" s="54"/>
      <c r="FBV12" s="54"/>
      <c r="FBW12" s="54"/>
      <c r="FBX12" s="54"/>
      <c r="FBY12" s="54"/>
      <c r="FBZ12" s="54"/>
      <c r="FCA12" s="54"/>
      <c r="FCB12" s="54"/>
      <c r="FCC12" s="54"/>
      <c r="FCD12" s="54"/>
      <c r="FCE12" s="54"/>
      <c r="FCF12" s="54"/>
      <c r="FCG12" s="54"/>
      <c r="FCH12" s="54"/>
      <c r="FCI12" s="54"/>
      <c r="FCJ12" s="54"/>
      <c r="FCK12" s="54"/>
      <c r="FCL12" s="54"/>
      <c r="FCM12" s="54"/>
      <c r="FCN12" s="54"/>
      <c r="FCO12" s="54"/>
      <c r="FCP12" s="54"/>
      <c r="FCQ12" s="54"/>
      <c r="FCR12" s="54"/>
      <c r="FCS12" s="54"/>
      <c r="FCT12" s="54"/>
      <c r="FCU12" s="54"/>
      <c r="FCV12" s="54"/>
      <c r="FCW12" s="54"/>
      <c r="FCX12" s="54"/>
      <c r="FCY12" s="54"/>
      <c r="FCZ12" s="54"/>
      <c r="FDA12" s="54"/>
      <c r="FDB12" s="54"/>
      <c r="FDC12" s="54"/>
      <c r="FDD12" s="54"/>
      <c r="FDE12" s="54"/>
      <c r="FDF12" s="54"/>
      <c r="FDG12" s="54"/>
      <c r="FDH12" s="54"/>
      <c r="FDI12" s="54"/>
      <c r="FDJ12" s="54"/>
      <c r="FDK12" s="54"/>
      <c r="FDL12" s="54"/>
      <c r="FDM12" s="54"/>
      <c r="FDN12" s="54"/>
      <c r="FDO12" s="54"/>
      <c r="FDP12" s="54"/>
      <c r="FDQ12" s="54"/>
      <c r="FDR12" s="54"/>
      <c r="FDS12" s="54"/>
      <c r="FDT12" s="54"/>
      <c r="FDU12" s="54"/>
      <c r="FDV12" s="54"/>
      <c r="FDW12" s="54"/>
      <c r="FDX12" s="54"/>
      <c r="FDY12" s="54"/>
      <c r="FDZ12" s="54"/>
      <c r="FEA12" s="54"/>
      <c r="FEB12" s="54"/>
      <c r="FEC12" s="54"/>
      <c r="FED12" s="54"/>
      <c r="FEE12" s="54"/>
      <c r="FEF12" s="54"/>
      <c r="FEG12" s="54"/>
      <c r="FEH12" s="54"/>
      <c r="FEI12" s="54"/>
      <c r="FEJ12" s="54"/>
      <c r="FEK12" s="54"/>
      <c r="FEL12" s="54"/>
      <c r="FEM12" s="54"/>
      <c r="FEN12" s="54"/>
      <c r="FEO12" s="54"/>
      <c r="FEP12" s="54"/>
      <c r="FEQ12" s="54"/>
      <c r="FER12" s="54"/>
      <c r="FES12" s="54"/>
      <c r="FET12" s="54"/>
      <c r="FEU12" s="54"/>
      <c r="FEV12" s="54"/>
      <c r="FEW12" s="54"/>
      <c r="FEX12" s="54"/>
      <c r="FEY12" s="54"/>
      <c r="FEZ12" s="54"/>
      <c r="FFA12" s="54"/>
      <c r="FFB12" s="54"/>
      <c r="FFC12" s="54"/>
      <c r="FFD12" s="54"/>
      <c r="FFE12" s="54"/>
      <c r="FFF12" s="54"/>
      <c r="FFG12" s="54"/>
      <c r="FFH12" s="54"/>
      <c r="FFI12" s="54"/>
      <c r="FFJ12" s="54"/>
      <c r="FFK12" s="54"/>
      <c r="FFL12" s="54"/>
      <c r="FFM12" s="54"/>
      <c r="FFN12" s="54"/>
      <c r="FFO12" s="54"/>
      <c r="FFP12" s="54"/>
      <c r="FFQ12" s="54"/>
      <c r="FFR12" s="54"/>
      <c r="FFS12" s="54"/>
      <c r="FFT12" s="54"/>
      <c r="FFU12" s="54"/>
      <c r="FFV12" s="54"/>
      <c r="FFW12" s="54"/>
      <c r="FFX12" s="54"/>
      <c r="FFY12" s="54"/>
      <c r="FFZ12" s="54"/>
      <c r="FGA12" s="54"/>
      <c r="FGB12" s="54"/>
      <c r="FGC12" s="54"/>
      <c r="FGD12" s="54"/>
      <c r="FGE12" s="54"/>
      <c r="FGF12" s="54"/>
      <c r="FGG12" s="54"/>
      <c r="FGH12" s="54"/>
      <c r="FGI12" s="54"/>
      <c r="FGJ12" s="54"/>
      <c r="FGK12" s="54"/>
      <c r="FGL12" s="54"/>
      <c r="FGM12" s="54"/>
      <c r="FGN12" s="54"/>
      <c r="FGO12" s="54"/>
      <c r="FGP12" s="54"/>
      <c r="FGQ12" s="54"/>
      <c r="FGR12" s="54"/>
      <c r="FGS12" s="54"/>
      <c r="FGT12" s="54"/>
      <c r="FGU12" s="54"/>
      <c r="FGV12" s="54"/>
      <c r="FGW12" s="54"/>
      <c r="FGX12" s="54"/>
      <c r="FGY12" s="54"/>
      <c r="FGZ12" s="54"/>
      <c r="FHA12" s="54"/>
      <c r="FHB12" s="54"/>
      <c r="FHC12" s="54"/>
      <c r="FHD12" s="54"/>
      <c r="FHE12" s="54"/>
      <c r="FHF12" s="54"/>
      <c r="FHG12" s="54"/>
      <c r="FHH12" s="54"/>
      <c r="FHI12" s="54"/>
      <c r="FHJ12" s="54"/>
      <c r="FHK12" s="54"/>
      <c r="FHL12" s="54"/>
      <c r="FHM12" s="54"/>
      <c r="FHN12" s="54"/>
      <c r="FHO12" s="54"/>
      <c r="FHP12" s="54"/>
      <c r="FHQ12" s="54"/>
      <c r="FHR12" s="54"/>
      <c r="FHS12" s="54"/>
      <c r="FHT12" s="54"/>
      <c r="FHU12" s="54"/>
      <c r="FHV12" s="54"/>
      <c r="FHW12" s="54"/>
      <c r="FHX12" s="54"/>
      <c r="FHY12" s="54"/>
      <c r="FHZ12" s="54"/>
      <c r="FIA12" s="54"/>
      <c r="FIB12" s="54"/>
      <c r="FIC12" s="54"/>
      <c r="FID12" s="54"/>
      <c r="FIE12" s="54"/>
      <c r="FIF12" s="54"/>
      <c r="FIG12" s="54"/>
      <c r="FIH12" s="54"/>
      <c r="FII12" s="54"/>
      <c r="FIJ12" s="54"/>
      <c r="FIK12" s="54"/>
      <c r="FIL12" s="54"/>
      <c r="FIM12" s="54"/>
      <c r="FIN12" s="54"/>
      <c r="FIO12" s="54"/>
      <c r="FIP12" s="54"/>
      <c r="FIQ12" s="54"/>
      <c r="FIR12" s="54"/>
      <c r="FIS12" s="54"/>
      <c r="FIT12" s="54"/>
      <c r="FIU12" s="54"/>
      <c r="FIV12" s="54"/>
      <c r="FIW12" s="54"/>
      <c r="FIX12" s="54"/>
      <c r="FIY12" s="54"/>
      <c r="FIZ12" s="54"/>
      <c r="FJA12" s="54"/>
      <c r="FJB12" s="54"/>
      <c r="FJC12" s="54"/>
      <c r="FJD12" s="54"/>
      <c r="FJE12" s="54"/>
      <c r="FJF12" s="54"/>
      <c r="FJG12" s="54"/>
      <c r="FJH12" s="54"/>
      <c r="FJI12" s="54"/>
      <c r="FJJ12" s="54"/>
      <c r="FJK12" s="54"/>
      <c r="FJL12" s="54"/>
      <c r="FJM12" s="54"/>
      <c r="FJN12" s="54"/>
      <c r="FJO12" s="54"/>
      <c r="FJP12" s="54"/>
      <c r="FJQ12" s="54"/>
      <c r="FJR12" s="54"/>
      <c r="FJS12" s="54"/>
      <c r="FJT12" s="54"/>
      <c r="FJU12" s="54"/>
      <c r="FJV12" s="54"/>
      <c r="FJW12" s="54"/>
      <c r="FJX12" s="54"/>
      <c r="FJY12" s="54"/>
      <c r="FJZ12" s="54"/>
      <c r="FKA12" s="54"/>
      <c r="FKB12" s="54"/>
      <c r="FKC12" s="54"/>
      <c r="FKD12" s="54"/>
      <c r="FKE12" s="54"/>
      <c r="FKF12" s="54"/>
      <c r="FKG12" s="54"/>
      <c r="FKH12" s="54"/>
      <c r="FKI12" s="54"/>
      <c r="FKJ12" s="54"/>
      <c r="FKK12" s="54"/>
      <c r="FKL12" s="54"/>
      <c r="FKM12" s="54"/>
      <c r="FKN12" s="54"/>
      <c r="FKO12" s="54"/>
      <c r="FKP12" s="54"/>
      <c r="FKQ12" s="54"/>
      <c r="FKR12" s="54"/>
      <c r="FKS12" s="54"/>
      <c r="FKT12" s="54"/>
      <c r="FKU12" s="54"/>
      <c r="FKV12" s="54"/>
      <c r="FKW12" s="54"/>
      <c r="FKX12" s="54"/>
      <c r="FKY12" s="54"/>
      <c r="FKZ12" s="54"/>
      <c r="FLA12" s="54"/>
      <c r="FLB12" s="54"/>
      <c r="FLC12" s="54"/>
      <c r="FLD12" s="54"/>
      <c r="FLE12" s="54"/>
      <c r="FLF12" s="54"/>
      <c r="FLG12" s="54"/>
      <c r="FLH12" s="54"/>
      <c r="FLI12" s="54"/>
      <c r="FLJ12" s="54"/>
      <c r="FLK12" s="54"/>
      <c r="FLL12" s="54"/>
      <c r="FLM12" s="54"/>
      <c r="FLN12" s="54"/>
      <c r="FLO12" s="54"/>
      <c r="FLP12" s="54"/>
      <c r="FLQ12" s="54"/>
      <c r="FLR12" s="54"/>
      <c r="FLS12" s="54"/>
      <c r="FLT12" s="54"/>
      <c r="FLU12" s="54"/>
      <c r="FLV12" s="54"/>
      <c r="FLW12" s="54"/>
      <c r="FLX12" s="54"/>
      <c r="FLY12" s="54"/>
      <c r="FLZ12" s="54"/>
      <c r="FMA12" s="54"/>
      <c r="FMB12" s="54"/>
      <c r="FMC12" s="54"/>
      <c r="FMD12" s="54"/>
      <c r="FME12" s="54"/>
      <c r="FMF12" s="54"/>
      <c r="FMG12" s="54"/>
      <c r="FMH12" s="54"/>
      <c r="FMI12" s="54"/>
      <c r="FMJ12" s="54"/>
      <c r="FMK12" s="54"/>
      <c r="FML12" s="54"/>
      <c r="FMM12" s="54"/>
      <c r="FMN12" s="54"/>
      <c r="FMO12" s="54"/>
      <c r="FMP12" s="54"/>
      <c r="FMQ12" s="54"/>
      <c r="FMR12" s="54"/>
      <c r="FMS12" s="54"/>
      <c r="FMT12" s="54"/>
      <c r="FMU12" s="54"/>
      <c r="FMV12" s="54"/>
      <c r="FMW12" s="54"/>
      <c r="FMX12" s="54"/>
      <c r="FMY12" s="54"/>
      <c r="FMZ12" s="54"/>
      <c r="FNA12" s="54"/>
      <c r="FNB12" s="54"/>
      <c r="FNC12" s="54"/>
      <c r="FND12" s="54"/>
      <c r="FNE12" s="54"/>
      <c r="FNF12" s="54"/>
      <c r="FNG12" s="54"/>
      <c r="FNH12" s="54"/>
      <c r="FNI12" s="54"/>
      <c r="FNJ12" s="54"/>
      <c r="FNK12" s="54"/>
      <c r="FNL12" s="54"/>
      <c r="FNM12" s="54"/>
      <c r="FNN12" s="54"/>
      <c r="FNO12" s="54"/>
      <c r="FNP12" s="54"/>
      <c r="FNQ12" s="54"/>
      <c r="FNR12" s="54"/>
      <c r="FNS12" s="54"/>
      <c r="FNT12" s="54"/>
      <c r="FNU12" s="54"/>
      <c r="FNV12" s="54"/>
      <c r="FNW12" s="54"/>
      <c r="FNX12" s="54"/>
      <c r="FNY12" s="54"/>
      <c r="FNZ12" s="54"/>
      <c r="FOA12" s="54"/>
      <c r="FOB12" s="54"/>
      <c r="FOC12" s="54"/>
      <c r="FOD12" s="54"/>
      <c r="FOE12" s="54"/>
      <c r="FOF12" s="54"/>
      <c r="FOG12" s="54"/>
      <c r="FOH12" s="54"/>
      <c r="FOI12" s="54"/>
      <c r="FOJ12" s="54"/>
      <c r="FOK12" s="54"/>
      <c r="FOL12" s="54"/>
      <c r="FOM12" s="54"/>
      <c r="FON12" s="54"/>
      <c r="FOO12" s="54"/>
      <c r="FOP12" s="54"/>
      <c r="FOQ12" s="54"/>
      <c r="FOR12" s="54"/>
      <c r="FOS12" s="54"/>
      <c r="FOT12" s="54"/>
      <c r="FOU12" s="54"/>
      <c r="FOV12" s="54"/>
      <c r="FOW12" s="54"/>
      <c r="FOX12" s="54"/>
      <c r="FOY12" s="54"/>
      <c r="FOZ12" s="54"/>
      <c r="FPA12" s="54"/>
      <c r="FPB12" s="54"/>
      <c r="FPC12" s="54"/>
      <c r="FPD12" s="54"/>
      <c r="FPE12" s="54"/>
      <c r="FPF12" s="54"/>
      <c r="FPG12" s="54"/>
      <c r="FPH12" s="54"/>
      <c r="FPI12" s="54"/>
      <c r="FPJ12" s="54"/>
      <c r="FPK12" s="54"/>
      <c r="FPL12" s="54"/>
      <c r="FPM12" s="54"/>
      <c r="FPN12" s="54"/>
      <c r="FPO12" s="54"/>
      <c r="FPP12" s="54"/>
      <c r="FPQ12" s="54"/>
      <c r="FPR12" s="54"/>
      <c r="FPS12" s="54"/>
      <c r="FPT12" s="54"/>
      <c r="FPU12" s="54"/>
      <c r="FPV12" s="54"/>
      <c r="FPW12" s="54"/>
      <c r="FPX12" s="54"/>
      <c r="FPY12" s="54"/>
      <c r="FPZ12" s="54"/>
      <c r="FQA12" s="54"/>
      <c r="FQB12" s="54"/>
      <c r="FQC12" s="54"/>
      <c r="FQD12" s="54"/>
      <c r="FQE12" s="54"/>
      <c r="FQF12" s="54"/>
      <c r="FQG12" s="54"/>
      <c r="FQH12" s="54"/>
      <c r="FQI12" s="54"/>
      <c r="FQJ12" s="54"/>
      <c r="FQK12" s="54"/>
      <c r="FQL12" s="54"/>
      <c r="FQM12" s="54"/>
      <c r="FQN12" s="54"/>
      <c r="FQO12" s="54"/>
      <c r="FQP12" s="54"/>
      <c r="FQQ12" s="54"/>
      <c r="FQR12" s="54"/>
      <c r="FQS12" s="54"/>
      <c r="FQT12" s="54"/>
      <c r="FQU12" s="54"/>
      <c r="FQV12" s="54"/>
      <c r="FQW12" s="54"/>
      <c r="FQX12" s="54"/>
      <c r="FQY12" s="54"/>
      <c r="FQZ12" s="54"/>
      <c r="FRA12" s="54"/>
      <c r="FRB12" s="54"/>
      <c r="FRC12" s="54"/>
      <c r="FRD12" s="54"/>
      <c r="FRE12" s="54"/>
      <c r="FRF12" s="54"/>
      <c r="FRG12" s="54"/>
      <c r="FRH12" s="54"/>
      <c r="FRI12" s="54"/>
      <c r="FRJ12" s="54"/>
      <c r="FRK12" s="54"/>
      <c r="FRL12" s="54"/>
      <c r="FRM12" s="54"/>
      <c r="FRN12" s="54"/>
      <c r="FRO12" s="54"/>
      <c r="FRP12" s="54"/>
      <c r="FRQ12" s="54"/>
      <c r="FRR12" s="54"/>
      <c r="FRS12" s="54"/>
      <c r="FRT12" s="54"/>
      <c r="FRU12" s="54"/>
      <c r="FRV12" s="54"/>
      <c r="FRW12" s="54"/>
      <c r="FRX12" s="54"/>
      <c r="FRY12" s="54"/>
      <c r="FRZ12" s="54"/>
      <c r="FSA12" s="54"/>
      <c r="FSB12" s="54"/>
      <c r="FSC12" s="54"/>
      <c r="FSD12" s="54"/>
      <c r="FSE12" s="54"/>
      <c r="FSF12" s="54"/>
      <c r="FSG12" s="54"/>
      <c r="FSH12" s="54"/>
      <c r="FSI12" s="54"/>
      <c r="FSJ12" s="54"/>
      <c r="FSK12" s="54"/>
      <c r="FSL12" s="54"/>
      <c r="FSM12" s="54"/>
      <c r="FSN12" s="54"/>
      <c r="FSO12" s="54"/>
      <c r="FSP12" s="54"/>
      <c r="FSQ12" s="54"/>
      <c r="FSR12" s="54"/>
      <c r="FSS12" s="54"/>
      <c r="FST12" s="54"/>
      <c r="FSU12" s="54"/>
      <c r="FSV12" s="54"/>
      <c r="FSW12" s="54"/>
      <c r="FSX12" s="54"/>
      <c r="FSY12" s="54"/>
      <c r="FSZ12" s="54"/>
      <c r="FTA12" s="54"/>
      <c r="FTB12" s="54"/>
      <c r="FTC12" s="54"/>
      <c r="FTD12" s="54"/>
      <c r="FTE12" s="54"/>
      <c r="FTF12" s="54"/>
      <c r="FTG12" s="54"/>
      <c r="FTH12" s="54"/>
      <c r="FTI12" s="54"/>
      <c r="FTJ12" s="54"/>
      <c r="FTK12" s="54"/>
      <c r="FTL12" s="54"/>
      <c r="FTM12" s="54"/>
      <c r="FTN12" s="54"/>
      <c r="FTO12" s="54"/>
      <c r="FTP12" s="54"/>
      <c r="FTQ12" s="54"/>
      <c r="FTR12" s="54"/>
      <c r="FTS12" s="54"/>
      <c r="FTT12" s="54"/>
      <c r="FTU12" s="54"/>
      <c r="FTV12" s="54"/>
      <c r="FTW12" s="54"/>
      <c r="FTX12" s="54"/>
      <c r="FTY12" s="54"/>
      <c r="FTZ12" s="54"/>
      <c r="FUA12" s="54"/>
      <c r="FUB12" s="54"/>
      <c r="FUC12" s="54"/>
      <c r="FUD12" s="54"/>
      <c r="FUE12" s="54"/>
      <c r="FUF12" s="54"/>
      <c r="FUG12" s="54"/>
      <c r="FUH12" s="54"/>
      <c r="FUI12" s="54"/>
      <c r="FUJ12" s="54"/>
      <c r="FUK12" s="54"/>
      <c r="FUL12" s="54"/>
      <c r="FUM12" s="54"/>
      <c r="FUN12" s="54"/>
      <c r="FUO12" s="54"/>
      <c r="FUP12" s="54"/>
      <c r="FUQ12" s="54"/>
      <c r="FUR12" s="54"/>
      <c r="FUS12" s="54"/>
      <c r="FUT12" s="54"/>
      <c r="FUU12" s="54"/>
      <c r="FUV12" s="54"/>
      <c r="FUW12" s="54"/>
      <c r="FUX12" s="54"/>
      <c r="FUY12" s="54"/>
      <c r="FUZ12" s="54"/>
      <c r="FVA12" s="54"/>
      <c r="FVB12" s="54"/>
      <c r="FVC12" s="54"/>
      <c r="FVD12" s="54"/>
      <c r="FVE12" s="54"/>
      <c r="FVF12" s="54"/>
      <c r="FVG12" s="54"/>
      <c r="FVH12" s="54"/>
      <c r="FVI12" s="54"/>
      <c r="FVJ12" s="54"/>
      <c r="FVK12" s="54"/>
      <c r="FVL12" s="54"/>
      <c r="FVM12" s="54"/>
      <c r="FVN12" s="54"/>
      <c r="FVO12" s="54"/>
      <c r="FVP12" s="54"/>
      <c r="FVQ12" s="54"/>
      <c r="FVR12" s="54"/>
      <c r="FVS12" s="54"/>
      <c r="FVT12" s="54"/>
      <c r="FVU12" s="54"/>
      <c r="FVV12" s="54"/>
      <c r="FVW12" s="54"/>
      <c r="FVX12" s="54"/>
      <c r="FVY12" s="54"/>
      <c r="FVZ12" s="54"/>
      <c r="FWA12" s="54"/>
      <c r="FWB12" s="54"/>
      <c r="FWC12" s="54"/>
      <c r="FWD12" s="54"/>
      <c r="FWE12" s="54"/>
      <c r="FWF12" s="54"/>
      <c r="FWG12" s="54"/>
      <c r="FWH12" s="54"/>
      <c r="FWI12" s="54"/>
      <c r="FWJ12" s="54"/>
      <c r="FWK12" s="54"/>
      <c r="FWL12" s="54"/>
      <c r="FWM12" s="54"/>
      <c r="FWN12" s="54"/>
      <c r="FWO12" s="54"/>
      <c r="FWP12" s="54"/>
      <c r="FWQ12" s="54"/>
      <c r="FWR12" s="54"/>
      <c r="FWS12" s="54"/>
      <c r="FWT12" s="54"/>
      <c r="FWU12" s="54"/>
      <c r="FWV12" s="54"/>
      <c r="FWW12" s="54"/>
      <c r="FWX12" s="54"/>
      <c r="FWY12" s="54"/>
      <c r="FWZ12" s="54"/>
      <c r="FXA12" s="54"/>
      <c r="FXB12" s="54"/>
      <c r="FXC12" s="54"/>
      <c r="FXD12" s="54"/>
      <c r="FXE12" s="54"/>
      <c r="FXF12" s="54"/>
      <c r="FXG12" s="54"/>
      <c r="FXH12" s="54"/>
      <c r="FXI12" s="54"/>
      <c r="FXJ12" s="54"/>
      <c r="FXK12" s="54"/>
      <c r="FXL12" s="54"/>
      <c r="FXM12" s="54"/>
      <c r="FXN12" s="54"/>
      <c r="FXO12" s="54"/>
      <c r="FXP12" s="54"/>
      <c r="FXQ12" s="54"/>
      <c r="FXR12" s="54"/>
      <c r="FXS12" s="54"/>
      <c r="FXT12" s="54"/>
      <c r="FXU12" s="54"/>
      <c r="FXV12" s="54"/>
      <c r="FXW12" s="54"/>
      <c r="FXX12" s="54"/>
      <c r="FXY12" s="54"/>
      <c r="FXZ12" s="54"/>
      <c r="FYA12" s="54"/>
      <c r="FYB12" s="54"/>
      <c r="FYC12" s="54"/>
      <c r="FYD12" s="54"/>
      <c r="FYE12" s="54"/>
      <c r="FYF12" s="54"/>
      <c r="FYG12" s="54"/>
      <c r="FYH12" s="54"/>
      <c r="FYI12" s="54"/>
      <c r="FYJ12" s="54"/>
      <c r="FYK12" s="54"/>
      <c r="FYL12" s="54"/>
      <c r="FYM12" s="54"/>
      <c r="FYN12" s="54"/>
      <c r="FYO12" s="54"/>
      <c r="FYP12" s="54"/>
      <c r="FYQ12" s="54"/>
      <c r="FYR12" s="54"/>
      <c r="FYS12" s="54"/>
      <c r="FYT12" s="54"/>
      <c r="FYU12" s="54"/>
      <c r="FYV12" s="54"/>
      <c r="FYW12" s="54"/>
      <c r="FYX12" s="54"/>
      <c r="FYY12" s="54"/>
      <c r="FYZ12" s="54"/>
      <c r="FZA12" s="54"/>
      <c r="FZB12" s="54"/>
      <c r="FZC12" s="54"/>
      <c r="FZD12" s="54"/>
      <c r="FZE12" s="54"/>
      <c r="FZF12" s="54"/>
      <c r="FZG12" s="54"/>
      <c r="FZH12" s="54"/>
      <c r="FZI12" s="54"/>
      <c r="FZJ12" s="54"/>
      <c r="FZK12" s="54"/>
      <c r="FZL12" s="54"/>
      <c r="FZM12" s="54"/>
      <c r="FZN12" s="54"/>
      <c r="FZO12" s="54"/>
      <c r="FZP12" s="54"/>
      <c r="FZQ12" s="54"/>
      <c r="FZR12" s="54"/>
      <c r="FZS12" s="54"/>
      <c r="FZT12" s="54"/>
      <c r="FZU12" s="54"/>
      <c r="FZV12" s="54"/>
      <c r="FZW12" s="54"/>
      <c r="FZX12" s="54"/>
      <c r="FZY12" s="54"/>
      <c r="FZZ12" s="54"/>
      <c r="GAA12" s="54"/>
      <c r="GAB12" s="54"/>
      <c r="GAC12" s="54"/>
      <c r="GAD12" s="54"/>
      <c r="GAE12" s="54"/>
      <c r="GAF12" s="54"/>
      <c r="GAG12" s="54"/>
      <c r="GAH12" s="54"/>
      <c r="GAI12" s="54"/>
      <c r="GAJ12" s="54"/>
      <c r="GAK12" s="54"/>
      <c r="GAL12" s="54"/>
      <c r="GAM12" s="54"/>
      <c r="GAN12" s="54"/>
      <c r="GAO12" s="54"/>
      <c r="GAP12" s="54"/>
      <c r="GAQ12" s="54"/>
      <c r="GAR12" s="54"/>
      <c r="GAS12" s="54"/>
      <c r="GAT12" s="54"/>
      <c r="GAU12" s="54"/>
      <c r="GAV12" s="54"/>
      <c r="GAW12" s="54"/>
      <c r="GAX12" s="54"/>
      <c r="GAY12" s="54"/>
      <c r="GAZ12" s="54"/>
      <c r="GBA12" s="54"/>
      <c r="GBB12" s="54"/>
      <c r="GBC12" s="54"/>
      <c r="GBD12" s="54"/>
      <c r="GBE12" s="54"/>
      <c r="GBF12" s="54"/>
      <c r="GBG12" s="54"/>
      <c r="GBH12" s="54"/>
      <c r="GBI12" s="54"/>
      <c r="GBJ12" s="54"/>
      <c r="GBK12" s="54"/>
      <c r="GBL12" s="54"/>
      <c r="GBM12" s="54"/>
      <c r="GBN12" s="54"/>
      <c r="GBO12" s="54"/>
      <c r="GBP12" s="54"/>
      <c r="GBQ12" s="54"/>
      <c r="GBR12" s="54"/>
      <c r="GBS12" s="54"/>
      <c r="GBT12" s="54"/>
      <c r="GBU12" s="54"/>
      <c r="GBV12" s="54"/>
      <c r="GBW12" s="54"/>
      <c r="GBX12" s="54"/>
      <c r="GBY12" s="54"/>
      <c r="GBZ12" s="54"/>
      <c r="GCA12" s="54"/>
      <c r="GCB12" s="54"/>
      <c r="GCC12" s="54"/>
      <c r="GCD12" s="54"/>
      <c r="GCE12" s="54"/>
      <c r="GCF12" s="54"/>
      <c r="GCG12" s="54"/>
      <c r="GCH12" s="54"/>
      <c r="GCI12" s="54"/>
      <c r="GCJ12" s="54"/>
      <c r="GCK12" s="54"/>
      <c r="GCL12" s="54"/>
      <c r="GCM12" s="54"/>
      <c r="GCN12" s="54"/>
      <c r="GCO12" s="54"/>
      <c r="GCP12" s="54"/>
      <c r="GCQ12" s="54"/>
      <c r="GCR12" s="54"/>
      <c r="GCS12" s="54"/>
      <c r="GCT12" s="54"/>
      <c r="GCU12" s="54"/>
      <c r="GCV12" s="54"/>
      <c r="GCW12" s="54"/>
      <c r="GCX12" s="54"/>
      <c r="GCY12" s="54"/>
      <c r="GCZ12" s="54"/>
      <c r="GDA12" s="54"/>
      <c r="GDB12" s="54"/>
      <c r="GDC12" s="54"/>
      <c r="GDD12" s="54"/>
      <c r="GDE12" s="54"/>
      <c r="GDF12" s="54"/>
      <c r="GDG12" s="54"/>
      <c r="GDH12" s="54"/>
      <c r="GDI12" s="54"/>
      <c r="GDJ12" s="54"/>
      <c r="GDK12" s="54"/>
      <c r="GDL12" s="54"/>
      <c r="GDM12" s="54"/>
      <c r="GDN12" s="54"/>
      <c r="GDO12" s="54"/>
      <c r="GDP12" s="54"/>
      <c r="GDQ12" s="54"/>
      <c r="GDR12" s="54"/>
      <c r="GDS12" s="54"/>
      <c r="GDT12" s="54"/>
      <c r="GDU12" s="54"/>
      <c r="GDV12" s="54"/>
      <c r="GDW12" s="54"/>
      <c r="GDX12" s="54"/>
      <c r="GDY12" s="54"/>
      <c r="GDZ12" s="54"/>
      <c r="GEA12" s="54"/>
      <c r="GEB12" s="54"/>
      <c r="GEC12" s="54"/>
      <c r="GED12" s="54"/>
      <c r="GEE12" s="54"/>
      <c r="GEF12" s="54"/>
      <c r="GEG12" s="54"/>
      <c r="GEH12" s="54"/>
      <c r="GEI12" s="54"/>
      <c r="GEJ12" s="54"/>
      <c r="GEK12" s="54"/>
      <c r="GEL12" s="54"/>
      <c r="GEM12" s="54"/>
      <c r="GEN12" s="54"/>
      <c r="GEO12" s="54"/>
      <c r="GEP12" s="54"/>
      <c r="GEQ12" s="54"/>
      <c r="GER12" s="54"/>
      <c r="GES12" s="54"/>
      <c r="GET12" s="54"/>
      <c r="GEU12" s="54"/>
      <c r="GEV12" s="54"/>
      <c r="GEW12" s="54"/>
      <c r="GEX12" s="54"/>
      <c r="GEY12" s="54"/>
      <c r="GEZ12" s="54"/>
      <c r="GFA12" s="54"/>
      <c r="GFB12" s="54"/>
      <c r="GFC12" s="54"/>
      <c r="GFD12" s="54"/>
      <c r="GFE12" s="54"/>
      <c r="GFF12" s="54"/>
      <c r="GFG12" s="54"/>
      <c r="GFH12" s="54"/>
      <c r="GFI12" s="54"/>
      <c r="GFJ12" s="54"/>
      <c r="GFK12" s="54"/>
      <c r="GFL12" s="54"/>
      <c r="GFM12" s="54"/>
      <c r="GFN12" s="54"/>
      <c r="GFO12" s="54"/>
      <c r="GFP12" s="54"/>
      <c r="GFQ12" s="54"/>
      <c r="GFR12" s="54"/>
      <c r="GFS12" s="54"/>
      <c r="GFT12" s="54"/>
      <c r="GFU12" s="54"/>
      <c r="GFV12" s="54"/>
      <c r="GFW12" s="54"/>
      <c r="GFX12" s="54"/>
      <c r="GFY12" s="54"/>
      <c r="GFZ12" s="54"/>
      <c r="GGA12" s="54"/>
      <c r="GGB12" s="54"/>
      <c r="GGC12" s="54"/>
      <c r="GGD12" s="54"/>
      <c r="GGE12" s="54"/>
      <c r="GGF12" s="54"/>
      <c r="GGG12" s="54"/>
      <c r="GGH12" s="54"/>
      <c r="GGI12" s="54"/>
      <c r="GGJ12" s="54"/>
      <c r="GGK12" s="54"/>
      <c r="GGL12" s="54"/>
      <c r="GGM12" s="54"/>
      <c r="GGN12" s="54"/>
      <c r="GGO12" s="54"/>
      <c r="GGP12" s="54"/>
      <c r="GGQ12" s="54"/>
      <c r="GGR12" s="54"/>
      <c r="GGS12" s="54"/>
      <c r="GGT12" s="54"/>
      <c r="GGU12" s="54"/>
      <c r="GGV12" s="54"/>
      <c r="GGW12" s="54"/>
      <c r="GGX12" s="54"/>
      <c r="GGY12" s="54"/>
      <c r="GGZ12" s="54"/>
      <c r="GHA12" s="54"/>
      <c r="GHB12" s="54"/>
      <c r="GHC12" s="54"/>
      <c r="GHD12" s="54"/>
      <c r="GHE12" s="54"/>
      <c r="GHF12" s="54"/>
      <c r="GHG12" s="54"/>
      <c r="GHH12" s="54"/>
      <c r="GHI12" s="54"/>
      <c r="GHJ12" s="54"/>
      <c r="GHK12" s="54"/>
      <c r="GHL12" s="54"/>
      <c r="GHM12" s="54"/>
      <c r="GHN12" s="54"/>
      <c r="GHO12" s="54"/>
      <c r="GHP12" s="54"/>
      <c r="GHQ12" s="54"/>
      <c r="GHR12" s="54"/>
      <c r="GHS12" s="54"/>
      <c r="GHT12" s="54"/>
      <c r="GHU12" s="54"/>
      <c r="GHV12" s="54"/>
      <c r="GHW12" s="54"/>
      <c r="GHX12" s="54"/>
      <c r="GHY12" s="54"/>
      <c r="GHZ12" s="54"/>
      <c r="GIA12" s="54"/>
      <c r="GIB12" s="54"/>
      <c r="GIC12" s="54"/>
      <c r="GID12" s="54"/>
      <c r="GIE12" s="54"/>
      <c r="GIF12" s="54"/>
      <c r="GIG12" s="54"/>
      <c r="GIH12" s="54"/>
      <c r="GII12" s="54"/>
      <c r="GIJ12" s="54"/>
      <c r="GIK12" s="54"/>
      <c r="GIL12" s="54"/>
      <c r="GIM12" s="54"/>
      <c r="GIN12" s="54"/>
      <c r="GIO12" s="54"/>
      <c r="GIP12" s="54"/>
      <c r="GIQ12" s="54"/>
      <c r="GIR12" s="54"/>
      <c r="GIS12" s="54"/>
      <c r="GIT12" s="54"/>
      <c r="GIU12" s="54"/>
      <c r="GIV12" s="54"/>
      <c r="GIW12" s="54"/>
      <c r="GIX12" s="54"/>
      <c r="GIY12" s="54"/>
      <c r="GIZ12" s="54"/>
      <c r="GJA12" s="54"/>
      <c r="GJB12" s="54"/>
      <c r="GJC12" s="54"/>
      <c r="GJD12" s="54"/>
      <c r="GJE12" s="54"/>
      <c r="GJF12" s="54"/>
      <c r="GJG12" s="54"/>
      <c r="GJH12" s="54"/>
      <c r="GJI12" s="54"/>
      <c r="GJJ12" s="54"/>
      <c r="GJK12" s="54"/>
      <c r="GJL12" s="54"/>
      <c r="GJM12" s="54"/>
      <c r="GJN12" s="54"/>
      <c r="GJO12" s="54"/>
      <c r="GJP12" s="54"/>
      <c r="GJQ12" s="54"/>
      <c r="GJR12" s="54"/>
      <c r="GJS12" s="54"/>
      <c r="GJT12" s="54"/>
      <c r="GJU12" s="54"/>
      <c r="GJV12" s="54"/>
      <c r="GJW12" s="54"/>
      <c r="GJX12" s="54"/>
      <c r="GJY12" s="54"/>
      <c r="GJZ12" s="54"/>
      <c r="GKA12" s="54"/>
      <c r="GKB12" s="54"/>
      <c r="GKC12" s="54"/>
      <c r="GKD12" s="54"/>
      <c r="GKE12" s="54"/>
      <c r="GKF12" s="54"/>
      <c r="GKG12" s="54"/>
      <c r="GKH12" s="54"/>
      <c r="GKI12" s="54"/>
      <c r="GKJ12" s="54"/>
      <c r="GKK12" s="54"/>
      <c r="GKL12" s="54"/>
      <c r="GKM12" s="54"/>
      <c r="GKN12" s="54"/>
      <c r="GKO12" s="54"/>
      <c r="GKP12" s="54"/>
      <c r="GKQ12" s="54"/>
      <c r="GKR12" s="54"/>
      <c r="GKS12" s="54"/>
      <c r="GKT12" s="54"/>
      <c r="GKU12" s="54"/>
      <c r="GKV12" s="54"/>
      <c r="GKW12" s="54"/>
      <c r="GKX12" s="54"/>
      <c r="GKY12" s="54"/>
      <c r="GKZ12" s="54"/>
      <c r="GLA12" s="54"/>
      <c r="GLB12" s="54"/>
      <c r="GLC12" s="54"/>
      <c r="GLD12" s="54"/>
      <c r="GLE12" s="54"/>
      <c r="GLF12" s="54"/>
      <c r="GLG12" s="54"/>
      <c r="GLH12" s="54"/>
      <c r="GLI12" s="54"/>
      <c r="GLJ12" s="54"/>
      <c r="GLK12" s="54"/>
      <c r="GLL12" s="54"/>
      <c r="GLM12" s="54"/>
      <c r="GLN12" s="54"/>
      <c r="GLO12" s="54"/>
      <c r="GLP12" s="54"/>
      <c r="GLQ12" s="54"/>
      <c r="GLR12" s="54"/>
      <c r="GLS12" s="54"/>
      <c r="GLT12" s="54"/>
      <c r="GLU12" s="54"/>
      <c r="GLV12" s="54"/>
      <c r="GLW12" s="54"/>
      <c r="GLX12" s="54"/>
      <c r="GLY12" s="54"/>
      <c r="GLZ12" s="54"/>
      <c r="GMA12" s="54"/>
      <c r="GMB12" s="54"/>
      <c r="GMC12" s="54"/>
      <c r="GMD12" s="54"/>
      <c r="GME12" s="54"/>
      <c r="GMF12" s="54"/>
      <c r="GMG12" s="54"/>
      <c r="GMH12" s="54"/>
      <c r="GMI12" s="54"/>
      <c r="GMJ12" s="54"/>
      <c r="GMK12" s="54"/>
      <c r="GML12" s="54"/>
      <c r="GMM12" s="54"/>
      <c r="GMN12" s="54"/>
      <c r="GMO12" s="54"/>
      <c r="GMP12" s="54"/>
      <c r="GMQ12" s="54"/>
      <c r="GMR12" s="54"/>
      <c r="GMS12" s="54"/>
      <c r="GMT12" s="54"/>
      <c r="GMU12" s="54"/>
      <c r="GMV12" s="54"/>
      <c r="GMW12" s="54"/>
      <c r="GMX12" s="54"/>
      <c r="GMY12" s="54"/>
      <c r="GMZ12" s="54"/>
      <c r="GNA12" s="54"/>
      <c r="GNB12" s="54"/>
      <c r="GNC12" s="54"/>
      <c r="GND12" s="54"/>
      <c r="GNE12" s="54"/>
      <c r="GNF12" s="54"/>
      <c r="GNG12" s="54"/>
      <c r="GNH12" s="54"/>
      <c r="GNI12" s="54"/>
      <c r="GNJ12" s="54"/>
      <c r="GNK12" s="54"/>
      <c r="GNL12" s="54"/>
      <c r="GNM12" s="54"/>
      <c r="GNN12" s="54"/>
      <c r="GNO12" s="54"/>
      <c r="GNP12" s="54"/>
      <c r="GNQ12" s="54"/>
      <c r="GNR12" s="54"/>
      <c r="GNS12" s="54"/>
      <c r="GNT12" s="54"/>
      <c r="GNU12" s="54"/>
      <c r="GNV12" s="54"/>
      <c r="GNW12" s="54"/>
      <c r="GNX12" s="54"/>
      <c r="GNY12" s="54"/>
      <c r="GNZ12" s="54"/>
      <c r="GOA12" s="54"/>
      <c r="GOB12" s="54"/>
      <c r="GOC12" s="54"/>
      <c r="GOD12" s="54"/>
      <c r="GOE12" s="54"/>
      <c r="GOF12" s="54"/>
      <c r="GOG12" s="54"/>
      <c r="GOH12" s="54"/>
      <c r="GOI12" s="54"/>
      <c r="GOJ12" s="54"/>
      <c r="GOK12" s="54"/>
      <c r="GOL12" s="54"/>
      <c r="GOM12" s="54"/>
      <c r="GON12" s="54"/>
      <c r="GOO12" s="54"/>
      <c r="GOP12" s="54"/>
      <c r="GOQ12" s="54"/>
      <c r="GOR12" s="54"/>
      <c r="GOS12" s="54"/>
      <c r="GOT12" s="54"/>
      <c r="GOU12" s="54"/>
      <c r="GOV12" s="54"/>
      <c r="GOW12" s="54"/>
      <c r="GOX12" s="54"/>
      <c r="GOY12" s="54"/>
      <c r="GOZ12" s="54"/>
      <c r="GPA12" s="54"/>
      <c r="GPB12" s="54"/>
      <c r="GPC12" s="54"/>
      <c r="GPD12" s="54"/>
      <c r="GPE12" s="54"/>
      <c r="GPF12" s="54"/>
      <c r="GPG12" s="54"/>
      <c r="GPH12" s="54"/>
      <c r="GPI12" s="54"/>
      <c r="GPJ12" s="54"/>
      <c r="GPK12" s="54"/>
      <c r="GPL12" s="54"/>
      <c r="GPM12" s="54"/>
      <c r="GPN12" s="54"/>
      <c r="GPO12" s="54"/>
      <c r="GPP12" s="54"/>
      <c r="GPQ12" s="54"/>
      <c r="GPR12" s="54"/>
      <c r="GPS12" s="54"/>
      <c r="GPT12" s="54"/>
      <c r="GPU12" s="54"/>
      <c r="GPV12" s="54"/>
      <c r="GPW12" s="54"/>
      <c r="GPX12" s="54"/>
      <c r="GPY12" s="54"/>
      <c r="GPZ12" s="54"/>
      <c r="GQA12" s="54"/>
      <c r="GQB12" s="54"/>
      <c r="GQC12" s="54"/>
      <c r="GQD12" s="54"/>
      <c r="GQE12" s="54"/>
      <c r="GQF12" s="54"/>
      <c r="GQG12" s="54"/>
      <c r="GQH12" s="54"/>
      <c r="GQI12" s="54"/>
      <c r="GQJ12" s="54"/>
      <c r="GQK12" s="54"/>
      <c r="GQL12" s="54"/>
      <c r="GQM12" s="54"/>
      <c r="GQN12" s="54"/>
      <c r="GQO12" s="54"/>
      <c r="GQP12" s="54"/>
      <c r="GQQ12" s="54"/>
      <c r="GQR12" s="54"/>
      <c r="GQS12" s="54"/>
      <c r="GQT12" s="54"/>
      <c r="GQU12" s="54"/>
      <c r="GQV12" s="54"/>
      <c r="GQW12" s="54"/>
      <c r="GQX12" s="54"/>
      <c r="GQY12" s="54"/>
      <c r="GQZ12" s="54"/>
      <c r="GRA12" s="54"/>
      <c r="GRB12" s="54"/>
      <c r="GRC12" s="54"/>
      <c r="GRD12" s="54"/>
      <c r="GRE12" s="54"/>
      <c r="GRF12" s="54"/>
      <c r="GRG12" s="54"/>
      <c r="GRH12" s="54"/>
      <c r="GRI12" s="54"/>
      <c r="GRJ12" s="54"/>
      <c r="GRK12" s="54"/>
      <c r="GRL12" s="54"/>
      <c r="GRM12" s="54"/>
      <c r="GRN12" s="54"/>
      <c r="GRO12" s="54"/>
      <c r="GRP12" s="54"/>
      <c r="GRQ12" s="54"/>
      <c r="GRR12" s="54"/>
      <c r="GRS12" s="54"/>
      <c r="GRT12" s="54"/>
      <c r="GRU12" s="54"/>
      <c r="GRV12" s="54"/>
      <c r="GRW12" s="54"/>
      <c r="GRX12" s="54"/>
      <c r="GRY12" s="54"/>
      <c r="GRZ12" s="54"/>
      <c r="GSA12" s="54"/>
      <c r="GSB12" s="54"/>
      <c r="GSC12" s="54"/>
      <c r="GSD12" s="54"/>
      <c r="GSE12" s="54"/>
      <c r="GSF12" s="54"/>
      <c r="GSG12" s="54"/>
      <c r="GSH12" s="54"/>
      <c r="GSI12" s="54"/>
      <c r="GSJ12" s="54"/>
      <c r="GSK12" s="54"/>
      <c r="GSL12" s="54"/>
      <c r="GSM12" s="54"/>
      <c r="GSN12" s="54"/>
      <c r="GSO12" s="54"/>
      <c r="GSP12" s="54"/>
      <c r="GSQ12" s="54"/>
      <c r="GSR12" s="54"/>
      <c r="GSS12" s="54"/>
      <c r="GST12" s="54"/>
      <c r="GSU12" s="54"/>
      <c r="GSV12" s="54"/>
      <c r="GSW12" s="54"/>
      <c r="GSX12" s="54"/>
      <c r="GSY12" s="54"/>
      <c r="GSZ12" s="54"/>
      <c r="GTA12" s="54"/>
      <c r="GTB12" s="54"/>
      <c r="GTC12" s="54"/>
      <c r="GTD12" s="54"/>
      <c r="GTE12" s="54"/>
      <c r="GTF12" s="54"/>
      <c r="GTG12" s="54"/>
      <c r="GTH12" s="54"/>
      <c r="GTI12" s="54"/>
      <c r="GTJ12" s="54"/>
      <c r="GTK12" s="54"/>
      <c r="GTL12" s="54"/>
      <c r="GTM12" s="54"/>
      <c r="GTN12" s="54"/>
      <c r="GTO12" s="54"/>
      <c r="GTP12" s="54"/>
      <c r="GTQ12" s="54"/>
      <c r="GTR12" s="54"/>
      <c r="GTS12" s="54"/>
      <c r="GTT12" s="54"/>
      <c r="GTU12" s="54"/>
      <c r="GTV12" s="54"/>
      <c r="GTW12" s="54"/>
      <c r="GTX12" s="54"/>
      <c r="GTY12" s="54"/>
      <c r="GTZ12" s="54"/>
      <c r="GUA12" s="54"/>
      <c r="GUB12" s="54"/>
      <c r="GUC12" s="54"/>
      <c r="GUD12" s="54"/>
      <c r="GUE12" s="54"/>
      <c r="GUF12" s="54"/>
      <c r="GUG12" s="54"/>
      <c r="GUH12" s="54"/>
      <c r="GUI12" s="54"/>
      <c r="GUJ12" s="54"/>
      <c r="GUK12" s="54"/>
      <c r="GUL12" s="54"/>
      <c r="GUM12" s="54"/>
      <c r="GUN12" s="54"/>
      <c r="GUO12" s="54"/>
      <c r="GUP12" s="54"/>
      <c r="GUQ12" s="54"/>
      <c r="GUR12" s="54"/>
      <c r="GUS12" s="54"/>
      <c r="GUT12" s="54"/>
      <c r="GUU12" s="54"/>
      <c r="GUV12" s="54"/>
      <c r="GUW12" s="54"/>
      <c r="GUX12" s="54"/>
      <c r="GUY12" s="54"/>
      <c r="GUZ12" s="54"/>
      <c r="GVA12" s="54"/>
      <c r="GVB12" s="54"/>
      <c r="GVC12" s="54"/>
      <c r="GVD12" s="54"/>
      <c r="GVE12" s="54"/>
      <c r="GVF12" s="54"/>
      <c r="GVG12" s="54"/>
      <c r="GVH12" s="54"/>
      <c r="GVI12" s="54"/>
      <c r="GVJ12" s="54"/>
      <c r="GVK12" s="54"/>
      <c r="GVL12" s="54"/>
      <c r="GVM12" s="54"/>
      <c r="GVN12" s="54"/>
      <c r="GVO12" s="54"/>
      <c r="GVP12" s="54"/>
      <c r="GVQ12" s="54"/>
      <c r="GVR12" s="54"/>
      <c r="GVS12" s="54"/>
      <c r="GVT12" s="54"/>
      <c r="GVU12" s="54"/>
      <c r="GVV12" s="54"/>
      <c r="GVW12" s="54"/>
      <c r="GVX12" s="54"/>
      <c r="GVY12" s="54"/>
      <c r="GVZ12" s="54"/>
      <c r="GWA12" s="54"/>
      <c r="GWB12" s="54"/>
      <c r="GWC12" s="54"/>
      <c r="GWD12" s="54"/>
      <c r="GWE12" s="54"/>
      <c r="GWF12" s="54"/>
      <c r="GWG12" s="54"/>
      <c r="GWH12" s="54"/>
      <c r="GWI12" s="54"/>
      <c r="GWJ12" s="54"/>
      <c r="GWK12" s="54"/>
      <c r="GWL12" s="54"/>
      <c r="GWM12" s="54"/>
      <c r="GWN12" s="54"/>
      <c r="GWO12" s="54"/>
      <c r="GWP12" s="54"/>
      <c r="GWQ12" s="54"/>
      <c r="GWR12" s="54"/>
      <c r="GWS12" s="54"/>
      <c r="GWT12" s="54"/>
      <c r="GWU12" s="54"/>
      <c r="GWV12" s="54"/>
      <c r="GWW12" s="54"/>
      <c r="GWX12" s="54"/>
      <c r="GWY12" s="54"/>
      <c r="GWZ12" s="54"/>
      <c r="GXA12" s="54"/>
      <c r="GXB12" s="54"/>
      <c r="GXC12" s="54"/>
      <c r="GXD12" s="54"/>
      <c r="GXE12" s="54"/>
      <c r="GXF12" s="54"/>
      <c r="GXG12" s="54"/>
      <c r="GXH12" s="54"/>
      <c r="GXI12" s="54"/>
      <c r="GXJ12" s="54"/>
      <c r="GXK12" s="54"/>
      <c r="GXL12" s="54"/>
      <c r="GXM12" s="54"/>
      <c r="GXN12" s="54"/>
      <c r="GXO12" s="54"/>
      <c r="GXP12" s="54"/>
      <c r="GXQ12" s="54"/>
      <c r="GXR12" s="54"/>
      <c r="GXS12" s="54"/>
      <c r="GXT12" s="54"/>
      <c r="GXU12" s="54"/>
      <c r="GXV12" s="54"/>
      <c r="GXW12" s="54"/>
      <c r="GXX12" s="54"/>
      <c r="GXY12" s="54"/>
      <c r="GXZ12" s="54"/>
      <c r="GYA12" s="54"/>
      <c r="GYB12" s="54"/>
      <c r="GYC12" s="54"/>
      <c r="GYD12" s="54"/>
      <c r="GYE12" s="54"/>
      <c r="GYF12" s="54"/>
      <c r="GYG12" s="54"/>
      <c r="GYH12" s="54"/>
      <c r="GYI12" s="54"/>
      <c r="GYJ12" s="54"/>
      <c r="GYK12" s="54"/>
      <c r="GYL12" s="54"/>
      <c r="GYM12" s="54"/>
      <c r="GYN12" s="54"/>
      <c r="GYO12" s="54"/>
      <c r="GYP12" s="54"/>
      <c r="GYQ12" s="54"/>
      <c r="GYR12" s="54"/>
      <c r="GYS12" s="54"/>
      <c r="GYT12" s="54"/>
      <c r="GYU12" s="54"/>
      <c r="GYV12" s="54"/>
      <c r="GYW12" s="54"/>
      <c r="GYX12" s="54"/>
      <c r="GYY12" s="54"/>
      <c r="GYZ12" s="54"/>
      <c r="GZA12" s="54"/>
      <c r="GZB12" s="54"/>
      <c r="GZC12" s="54"/>
      <c r="GZD12" s="54"/>
      <c r="GZE12" s="54"/>
      <c r="GZF12" s="54"/>
      <c r="GZG12" s="54"/>
      <c r="GZH12" s="54"/>
      <c r="GZI12" s="54"/>
      <c r="GZJ12" s="54"/>
      <c r="GZK12" s="54"/>
      <c r="GZL12" s="54"/>
      <c r="GZM12" s="54"/>
      <c r="GZN12" s="54"/>
      <c r="GZO12" s="54"/>
      <c r="GZP12" s="54"/>
      <c r="GZQ12" s="54"/>
      <c r="GZR12" s="54"/>
      <c r="GZS12" s="54"/>
      <c r="GZT12" s="54"/>
      <c r="GZU12" s="54"/>
      <c r="GZV12" s="54"/>
      <c r="GZW12" s="54"/>
      <c r="GZX12" s="54"/>
      <c r="GZY12" s="54"/>
      <c r="GZZ12" s="54"/>
      <c r="HAA12" s="54"/>
      <c r="HAB12" s="54"/>
      <c r="HAC12" s="54"/>
      <c r="HAD12" s="54"/>
      <c r="HAE12" s="54"/>
      <c r="HAF12" s="54"/>
      <c r="HAG12" s="54"/>
      <c r="HAH12" s="54"/>
      <c r="HAI12" s="54"/>
      <c r="HAJ12" s="54"/>
      <c r="HAK12" s="54"/>
      <c r="HAL12" s="54"/>
      <c r="HAM12" s="54"/>
      <c r="HAN12" s="54"/>
      <c r="HAO12" s="54"/>
      <c r="HAP12" s="54"/>
      <c r="HAQ12" s="54"/>
      <c r="HAR12" s="54"/>
      <c r="HAS12" s="54"/>
      <c r="HAT12" s="54"/>
      <c r="HAU12" s="54"/>
      <c r="HAV12" s="54"/>
      <c r="HAW12" s="54"/>
      <c r="HAX12" s="54"/>
      <c r="HAY12" s="54"/>
      <c r="HAZ12" s="54"/>
      <c r="HBA12" s="54"/>
      <c r="HBB12" s="54"/>
      <c r="HBC12" s="54"/>
      <c r="HBD12" s="54"/>
      <c r="HBE12" s="54"/>
      <c r="HBF12" s="54"/>
      <c r="HBG12" s="54"/>
      <c r="HBH12" s="54"/>
      <c r="HBI12" s="54"/>
      <c r="HBJ12" s="54"/>
      <c r="HBK12" s="54"/>
      <c r="HBL12" s="54"/>
      <c r="HBM12" s="54"/>
      <c r="HBN12" s="54"/>
      <c r="HBO12" s="54"/>
      <c r="HBP12" s="54"/>
      <c r="HBQ12" s="54"/>
      <c r="HBR12" s="54"/>
      <c r="HBS12" s="54"/>
      <c r="HBT12" s="54"/>
      <c r="HBU12" s="54"/>
      <c r="HBV12" s="54"/>
      <c r="HBW12" s="54"/>
      <c r="HBX12" s="54"/>
      <c r="HBY12" s="54"/>
      <c r="HBZ12" s="54"/>
      <c r="HCA12" s="54"/>
      <c r="HCB12" s="54"/>
      <c r="HCC12" s="54"/>
      <c r="HCD12" s="54"/>
      <c r="HCE12" s="54"/>
      <c r="HCF12" s="54"/>
      <c r="HCG12" s="54"/>
      <c r="HCH12" s="54"/>
      <c r="HCI12" s="54"/>
      <c r="HCJ12" s="54"/>
      <c r="HCK12" s="54"/>
      <c r="HCL12" s="54"/>
      <c r="HCM12" s="54"/>
      <c r="HCN12" s="54"/>
      <c r="HCO12" s="54"/>
      <c r="HCP12" s="54"/>
      <c r="HCQ12" s="54"/>
      <c r="HCR12" s="54"/>
      <c r="HCS12" s="54"/>
      <c r="HCT12" s="54"/>
      <c r="HCU12" s="54"/>
      <c r="HCV12" s="54"/>
      <c r="HCW12" s="54"/>
      <c r="HCX12" s="54"/>
      <c r="HCY12" s="54"/>
      <c r="HCZ12" s="54"/>
      <c r="HDA12" s="54"/>
      <c r="HDB12" s="54"/>
      <c r="HDC12" s="54"/>
      <c r="HDD12" s="54"/>
      <c r="HDE12" s="54"/>
      <c r="HDF12" s="54"/>
      <c r="HDG12" s="54"/>
      <c r="HDH12" s="54"/>
      <c r="HDI12" s="54"/>
      <c r="HDJ12" s="54"/>
      <c r="HDK12" s="54"/>
      <c r="HDL12" s="54"/>
      <c r="HDM12" s="54"/>
      <c r="HDN12" s="54"/>
      <c r="HDO12" s="54"/>
      <c r="HDP12" s="54"/>
      <c r="HDQ12" s="54"/>
      <c r="HDR12" s="54"/>
      <c r="HDS12" s="54"/>
      <c r="HDT12" s="54"/>
      <c r="HDU12" s="54"/>
      <c r="HDV12" s="54"/>
      <c r="HDW12" s="54"/>
      <c r="HDX12" s="54"/>
      <c r="HDY12" s="54"/>
      <c r="HDZ12" s="54"/>
      <c r="HEA12" s="54"/>
      <c r="HEB12" s="54"/>
      <c r="HEC12" s="54"/>
      <c r="HED12" s="54"/>
      <c r="HEE12" s="54"/>
      <c r="HEF12" s="54"/>
      <c r="HEG12" s="54"/>
      <c r="HEH12" s="54"/>
      <c r="HEI12" s="54"/>
      <c r="HEJ12" s="54"/>
      <c r="HEK12" s="54"/>
      <c r="HEL12" s="54"/>
      <c r="HEM12" s="54"/>
      <c r="HEN12" s="54"/>
      <c r="HEO12" s="54"/>
      <c r="HEP12" s="54"/>
      <c r="HEQ12" s="54"/>
      <c r="HER12" s="54"/>
      <c r="HES12" s="54"/>
      <c r="HET12" s="54"/>
      <c r="HEU12" s="54"/>
      <c r="HEV12" s="54"/>
      <c r="HEW12" s="54"/>
      <c r="HEX12" s="54"/>
      <c r="HEY12" s="54"/>
      <c r="HEZ12" s="54"/>
      <c r="HFA12" s="54"/>
      <c r="HFB12" s="54"/>
      <c r="HFC12" s="54"/>
      <c r="HFD12" s="54"/>
      <c r="HFE12" s="54"/>
      <c r="HFF12" s="54"/>
      <c r="HFG12" s="54"/>
      <c r="HFH12" s="54"/>
      <c r="HFI12" s="54"/>
      <c r="HFJ12" s="54"/>
      <c r="HFK12" s="54"/>
      <c r="HFL12" s="54"/>
      <c r="HFM12" s="54"/>
      <c r="HFN12" s="54"/>
      <c r="HFO12" s="54"/>
      <c r="HFP12" s="54"/>
      <c r="HFQ12" s="54"/>
      <c r="HFR12" s="54"/>
      <c r="HFS12" s="54"/>
      <c r="HFT12" s="54"/>
      <c r="HFU12" s="54"/>
      <c r="HFV12" s="54"/>
      <c r="HFW12" s="54"/>
      <c r="HFX12" s="54"/>
      <c r="HFY12" s="54"/>
      <c r="HFZ12" s="54"/>
      <c r="HGA12" s="54"/>
      <c r="HGB12" s="54"/>
      <c r="HGC12" s="54"/>
      <c r="HGD12" s="54"/>
      <c r="HGE12" s="54"/>
      <c r="HGF12" s="54"/>
      <c r="HGG12" s="54"/>
      <c r="HGH12" s="54"/>
      <c r="HGI12" s="54"/>
      <c r="HGJ12" s="54"/>
      <c r="HGK12" s="54"/>
      <c r="HGL12" s="54"/>
      <c r="HGM12" s="54"/>
      <c r="HGN12" s="54"/>
      <c r="HGO12" s="54"/>
      <c r="HGP12" s="54"/>
      <c r="HGQ12" s="54"/>
      <c r="HGR12" s="54"/>
      <c r="HGS12" s="54"/>
      <c r="HGT12" s="54"/>
      <c r="HGU12" s="54"/>
      <c r="HGV12" s="54"/>
      <c r="HGW12" s="54"/>
      <c r="HGX12" s="54"/>
      <c r="HGY12" s="54"/>
      <c r="HGZ12" s="54"/>
      <c r="HHA12" s="54"/>
      <c r="HHB12" s="54"/>
      <c r="HHC12" s="54"/>
      <c r="HHD12" s="54"/>
      <c r="HHE12" s="54"/>
      <c r="HHF12" s="54"/>
      <c r="HHG12" s="54"/>
      <c r="HHH12" s="54"/>
      <c r="HHI12" s="54"/>
      <c r="HHJ12" s="54"/>
      <c r="HHK12" s="54"/>
      <c r="HHL12" s="54"/>
      <c r="HHM12" s="54"/>
      <c r="HHN12" s="54"/>
      <c r="HHO12" s="54"/>
      <c r="HHP12" s="54"/>
      <c r="HHQ12" s="54"/>
      <c r="HHR12" s="54"/>
      <c r="HHS12" s="54"/>
      <c r="HHT12" s="54"/>
      <c r="HHU12" s="54"/>
      <c r="HHV12" s="54"/>
      <c r="HHW12" s="54"/>
      <c r="HHX12" s="54"/>
      <c r="HHY12" s="54"/>
      <c r="HHZ12" s="54"/>
      <c r="HIA12" s="54"/>
      <c r="HIB12" s="54"/>
      <c r="HIC12" s="54"/>
      <c r="HID12" s="54"/>
      <c r="HIE12" s="54"/>
      <c r="HIF12" s="54"/>
      <c r="HIG12" s="54"/>
      <c r="HIH12" s="54"/>
      <c r="HII12" s="54"/>
      <c r="HIJ12" s="54"/>
      <c r="HIK12" s="54"/>
      <c r="HIL12" s="54"/>
      <c r="HIM12" s="54"/>
      <c r="HIN12" s="54"/>
      <c r="HIO12" s="54"/>
      <c r="HIP12" s="54"/>
      <c r="HIQ12" s="54"/>
      <c r="HIR12" s="54"/>
      <c r="HIS12" s="54"/>
      <c r="HIT12" s="54"/>
      <c r="HIU12" s="54"/>
      <c r="HIV12" s="54"/>
      <c r="HIW12" s="54"/>
      <c r="HIX12" s="54"/>
      <c r="HIY12" s="54"/>
      <c r="HIZ12" s="54"/>
      <c r="HJA12" s="54"/>
      <c r="HJB12" s="54"/>
      <c r="HJC12" s="54"/>
      <c r="HJD12" s="54"/>
      <c r="HJE12" s="54"/>
      <c r="HJF12" s="54"/>
      <c r="HJG12" s="54"/>
      <c r="HJH12" s="54"/>
      <c r="HJI12" s="54"/>
      <c r="HJJ12" s="54"/>
      <c r="HJK12" s="54"/>
      <c r="HJL12" s="54"/>
      <c r="HJM12" s="54"/>
      <c r="HJN12" s="54"/>
      <c r="HJO12" s="54"/>
      <c r="HJP12" s="54"/>
      <c r="HJQ12" s="54"/>
      <c r="HJR12" s="54"/>
      <c r="HJS12" s="54"/>
      <c r="HJT12" s="54"/>
      <c r="HJU12" s="54"/>
      <c r="HJV12" s="54"/>
      <c r="HJW12" s="54"/>
      <c r="HJX12" s="54"/>
      <c r="HJY12" s="54"/>
      <c r="HJZ12" s="54"/>
      <c r="HKA12" s="54"/>
      <c r="HKB12" s="54"/>
      <c r="HKC12" s="54"/>
      <c r="HKD12" s="54"/>
      <c r="HKE12" s="54"/>
      <c r="HKF12" s="54"/>
      <c r="HKG12" s="54"/>
      <c r="HKH12" s="54"/>
      <c r="HKI12" s="54"/>
      <c r="HKJ12" s="54"/>
      <c r="HKK12" s="54"/>
      <c r="HKL12" s="54"/>
      <c r="HKM12" s="54"/>
      <c r="HKN12" s="54"/>
      <c r="HKO12" s="54"/>
      <c r="HKP12" s="54"/>
      <c r="HKQ12" s="54"/>
      <c r="HKR12" s="54"/>
      <c r="HKS12" s="54"/>
      <c r="HKT12" s="54"/>
      <c r="HKU12" s="54"/>
      <c r="HKV12" s="54"/>
      <c r="HKW12" s="54"/>
      <c r="HKX12" s="54"/>
      <c r="HKY12" s="54"/>
      <c r="HKZ12" s="54"/>
      <c r="HLA12" s="54"/>
      <c r="HLB12" s="54"/>
      <c r="HLC12" s="54"/>
      <c r="HLD12" s="54"/>
      <c r="HLE12" s="54"/>
      <c r="HLF12" s="54"/>
      <c r="HLG12" s="54"/>
      <c r="HLH12" s="54"/>
      <c r="HLI12" s="54"/>
      <c r="HLJ12" s="54"/>
      <c r="HLK12" s="54"/>
      <c r="HLL12" s="54"/>
      <c r="HLM12" s="54"/>
      <c r="HLN12" s="54"/>
      <c r="HLO12" s="54"/>
      <c r="HLP12" s="54"/>
      <c r="HLQ12" s="54"/>
      <c r="HLR12" s="54"/>
      <c r="HLS12" s="54"/>
      <c r="HLT12" s="54"/>
      <c r="HLU12" s="54"/>
      <c r="HLV12" s="54"/>
      <c r="HLW12" s="54"/>
      <c r="HLX12" s="54"/>
      <c r="HLY12" s="54"/>
      <c r="HLZ12" s="54"/>
      <c r="HMA12" s="54"/>
      <c r="HMB12" s="54"/>
      <c r="HMC12" s="54"/>
      <c r="HMD12" s="54"/>
      <c r="HME12" s="54"/>
      <c r="HMF12" s="54"/>
      <c r="HMG12" s="54"/>
      <c r="HMH12" s="54"/>
      <c r="HMI12" s="54"/>
      <c r="HMJ12" s="54"/>
      <c r="HMK12" s="54"/>
      <c r="HML12" s="54"/>
      <c r="HMM12" s="54"/>
      <c r="HMN12" s="54"/>
      <c r="HMO12" s="54"/>
      <c r="HMP12" s="54"/>
      <c r="HMQ12" s="54"/>
      <c r="HMR12" s="54"/>
      <c r="HMS12" s="54"/>
      <c r="HMT12" s="54"/>
      <c r="HMU12" s="54"/>
      <c r="HMV12" s="54"/>
      <c r="HMW12" s="54"/>
      <c r="HMX12" s="54"/>
      <c r="HMY12" s="54"/>
      <c r="HMZ12" s="54"/>
      <c r="HNA12" s="54"/>
      <c r="HNB12" s="54"/>
      <c r="HNC12" s="54"/>
      <c r="HND12" s="54"/>
      <c r="HNE12" s="54"/>
      <c r="HNF12" s="54"/>
      <c r="HNG12" s="54"/>
      <c r="HNH12" s="54"/>
      <c r="HNI12" s="54"/>
      <c r="HNJ12" s="54"/>
      <c r="HNK12" s="54"/>
      <c r="HNL12" s="54"/>
      <c r="HNM12" s="54"/>
      <c r="HNN12" s="54"/>
      <c r="HNO12" s="54"/>
      <c r="HNP12" s="54"/>
      <c r="HNQ12" s="54"/>
      <c r="HNR12" s="54"/>
      <c r="HNS12" s="54"/>
      <c r="HNT12" s="54"/>
      <c r="HNU12" s="54"/>
      <c r="HNV12" s="54"/>
      <c r="HNW12" s="54"/>
      <c r="HNX12" s="54"/>
      <c r="HNY12" s="54"/>
      <c r="HNZ12" s="54"/>
      <c r="HOA12" s="54"/>
      <c r="HOB12" s="54"/>
      <c r="HOC12" s="54"/>
      <c r="HOD12" s="54"/>
      <c r="HOE12" s="54"/>
      <c r="HOF12" s="54"/>
      <c r="HOG12" s="54"/>
      <c r="HOH12" s="54"/>
      <c r="HOI12" s="54"/>
      <c r="HOJ12" s="54"/>
      <c r="HOK12" s="54"/>
      <c r="HOL12" s="54"/>
      <c r="HOM12" s="54"/>
      <c r="HON12" s="54"/>
      <c r="HOO12" s="54"/>
      <c r="HOP12" s="54"/>
      <c r="HOQ12" s="54"/>
      <c r="HOR12" s="54"/>
      <c r="HOS12" s="54"/>
      <c r="HOT12" s="54"/>
      <c r="HOU12" s="54"/>
      <c r="HOV12" s="54"/>
      <c r="HOW12" s="54"/>
      <c r="HOX12" s="54"/>
      <c r="HOY12" s="54"/>
      <c r="HOZ12" s="54"/>
      <c r="HPA12" s="54"/>
      <c r="HPB12" s="54"/>
      <c r="HPC12" s="54"/>
      <c r="HPD12" s="54"/>
      <c r="HPE12" s="54"/>
      <c r="HPF12" s="54"/>
      <c r="HPG12" s="54"/>
      <c r="HPH12" s="54"/>
      <c r="HPI12" s="54"/>
      <c r="HPJ12" s="54"/>
      <c r="HPK12" s="54"/>
      <c r="HPL12" s="54"/>
      <c r="HPM12" s="54"/>
      <c r="HPN12" s="54"/>
      <c r="HPO12" s="54"/>
      <c r="HPP12" s="54"/>
      <c r="HPQ12" s="54"/>
      <c r="HPR12" s="54"/>
      <c r="HPS12" s="54"/>
      <c r="HPT12" s="54"/>
      <c r="HPU12" s="54"/>
      <c r="HPV12" s="54"/>
      <c r="HPW12" s="54"/>
      <c r="HPX12" s="54"/>
      <c r="HPY12" s="54"/>
      <c r="HPZ12" s="54"/>
      <c r="HQA12" s="54"/>
      <c r="HQB12" s="54"/>
      <c r="HQC12" s="54"/>
      <c r="HQD12" s="54"/>
      <c r="HQE12" s="54"/>
      <c r="HQF12" s="54"/>
      <c r="HQG12" s="54"/>
      <c r="HQH12" s="54"/>
      <c r="HQI12" s="54"/>
      <c r="HQJ12" s="54"/>
      <c r="HQK12" s="54"/>
      <c r="HQL12" s="54"/>
      <c r="HQM12" s="54"/>
      <c r="HQN12" s="54"/>
      <c r="HQO12" s="54"/>
      <c r="HQP12" s="54"/>
      <c r="HQQ12" s="54"/>
      <c r="HQR12" s="54"/>
      <c r="HQS12" s="54"/>
      <c r="HQT12" s="54"/>
      <c r="HQU12" s="54"/>
      <c r="HQV12" s="54"/>
      <c r="HQW12" s="54"/>
      <c r="HQX12" s="54"/>
      <c r="HQY12" s="54"/>
      <c r="HQZ12" s="54"/>
      <c r="HRA12" s="54"/>
      <c r="HRB12" s="54"/>
      <c r="HRC12" s="54"/>
      <c r="HRD12" s="54"/>
      <c r="HRE12" s="54"/>
      <c r="HRF12" s="54"/>
      <c r="HRG12" s="54"/>
      <c r="HRH12" s="54"/>
      <c r="HRI12" s="54"/>
      <c r="HRJ12" s="54"/>
      <c r="HRK12" s="54"/>
      <c r="HRL12" s="54"/>
      <c r="HRM12" s="54"/>
      <c r="HRN12" s="54"/>
      <c r="HRO12" s="54"/>
      <c r="HRP12" s="54"/>
      <c r="HRQ12" s="54"/>
      <c r="HRR12" s="54"/>
      <c r="HRS12" s="54"/>
      <c r="HRT12" s="54"/>
      <c r="HRU12" s="54"/>
      <c r="HRV12" s="54"/>
      <c r="HRW12" s="54"/>
      <c r="HRX12" s="54"/>
      <c r="HRY12" s="54"/>
      <c r="HRZ12" s="54"/>
      <c r="HSA12" s="54"/>
      <c r="HSB12" s="54"/>
      <c r="HSC12" s="54"/>
      <c r="HSD12" s="54"/>
      <c r="HSE12" s="54"/>
      <c r="HSF12" s="54"/>
      <c r="HSG12" s="54"/>
      <c r="HSH12" s="54"/>
      <c r="HSI12" s="54"/>
      <c r="HSJ12" s="54"/>
      <c r="HSK12" s="54"/>
      <c r="HSL12" s="54"/>
      <c r="HSM12" s="54"/>
      <c r="HSN12" s="54"/>
      <c r="HSO12" s="54"/>
      <c r="HSP12" s="54"/>
      <c r="HSQ12" s="54"/>
      <c r="HSR12" s="54"/>
      <c r="HSS12" s="54"/>
      <c r="HST12" s="54"/>
      <c r="HSU12" s="54"/>
      <c r="HSV12" s="54"/>
      <c r="HSW12" s="54"/>
      <c r="HSX12" s="54"/>
      <c r="HSY12" s="54"/>
      <c r="HSZ12" s="54"/>
      <c r="HTA12" s="54"/>
      <c r="HTB12" s="54"/>
      <c r="HTC12" s="54"/>
      <c r="HTD12" s="54"/>
      <c r="HTE12" s="54"/>
      <c r="HTF12" s="54"/>
      <c r="HTG12" s="54"/>
      <c r="HTH12" s="54"/>
      <c r="HTI12" s="54"/>
      <c r="HTJ12" s="54"/>
      <c r="HTK12" s="54"/>
      <c r="HTL12" s="54"/>
      <c r="HTM12" s="54"/>
      <c r="HTN12" s="54"/>
      <c r="HTO12" s="54"/>
      <c r="HTP12" s="54"/>
      <c r="HTQ12" s="54"/>
      <c r="HTR12" s="54"/>
      <c r="HTS12" s="54"/>
      <c r="HTT12" s="54"/>
      <c r="HTU12" s="54"/>
      <c r="HTV12" s="54"/>
      <c r="HTW12" s="54"/>
      <c r="HTX12" s="54"/>
      <c r="HTY12" s="54"/>
      <c r="HTZ12" s="54"/>
      <c r="HUA12" s="54"/>
      <c r="HUB12" s="54"/>
      <c r="HUC12" s="54"/>
      <c r="HUD12" s="54"/>
      <c r="HUE12" s="54"/>
      <c r="HUF12" s="54"/>
      <c r="HUG12" s="54"/>
      <c r="HUH12" s="54"/>
      <c r="HUI12" s="54"/>
      <c r="HUJ12" s="54"/>
      <c r="HUK12" s="54"/>
      <c r="HUL12" s="54"/>
      <c r="HUM12" s="54"/>
      <c r="HUN12" s="54"/>
      <c r="HUO12" s="54"/>
      <c r="HUP12" s="54"/>
      <c r="HUQ12" s="54"/>
      <c r="HUR12" s="54"/>
      <c r="HUS12" s="54"/>
      <c r="HUT12" s="54"/>
      <c r="HUU12" s="54"/>
      <c r="HUV12" s="54"/>
      <c r="HUW12" s="54"/>
      <c r="HUX12" s="54"/>
      <c r="HUY12" s="54"/>
      <c r="HUZ12" s="54"/>
      <c r="HVA12" s="54"/>
      <c r="HVB12" s="54"/>
      <c r="HVC12" s="54"/>
      <c r="HVD12" s="54"/>
      <c r="HVE12" s="54"/>
      <c r="HVF12" s="54"/>
      <c r="HVG12" s="54"/>
      <c r="HVH12" s="54"/>
      <c r="HVI12" s="54"/>
      <c r="HVJ12" s="54"/>
      <c r="HVK12" s="54"/>
      <c r="HVL12" s="54"/>
      <c r="HVM12" s="54"/>
      <c r="HVN12" s="54"/>
      <c r="HVO12" s="54"/>
      <c r="HVP12" s="54"/>
      <c r="HVQ12" s="54"/>
      <c r="HVR12" s="54"/>
      <c r="HVS12" s="54"/>
      <c r="HVT12" s="54"/>
      <c r="HVU12" s="54"/>
      <c r="HVV12" s="54"/>
      <c r="HVW12" s="54"/>
      <c r="HVX12" s="54"/>
      <c r="HVY12" s="54"/>
      <c r="HVZ12" s="54"/>
      <c r="HWA12" s="54"/>
      <c r="HWB12" s="54"/>
      <c r="HWC12" s="54"/>
      <c r="HWD12" s="54"/>
      <c r="HWE12" s="54"/>
      <c r="HWF12" s="54"/>
      <c r="HWG12" s="54"/>
      <c r="HWH12" s="54"/>
      <c r="HWI12" s="54"/>
      <c r="HWJ12" s="54"/>
      <c r="HWK12" s="54"/>
      <c r="HWL12" s="54"/>
      <c r="HWM12" s="54"/>
      <c r="HWN12" s="54"/>
      <c r="HWO12" s="54"/>
      <c r="HWP12" s="54"/>
      <c r="HWQ12" s="54"/>
      <c r="HWR12" s="54"/>
      <c r="HWS12" s="54"/>
      <c r="HWT12" s="54"/>
      <c r="HWU12" s="54"/>
      <c r="HWV12" s="54"/>
      <c r="HWW12" s="54"/>
      <c r="HWX12" s="54"/>
      <c r="HWY12" s="54"/>
      <c r="HWZ12" s="54"/>
      <c r="HXA12" s="54"/>
      <c r="HXB12" s="54"/>
      <c r="HXC12" s="54"/>
      <c r="HXD12" s="54"/>
      <c r="HXE12" s="54"/>
      <c r="HXF12" s="54"/>
      <c r="HXG12" s="54"/>
      <c r="HXH12" s="54"/>
      <c r="HXI12" s="54"/>
      <c r="HXJ12" s="54"/>
      <c r="HXK12" s="54"/>
      <c r="HXL12" s="54"/>
      <c r="HXM12" s="54"/>
      <c r="HXN12" s="54"/>
      <c r="HXO12" s="54"/>
      <c r="HXP12" s="54"/>
      <c r="HXQ12" s="54"/>
      <c r="HXR12" s="54"/>
      <c r="HXS12" s="54"/>
      <c r="HXT12" s="54"/>
      <c r="HXU12" s="54"/>
      <c r="HXV12" s="54"/>
      <c r="HXW12" s="54"/>
      <c r="HXX12" s="54"/>
      <c r="HXY12" s="54"/>
      <c r="HXZ12" s="54"/>
      <c r="HYA12" s="54"/>
      <c r="HYB12" s="54"/>
      <c r="HYC12" s="54"/>
      <c r="HYD12" s="54"/>
      <c r="HYE12" s="54"/>
      <c r="HYF12" s="54"/>
      <c r="HYG12" s="54"/>
      <c r="HYH12" s="54"/>
      <c r="HYI12" s="54"/>
      <c r="HYJ12" s="54"/>
      <c r="HYK12" s="54"/>
      <c r="HYL12" s="54"/>
      <c r="HYM12" s="54"/>
      <c r="HYN12" s="54"/>
      <c r="HYO12" s="54"/>
      <c r="HYP12" s="54"/>
      <c r="HYQ12" s="54"/>
      <c r="HYR12" s="54"/>
      <c r="HYS12" s="54"/>
      <c r="HYT12" s="54"/>
      <c r="HYU12" s="54"/>
      <c r="HYV12" s="54"/>
      <c r="HYW12" s="54"/>
      <c r="HYX12" s="54"/>
      <c r="HYY12" s="54"/>
      <c r="HYZ12" s="54"/>
      <c r="HZA12" s="54"/>
      <c r="HZB12" s="54"/>
      <c r="HZC12" s="54"/>
      <c r="HZD12" s="54"/>
      <c r="HZE12" s="54"/>
      <c r="HZF12" s="54"/>
      <c r="HZG12" s="54"/>
      <c r="HZH12" s="54"/>
      <c r="HZI12" s="54"/>
      <c r="HZJ12" s="54"/>
      <c r="HZK12" s="54"/>
      <c r="HZL12" s="54"/>
      <c r="HZM12" s="54"/>
      <c r="HZN12" s="54"/>
      <c r="HZO12" s="54"/>
      <c r="HZP12" s="54"/>
      <c r="HZQ12" s="54"/>
      <c r="HZR12" s="54"/>
      <c r="HZS12" s="54"/>
      <c r="HZT12" s="54"/>
      <c r="HZU12" s="54"/>
      <c r="HZV12" s="54"/>
      <c r="HZW12" s="54"/>
      <c r="HZX12" s="54"/>
      <c r="HZY12" s="54"/>
      <c r="HZZ12" s="54"/>
      <c r="IAA12" s="54"/>
      <c r="IAB12" s="54"/>
      <c r="IAC12" s="54"/>
      <c r="IAD12" s="54"/>
      <c r="IAE12" s="54"/>
      <c r="IAF12" s="54"/>
      <c r="IAG12" s="54"/>
      <c r="IAH12" s="54"/>
      <c r="IAI12" s="54"/>
      <c r="IAJ12" s="54"/>
      <c r="IAK12" s="54"/>
      <c r="IAL12" s="54"/>
      <c r="IAM12" s="54"/>
      <c r="IAN12" s="54"/>
      <c r="IAO12" s="54"/>
      <c r="IAP12" s="54"/>
      <c r="IAQ12" s="54"/>
      <c r="IAR12" s="54"/>
      <c r="IAS12" s="54"/>
      <c r="IAT12" s="54"/>
      <c r="IAU12" s="54"/>
      <c r="IAV12" s="54"/>
      <c r="IAW12" s="54"/>
      <c r="IAX12" s="54"/>
      <c r="IAY12" s="54"/>
      <c r="IAZ12" s="54"/>
      <c r="IBA12" s="54"/>
      <c r="IBB12" s="54"/>
      <c r="IBC12" s="54"/>
      <c r="IBD12" s="54"/>
      <c r="IBE12" s="54"/>
      <c r="IBF12" s="54"/>
      <c r="IBG12" s="54"/>
      <c r="IBH12" s="54"/>
      <c r="IBI12" s="54"/>
      <c r="IBJ12" s="54"/>
      <c r="IBK12" s="54"/>
      <c r="IBL12" s="54"/>
      <c r="IBM12" s="54"/>
      <c r="IBN12" s="54"/>
      <c r="IBO12" s="54"/>
      <c r="IBP12" s="54"/>
      <c r="IBQ12" s="54"/>
      <c r="IBR12" s="54"/>
      <c r="IBS12" s="54"/>
      <c r="IBT12" s="54"/>
      <c r="IBU12" s="54"/>
      <c r="IBV12" s="54"/>
      <c r="IBW12" s="54"/>
      <c r="IBX12" s="54"/>
      <c r="IBY12" s="54"/>
      <c r="IBZ12" s="54"/>
      <c r="ICA12" s="54"/>
      <c r="ICB12" s="54"/>
      <c r="ICC12" s="54"/>
      <c r="ICD12" s="54"/>
      <c r="ICE12" s="54"/>
      <c r="ICF12" s="54"/>
      <c r="ICG12" s="54"/>
      <c r="ICH12" s="54"/>
      <c r="ICI12" s="54"/>
      <c r="ICJ12" s="54"/>
      <c r="ICK12" s="54"/>
      <c r="ICL12" s="54"/>
      <c r="ICM12" s="54"/>
      <c r="ICN12" s="54"/>
      <c r="ICO12" s="54"/>
      <c r="ICP12" s="54"/>
      <c r="ICQ12" s="54"/>
      <c r="ICR12" s="54"/>
      <c r="ICS12" s="54"/>
      <c r="ICT12" s="54"/>
      <c r="ICU12" s="54"/>
      <c r="ICV12" s="54"/>
      <c r="ICW12" s="54"/>
      <c r="ICX12" s="54"/>
      <c r="ICY12" s="54"/>
      <c r="ICZ12" s="54"/>
      <c r="IDA12" s="54"/>
      <c r="IDB12" s="54"/>
      <c r="IDC12" s="54"/>
      <c r="IDD12" s="54"/>
      <c r="IDE12" s="54"/>
      <c r="IDF12" s="54"/>
      <c r="IDG12" s="54"/>
      <c r="IDH12" s="54"/>
      <c r="IDI12" s="54"/>
      <c r="IDJ12" s="54"/>
      <c r="IDK12" s="54"/>
      <c r="IDL12" s="54"/>
      <c r="IDM12" s="54"/>
      <c r="IDN12" s="54"/>
      <c r="IDO12" s="54"/>
      <c r="IDP12" s="54"/>
      <c r="IDQ12" s="54"/>
      <c r="IDR12" s="54"/>
      <c r="IDS12" s="54"/>
      <c r="IDT12" s="54"/>
      <c r="IDU12" s="54"/>
      <c r="IDV12" s="54"/>
      <c r="IDW12" s="54"/>
      <c r="IDX12" s="54"/>
      <c r="IDY12" s="54"/>
      <c r="IDZ12" s="54"/>
      <c r="IEA12" s="54"/>
      <c r="IEB12" s="54"/>
      <c r="IEC12" s="54"/>
      <c r="IED12" s="54"/>
      <c r="IEE12" s="54"/>
      <c r="IEF12" s="54"/>
      <c r="IEG12" s="54"/>
      <c r="IEH12" s="54"/>
      <c r="IEI12" s="54"/>
      <c r="IEJ12" s="54"/>
      <c r="IEK12" s="54"/>
      <c r="IEL12" s="54"/>
      <c r="IEM12" s="54"/>
      <c r="IEN12" s="54"/>
      <c r="IEO12" s="54"/>
      <c r="IEP12" s="54"/>
      <c r="IEQ12" s="54"/>
      <c r="IER12" s="54"/>
      <c r="IES12" s="54"/>
      <c r="IET12" s="54"/>
      <c r="IEU12" s="54"/>
      <c r="IEV12" s="54"/>
      <c r="IEW12" s="54"/>
      <c r="IEX12" s="54"/>
      <c r="IEY12" s="54"/>
      <c r="IEZ12" s="54"/>
      <c r="IFA12" s="54"/>
      <c r="IFB12" s="54"/>
      <c r="IFC12" s="54"/>
      <c r="IFD12" s="54"/>
      <c r="IFE12" s="54"/>
      <c r="IFF12" s="54"/>
      <c r="IFG12" s="54"/>
      <c r="IFH12" s="54"/>
      <c r="IFI12" s="54"/>
      <c r="IFJ12" s="54"/>
      <c r="IFK12" s="54"/>
      <c r="IFL12" s="54"/>
      <c r="IFM12" s="54"/>
      <c r="IFN12" s="54"/>
      <c r="IFO12" s="54"/>
      <c r="IFP12" s="54"/>
      <c r="IFQ12" s="54"/>
      <c r="IFR12" s="54"/>
      <c r="IFS12" s="54"/>
      <c r="IFT12" s="54"/>
      <c r="IFU12" s="54"/>
      <c r="IFV12" s="54"/>
      <c r="IFW12" s="54"/>
      <c r="IFX12" s="54"/>
      <c r="IFY12" s="54"/>
      <c r="IFZ12" s="54"/>
      <c r="IGA12" s="54"/>
      <c r="IGB12" s="54"/>
      <c r="IGC12" s="54"/>
      <c r="IGD12" s="54"/>
      <c r="IGE12" s="54"/>
      <c r="IGF12" s="54"/>
      <c r="IGG12" s="54"/>
      <c r="IGH12" s="54"/>
      <c r="IGI12" s="54"/>
      <c r="IGJ12" s="54"/>
      <c r="IGK12" s="54"/>
      <c r="IGL12" s="54"/>
      <c r="IGM12" s="54"/>
      <c r="IGN12" s="54"/>
      <c r="IGO12" s="54"/>
      <c r="IGP12" s="54"/>
      <c r="IGQ12" s="54"/>
      <c r="IGR12" s="54"/>
      <c r="IGS12" s="54"/>
      <c r="IGT12" s="54"/>
      <c r="IGU12" s="54"/>
      <c r="IGV12" s="54"/>
      <c r="IGW12" s="54"/>
      <c r="IGX12" s="54"/>
      <c r="IGY12" s="54"/>
      <c r="IGZ12" s="54"/>
      <c r="IHA12" s="54"/>
      <c r="IHB12" s="54"/>
      <c r="IHC12" s="54"/>
      <c r="IHD12" s="54"/>
      <c r="IHE12" s="54"/>
      <c r="IHF12" s="54"/>
      <c r="IHG12" s="54"/>
      <c r="IHH12" s="54"/>
      <c r="IHI12" s="54"/>
      <c r="IHJ12" s="54"/>
      <c r="IHK12" s="54"/>
      <c r="IHL12" s="54"/>
      <c r="IHM12" s="54"/>
      <c r="IHN12" s="54"/>
      <c r="IHO12" s="54"/>
      <c r="IHP12" s="54"/>
      <c r="IHQ12" s="54"/>
      <c r="IHR12" s="54"/>
      <c r="IHS12" s="54"/>
      <c r="IHT12" s="54"/>
      <c r="IHU12" s="54"/>
      <c r="IHV12" s="54"/>
      <c r="IHW12" s="54"/>
      <c r="IHX12" s="54"/>
      <c r="IHY12" s="54"/>
      <c r="IHZ12" s="54"/>
      <c r="IIA12" s="54"/>
      <c r="IIB12" s="54"/>
      <c r="IIC12" s="54"/>
      <c r="IID12" s="54"/>
      <c r="IIE12" s="54"/>
      <c r="IIF12" s="54"/>
      <c r="IIG12" s="54"/>
      <c r="IIH12" s="54"/>
      <c r="III12" s="54"/>
      <c r="IIJ12" s="54"/>
      <c r="IIK12" s="54"/>
      <c r="IIL12" s="54"/>
      <c r="IIM12" s="54"/>
      <c r="IIN12" s="54"/>
      <c r="IIO12" s="54"/>
      <c r="IIP12" s="54"/>
      <c r="IIQ12" s="54"/>
      <c r="IIR12" s="54"/>
      <c r="IIS12" s="54"/>
      <c r="IIT12" s="54"/>
      <c r="IIU12" s="54"/>
      <c r="IIV12" s="54"/>
      <c r="IIW12" s="54"/>
      <c r="IIX12" s="54"/>
      <c r="IIY12" s="54"/>
      <c r="IIZ12" s="54"/>
      <c r="IJA12" s="54"/>
      <c r="IJB12" s="54"/>
      <c r="IJC12" s="54"/>
      <c r="IJD12" s="54"/>
      <c r="IJE12" s="54"/>
      <c r="IJF12" s="54"/>
      <c r="IJG12" s="54"/>
      <c r="IJH12" s="54"/>
      <c r="IJI12" s="54"/>
      <c r="IJJ12" s="54"/>
      <c r="IJK12" s="54"/>
      <c r="IJL12" s="54"/>
      <c r="IJM12" s="54"/>
      <c r="IJN12" s="54"/>
      <c r="IJO12" s="54"/>
      <c r="IJP12" s="54"/>
      <c r="IJQ12" s="54"/>
      <c r="IJR12" s="54"/>
      <c r="IJS12" s="54"/>
      <c r="IJT12" s="54"/>
      <c r="IJU12" s="54"/>
      <c r="IJV12" s="54"/>
      <c r="IJW12" s="54"/>
      <c r="IJX12" s="54"/>
      <c r="IJY12" s="54"/>
      <c r="IJZ12" s="54"/>
      <c r="IKA12" s="54"/>
      <c r="IKB12" s="54"/>
      <c r="IKC12" s="54"/>
      <c r="IKD12" s="54"/>
      <c r="IKE12" s="54"/>
      <c r="IKF12" s="54"/>
      <c r="IKG12" s="54"/>
      <c r="IKH12" s="54"/>
      <c r="IKI12" s="54"/>
      <c r="IKJ12" s="54"/>
      <c r="IKK12" s="54"/>
      <c r="IKL12" s="54"/>
      <c r="IKM12" s="54"/>
      <c r="IKN12" s="54"/>
      <c r="IKO12" s="54"/>
      <c r="IKP12" s="54"/>
      <c r="IKQ12" s="54"/>
      <c r="IKR12" s="54"/>
      <c r="IKS12" s="54"/>
      <c r="IKT12" s="54"/>
      <c r="IKU12" s="54"/>
      <c r="IKV12" s="54"/>
      <c r="IKW12" s="54"/>
      <c r="IKX12" s="54"/>
      <c r="IKY12" s="54"/>
      <c r="IKZ12" s="54"/>
      <c r="ILA12" s="54"/>
      <c r="ILB12" s="54"/>
      <c r="ILC12" s="54"/>
      <c r="ILD12" s="54"/>
      <c r="ILE12" s="54"/>
      <c r="ILF12" s="54"/>
      <c r="ILG12" s="54"/>
      <c r="ILH12" s="54"/>
      <c r="ILI12" s="54"/>
      <c r="ILJ12" s="54"/>
      <c r="ILK12" s="54"/>
      <c r="ILL12" s="54"/>
      <c r="ILM12" s="54"/>
      <c r="ILN12" s="54"/>
      <c r="ILO12" s="54"/>
      <c r="ILP12" s="54"/>
      <c r="ILQ12" s="54"/>
      <c r="ILR12" s="54"/>
      <c r="ILS12" s="54"/>
      <c r="ILT12" s="54"/>
      <c r="ILU12" s="54"/>
      <c r="ILV12" s="54"/>
      <c r="ILW12" s="54"/>
      <c r="ILX12" s="54"/>
      <c r="ILY12" s="54"/>
      <c r="ILZ12" s="54"/>
      <c r="IMA12" s="54"/>
      <c r="IMB12" s="54"/>
      <c r="IMC12" s="54"/>
      <c r="IMD12" s="54"/>
      <c r="IME12" s="54"/>
      <c r="IMF12" s="54"/>
      <c r="IMG12" s="54"/>
      <c r="IMH12" s="54"/>
      <c r="IMI12" s="54"/>
      <c r="IMJ12" s="54"/>
      <c r="IMK12" s="54"/>
      <c r="IML12" s="54"/>
      <c r="IMM12" s="54"/>
      <c r="IMN12" s="54"/>
      <c r="IMO12" s="54"/>
      <c r="IMP12" s="54"/>
      <c r="IMQ12" s="54"/>
      <c r="IMR12" s="54"/>
      <c r="IMS12" s="54"/>
      <c r="IMT12" s="54"/>
      <c r="IMU12" s="54"/>
      <c r="IMV12" s="54"/>
      <c r="IMW12" s="54"/>
      <c r="IMX12" s="54"/>
      <c r="IMY12" s="54"/>
      <c r="IMZ12" s="54"/>
      <c r="INA12" s="54"/>
      <c r="INB12" s="54"/>
      <c r="INC12" s="54"/>
      <c r="IND12" s="54"/>
      <c r="INE12" s="54"/>
      <c r="INF12" s="54"/>
      <c r="ING12" s="54"/>
      <c r="INH12" s="54"/>
      <c r="INI12" s="54"/>
      <c r="INJ12" s="54"/>
      <c r="INK12" s="54"/>
      <c r="INL12" s="54"/>
      <c r="INM12" s="54"/>
      <c r="INN12" s="54"/>
      <c r="INO12" s="54"/>
      <c r="INP12" s="54"/>
      <c r="INQ12" s="54"/>
      <c r="INR12" s="54"/>
      <c r="INS12" s="54"/>
      <c r="INT12" s="54"/>
      <c r="INU12" s="54"/>
      <c r="INV12" s="54"/>
      <c r="INW12" s="54"/>
      <c r="INX12" s="54"/>
      <c r="INY12" s="54"/>
      <c r="INZ12" s="54"/>
      <c r="IOA12" s="54"/>
      <c r="IOB12" s="54"/>
      <c r="IOC12" s="54"/>
      <c r="IOD12" s="54"/>
      <c r="IOE12" s="54"/>
      <c r="IOF12" s="54"/>
      <c r="IOG12" s="54"/>
      <c r="IOH12" s="54"/>
      <c r="IOI12" s="54"/>
      <c r="IOJ12" s="54"/>
      <c r="IOK12" s="54"/>
      <c r="IOL12" s="54"/>
      <c r="IOM12" s="54"/>
      <c r="ION12" s="54"/>
      <c r="IOO12" s="54"/>
      <c r="IOP12" s="54"/>
      <c r="IOQ12" s="54"/>
      <c r="IOR12" s="54"/>
      <c r="IOS12" s="54"/>
      <c r="IOT12" s="54"/>
      <c r="IOU12" s="54"/>
      <c r="IOV12" s="54"/>
      <c r="IOW12" s="54"/>
      <c r="IOX12" s="54"/>
      <c r="IOY12" s="54"/>
      <c r="IOZ12" s="54"/>
      <c r="IPA12" s="54"/>
      <c r="IPB12" s="54"/>
      <c r="IPC12" s="54"/>
      <c r="IPD12" s="54"/>
      <c r="IPE12" s="54"/>
      <c r="IPF12" s="54"/>
      <c r="IPG12" s="54"/>
      <c r="IPH12" s="54"/>
      <c r="IPI12" s="54"/>
      <c r="IPJ12" s="54"/>
      <c r="IPK12" s="54"/>
      <c r="IPL12" s="54"/>
      <c r="IPM12" s="54"/>
      <c r="IPN12" s="54"/>
      <c r="IPO12" s="54"/>
      <c r="IPP12" s="54"/>
      <c r="IPQ12" s="54"/>
      <c r="IPR12" s="54"/>
      <c r="IPS12" s="54"/>
      <c r="IPT12" s="54"/>
      <c r="IPU12" s="54"/>
      <c r="IPV12" s="54"/>
      <c r="IPW12" s="54"/>
      <c r="IPX12" s="54"/>
      <c r="IPY12" s="54"/>
      <c r="IPZ12" s="54"/>
      <c r="IQA12" s="54"/>
      <c r="IQB12" s="54"/>
      <c r="IQC12" s="54"/>
      <c r="IQD12" s="54"/>
      <c r="IQE12" s="54"/>
      <c r="IQF12" s="54"/>
      <c r="IQG12" s="54"/>
      <c r="IQH12" s="54"/>
      <c r="IQI12" s="54"/>
      <c r="IQJ12" s="54"/>
      <c r="IQK12" s="54"/>
      <c r="IQL12" s="54"/>
      <c r="IQM12" s="54"/>
      <c r="IQN12" s="54"/>
      <c r="IQO12" s="54"/>
      <c r="IQP12" s="54"/>
      <c r="IQQ12" s="54"/>
      <c r="IQR12" s="54"/>
      <c r="IQS12" s="54"/>
      <c r="IQT12" s="54"/>
      <c r="IQU12" s="54"/>
      <c r="IQV12" s="54"/>
      <c r="IQW12" s="54"/>
      <c r="IQX12" s="54"/>
      <c r="IQY12" s="54"/>
      <c r="IQZ12" s="54"/>
      <c r="IRA12" s="54"/>
      <c r="IRB12" s="54"/>
      <c r="IRC12" s="54"/>
      <c r="IRD12" s="54"/>
      <c r="IRE12" s="54"/>
      <c r="IRF12" s="54"/>
      <c r="IRG12" s="54"/>
      <c r="IRH12" s="54"/>
      <c r="IRI12" s="54"/>
      <c r="IRJ12" s="54"/>
      <c r="IRK12" s="54"/>
      <c r="IRL12" s="54"/>
      <c r="IRM12" s="54"/>
      <c r="IRN12" s="54"/>
      <c r="IRO12" s="54"/>
      <c r="IRP12" s="54"/>
      <c r="IRQ12" s="54"/>
      <c r="IRR12" s="54"/>
      <c r="IRS12" s="54"/>
      <c r="IRT12" s="54"/>
      <c r="IRU12" s="54"/>
      <c r="IRV12" s="54"/>
      <c r="IRW12" s="54"/>
      <c r="IRX12" s="54"/>
      <c r="IRY12" s="54"/>
      <c r="IRZ12" s="54"/>
      <c r="ISA12" s="54"/>
      <c r="ISB12" s="54"/>
      <c r="ISC12" s="54"/>
      <c r="ISD12" s="54"/>
      <c r="ISE12" s="54"/>
      <c r="ISF12" s="54"/>
      <c r="ISG12" s="54"/>
      <c r="ISH12" s="54"/>
      <c r="ISI12" s="54"/>
      <c r="ISJ12" s="54"/>
      <c r="ISK12" s="54"/>
      <c r="ISL12" s="54"/>
      <c r="ISM12" s="54"/>
      <c r="ISN12" s="54"/>
      <c r="ISO12" s="54"/>
      <c r="ISP12" s="54"/>
      <c r="ISQ12" s="54"/>
      <c r="ISR12" s="54"/>
      <c r="ISS12" s="54"/>
      <c r="IST12" s="54"/>
      <c r="ISU12" s="54"/>
      <c r="ISV12" s="54"/>
      <c r="ISW12" s="54"/>
      <c r="ISX12" s="54"/>
      <c r="ISY12" s="54"/>
      <c r="ISZ12" s="54"/>
      <c r="ITA12" s="54"/>
      <c r="ITB12" s="54"/>
      <c r="ITC12" s="54"/>
      <c r="ITD12" s="54"/>
      <c r="ITE12" s="54"/>
      <c r="ITF12" s="54"/>
      <c r="ITG12" s="54"/>
      <c r="ITH12" s="54"/>
      <c r="ITI12" s="54"/>
      <c r="ITJ12" s="54"/>
      <c r="ITK12" s="54"/>
      <c r="ITL12" s="54"/>
      <c r="ITM12" s="54"/>
      <c r="ITN12" s="54"/>
      <c r="ITO12" s="54"/>
      <c r="ITP12" s="54"/>
      <c r="ITQ12" s="54"/>
      <c r="ITR12" s="54"/>
      <c r="ITS12" s="54"/>
      <c r="ITT12" s="54"/>
      <c r="ITU12" s="54"/>
      <c r="ITV12" s="54"/>
      <c r="ITW12" s="54"/>
      <c r="ITX12" s="54"/>
      <c r="ITY12" s="54"/>
      <c r="ITZ12" s="54"/>
      <c r="IUA12" s="54"/>
      <c r="IUB12" s="54"/>
      <c r="IUC12" s="54"/>
      <c r="IUD12" s="54"/>
      <c r="IUE12" s="54"/>
      <c r="IUF12" s="54"/>
      <c r="IUG12" s="54"/>
      <c r="IUH12" s="54"/>
      <c r="IUI12" s="54"/>
      <c r="IUJ12" s="54"/>
      <c r="IUK12" s="54"/>
      <c r="IUL12" s="54"/>
      <c r="IUM12" s="54"/>
      <c r="IUN12" s="54"/>
      <c r="IUO12" s="54"/>
      <c r="IUP12" s="54"/>
      <c r="IUQ12" s="54"/>
      <c r="IUR12" s="54"/>
      <c r="IUS12" s="54"/>
      <c r="IUT12" s="54"/>
      <c r="IUU12" s="54"/>
      <c r="IUV12" s="54"/>
      <c r="IUW12" s="54"/>
      <c r="IUX12" s="54"/>
      <c r="IUY12" s="54"/>
      <c r="IUZ12" s="54"/>
      <c r="IVA12" s="54"/>
      <c r="IVB12" s="54"/>
      <c r="IVC12" s="54"/>
      <c r="IVD12" s="54"/>
      <c r="IVE12" s="54"/>
      <c r="IVF12" s="54"/>
      <c r="IVG12" s="54"/>
      <c r="IVH12" s="54"/>
      <c r="IVI12" s="54"/>
      <c r="IVJ12" s="54"/>
      <c r="IVK12" s="54"/>
      <c r="IVL12" s="54"/>
      <c r="IVM12" s="54"/>
      <c r="IVN12" s="54"/>
      <c r="IVO12" s="54"/>
      <c r="IVP12" s="54"/>
      <c r="IVQ12" s="54"/>
      <c r="IVR12" s="54"/>
      <c r="IVS12" s="54"/>
      <c r="IVT12" s="54"/>
      <c r="IVU12" s="54"/>
      <c r="IVV12" s="54"/>
      <c r="IVW12" s="54"/>
      <c r="IVX12" s="54"/>
      <c r="IVY12" s="54"/>
      <c r="IVZ12" s="54"/>
      <c r="IWA12" s="54"/>
      <c r="IWB12" s="54"/>
      <c r="IWC12" s="54"/>
      <c r="IWD12" s="54"/>
      <c r="IWE12" s="54"/>
      <c r="IWF12" s="54"/>
      <c r="IWG12" s="54"/>
      <c r="IWH12" s="54"/>
      <c r="IWI12" s="54"/>
      <c r="IWJ12" s="54"/>
      <c r="IWK12" s="54"/>
      <c r="IWL12" s="54"/>
      <c r="IWM12" s="54"/>
      <c r="IWN12" s="54"/>
      <c r="IWO12" s="54"/>
      <c r="IWP12" s="54"/>
      <c r="IWQ12" s="54"/>
      <c r="IWR12" s="54"/>
      <c r="IWS12" s="54"/>
      <c r="IWT12" s="54"/>
      <c r="IWU12" s="54"/>
      <c r="IWV12" s="54"/>
      <c r="IWW12" s="54"/>
      <c r="IWX12" s="54"/>
      <c r="IWY12" s="54"/>
      <c r="IWZ12" s="54"/>
      <c r="IXA12" s="54"/>
      <c r="IXB12" s="54"/>
      <c r="IXC12" s="54"/>
      <c r="IXD12" s="54"/>
      <c r="IXE12" s="54"/>
      <c r="IXF12" s="54"/>
      <c r="IXG12" s="54"/>
      <c r="IXH12" s="54"/>
      <c r="IXI12" s="54"/>
      <c r="IXJ12" s="54"/>
      <c r="IXK12" s="54"/>
      <c r="IXL12" s="54"/>
      <c r="IXM12" s="54"/>
      <c r="IXN12" s="54"/>
      <c r="IXO12" s="54"/>
      <c r="IXP12" s="54"/>
      <c r="IXQ12" s="54"/>
      <c r="IXR12" s="54"/>
      <c r="IXS12" s="54"/>
      <c r="IXT12" s="54"/>
      <c r="IXU12" s="54"/>
      <c r="IXV12" s="54"/>
      <c r="IXW12" s="54"/>
      <c r="IXX12" s="54"/>
      <c r="IXY12" s="54"/>
      <c r="IXZ12" s="54"/>
      <c r="IYA12" s="54"/>
      <c r="IYB12" s="54"/>
      <c r="IYC12" s="54"/>
      <c r="IYD12" s="54"/>
      <c r="IYE12" s="54"/>
      <c r="IYF12" s="54"/>
      <c r="IYG12" s="54"/>
      <c r="IYH12" s="54"/>
      <c r="IYI12" s="54"/>
      <c r="IYJ12" s="54"/>
      <c r="IYK12" s="54"/>
      <c r="IYL12" s="54"/>
      <c r="IYM12" s="54"/>
      <c r="IYN12" s="54"/>
      <c r="IYO12" s="54"/>
      <c r="IYP12" s="54"/>
      <c r="IYQ12" s="54"/>
      <c r="IYR12" s="54"/>
      <c r="IYS12" s="54"/>
      <c r="IYT12" s="54"/>
      <c r="IYU12" s="54"/>
      <c r="IYV12" s="54"/>
      <c r="IYW12" s="54"/>
      <c r="IYX12" s="54"/>
      <c r="IYY12" s="54"/>
      <c r="IYZ12" s="54"/>
      <c r="IZA12" s="54"/>
      <c r="IZB12" s="54"/>
      <c r="IZC12" s="54"/>
      <c r="IZD12" s="54"/>
      <c r="IZE12" s="54"/>
      <c r="IZF12" s="54"/>
      <c r="IZG12" s="54"/>
      <c r="IZH12" s="54"/>
      <c r="IZI12" s="54"/>
      <c r="IZJ12" s="54"/>
      <c r="IZK12" s="54"/>
      <c r="IZL12" s="54"/>
      <c r="IZM12" s="54"/>
      <c r="IZN12" s="54"/>
      <c r="IZO12" s="54"/>
      <c r="IZP12" s="54"/>
      <c r="IZQ12" s="54"/>
      <c r="IZR12" s="54"/>
      <c r="IZS12" s="54"/>
      <c r="IZT12" s="54"/>
      <c r="IZU12" s="54"/>
      <c r="IZV12" s="54"/>
      <c r="IZW12" s="54"/>
      <c r="IZX12" s="54"/>
      <c r="IZY12" s="54"/>
      <c r="IZZ12" s="54"/>
      <c r="JAA12" s="54"/>
      <c r="JAB12" s="54"/>
      <c r="JAC12" s="54"/>
      <c r="JAD12" s="54"/>
      <c r="JAE12" s="54"/>
      <c r="JAF12" s="54"/>
      <c r="JAG12" s="54"/>
      <c r="JAH12" s="54"/>
      <c r="JAI12" s="54"/>
      <c r="JAJ12" s="54"/>
      <c r="JAK12" s="54"/>
      <c r="JAL12" s="54"/>
      <c r="JAM12" s="54"/>
      <c r="JAN12" s="54"/>
      <c r="JAO12" s="54"/>
      <c r="JAP12" s="54"/>
      <c r="JAQ12" s="54"/>
      <c r="JAR12" s="54"/>
      <c r="JAS12" s="54"/>
      <c r="JAT12" s="54"/>
      <c r="JAU12" s="54"/>
      <c r="JAV12" s="54"/>
      <c r="JAW12" s="54"/>
      <c r="JAX12" s="54"/>
      <c r="JAY12" s="54"/>
      <c r="JAZ12" s="54"/>
      <c r="JBA12" s="54"/>
      <c r="JBB12" s="54"/>
      <c r="JBC12" s="54"/>
      <c r="JBD12" s="54"/>
      <c r="JBE12" s="54"/>
      <c r="JBF12" s="54"/>
      <c r="JBG12" s="54"/>
      <c r="JBH12" s="54"/>
      <c r="JBI12" s="54"/>
      <c r="JBJ12" s="54"/>
      <c r="JBK12" s="54"/>
      <c r="JBL12" s="54"/>
      <c r="JBM12" s="54"/>
      <c r="JBN12" s="54"/>
      <c r="JBO12" s="54"/>
      <c r="JBP12" s="54"/>
      <c r="JBQ12" s="54"/>
      <c r="JBR12" s="54"/>
      <c r="JBS12" s="54"/>
      <c r="JBT12" s="54"/>
      <c r="JBU12" s="54"/>
      <c r="JBV12" s="54"/>
      <c r="JBW12" s="54"/>
      <c r="JBX12" s="54"/>
      <c r="JBY12" s="54"/>
      <c r="JBZ12" s="54"/>
      <c r="JCA12" s="54"/>
      <c r="JCB12" s="54"/>
      <c r="JCC12" s="54"/>
      <c r="JCD12" s="54"/>
      <c r="JCE12" s="54"/>
      <c r="JCF12" s="54"/>
      <c r="JCG12" s="54"/>
      <c r="JCH12" s="54"/>
      <c r="JCI12" s="54"/>
      <c r="JCJ12" s="54"/>
      <c r="JCK12" s="54"/>
      <c r="JCL12" s="54"/>
      <c r="JCM12" s="54"/>
      <c r="JCN12" s="54"/>
      <c r="JCO12" s="54"/>
      <c r="JCP12" s="54"/>
      <c r="JCQ12" s="54"/>
      <c r="JCR12" s="54"/>
      <c r="JCS12" s="54"/>
      <c r="JCT12" s="54"/>
      <c r="JCU12" s="54"/>
      <c r="JCV12" s="54"/>
      <c r="JCW12" s="54"/>
      <c r="JCX12" s="54"/>
      <c r="JCY12" s="54"/>
      <c r="JCZ12" s="54"/>
      <c r="JDA12" s="54"/>
      <c r="JDB12" s="54"/>
      <c r="JDC12" s="54"/>
      <c r="JDD12" s="54"/>
      <c r="JDE12" s="54"/>
      <c r="JDF12" s="54"/>
      <c r="JDG12" s="54"/>
      <c r="JDH12" s="54"/>
      <c r="JDI12" s="54"/>
      <c r="JDJ12" s="54"/>
      <c r="JDK12" s="54"/>
      <c r="JDL12" s="54"/>
      <c r="JDM12" s="54"/>
      <c r="JDN12" s="54"/>
      <c r="JDO12" s="54"/>
      <c r="JDP12" s="54"/>
      <c r="JDQ12" s="54"/>
      <c r="JDR12" s="54"/>
      <c r="JDS12" s="54"/>
      <c r="JDT12" s="54"/>
      <c r="JDU12" s="54"/>
      <c r="JDV12" s="54"/>
      <c r="JDW12" s="54"/>
      <c r="JDX12" s="54"/>
      <c r="JDY12" s="54"/>
      <c r="JDZ12" s="54"/>
      <c r="JEA12" s="54"/>
      <c r="JEB12" s="54"/>
      <c r="JEC12" s="54"/>
      <c r="JED12" s="54"/>
      <c r="JEE12" s="54"/>
      <c r="JEF12" s="54"/>
      <c r="JEG12" s="54"/>
      <c r="JEH12" s="54"/>
      <c r="JEI12" s="54"/>
      <c r="JEJ12" s="54"/>
      <c r="JEK12" s="54"/>
      <c r="JEL12" s="54"/>
      <c r="JEM12" s="54"/>
      <c r="JEN12" s="54"/>
      <c r="JEO12" s="54"/>
      <c r="JEP12" s="54"/>
      <c r="JEQ12" s="54"/>
      <c r="JER12" s="54"/>
      <c r="JES12" s="54"/>
      <c r="JET12" s="54"/>
      <c r="JEU12" s="54"/>
      <c r="JEV12" s="54"/>
      <c r="JEW12" s="54"/>
      <c r="JEX12" s="54"/>
      <c r="JEY12" s="54"/>
      <c r="JEZ12" s="54"/>
      <c r="JFA12" s="54"/>
      <c r="JFB12" s="54"/>
      <c r="JFC12" s="54"/>
      <c r="JFD12" s="54"/>
      <c r="JFE12" s="54"/>
      <c r="JFF12" s="54"/>
      <c r="JFG12" s="54"/>
      <c r="JFH12" s="54"/>
      <c r="JFI12" s="54"/>
      <c r="JFJ12" s="54"/>
      <c r="JFK12" s="54"/>
      <c r="JFL12" s="54"/>
      <c r="JFM12" s="54"/>
      <c r="JFN12" s="54"/>
      <c r="JFO12" s="54"/>
      <c r="JFP12" s="54"/>
      <c r="JFQ12" s="54"/>
      <c r="JFR12" s="54"/>
      <c r="JFS12" s="54"/>
      <c r="JFT12" s="54"/>
      <c r="JFU12" s="54"/>
      <c r="JFV12" s="54"/>
      <c r="JFW12" s="54"/>
      <c r="JFX12" s="54"/>
      <c r="JFY12" s="54"/>
      <c r="JFZ12" s="54"/>
      <c r="JGA12" s="54"/>
      <c r="JGB12" s="54"/>
      <c r="JGC12" s="54"/>
      <c r="JGD12" s="54"/>
      <c r="JGE12" s="54"/>
      <c r="JGF12" s="54"/>
      <c r="JGG12" s="54"/>
      <c r="JGH12" s="54"/>
      <c r="JGI12" s="54"/>
      <c r="JGJ12" s="54"/>
      <c r="JGK12" s="54"/>
      <c r="JGL12" s="54"/>
      <c r="JGM12" s="54"/>
      <c r="JGN12" s="54"/>
      <c r="JGO12" s="54"/>
      <c r="JGP12" s="54"/>
      <c r="JGQ12" s="54"/>
      <c r="JGR12" s="54"/>
      <c r="JGS12" s="54"/>
      <c r="JGT12" s="54"/>
      <c r="JGU12" s="54"/>
      <c r="JGV12" s="54"/>
      <c r="JGW12" s="54"/>
      <c r="JGX12" s="54"/>
      <c r="JGY12" s="54"/>
      <c r="JGZ12" s="54"/>
      <c r="JHA12" s="54"/>
      <c r="JHB12" s="54"/>
      <c r="JHC12" s="54"/>
      <c r="JHD12" s="54"/>
      <c r="JHE12" s="54"/>
      <c r="JHF12" s="54"/>
      <c r="JHG12" s="54"/>
      <c r="JHH12" s="54"/>
      <c r="JHI12" s="54"/>
      <c r="JHJ12" s="54"/>
      <c r="JHK12" s="54"/>
      <c r="JHL12" s="54"/>
      <c r="JHM12" s="54"/>
      <c r="JHN12" s="54"/>
      <c r="JHO12" s="54"/>
      <c r="JHP12" s="54"/>
      <c r="JHQ12" s="54"/>
      <c r="JHR12" s="54"/>
      <c r="JHS12" s="54"/>
      <c r="JHT12" s="54"/>
      <c r="JHU12" s="54"/>
      <c r="JHV12" s="54"/>
      <c r="JHW12" s="54"/>
      <c r="JHX12" s="54"/>
      <c r="JHY12" s="54"/>
      <c r="JHZ12" s="54"/>
      <c r="JIA12" s="54"/>
      <c r="JIB12" s="54"/>
      <c r="JIC12" s="54"/>
      <c r="JID12" s="54"/>
      <c r="JIE12" s="54"/>
      <c r="JIF12" s="54"/>
      <c r="JIG12" s="54"/>
      <c r="JIH12" s="54"/>
      <c r="JII12" s="54"/>
      <c r="JIJ12" s="54"/>
      <c r="JIK12" s="54"/>
      <c r="JIL12" s="54"/>
      <c r="JIM12" s="54"/>
      <c r="JIN12" s="54"/>
      <c r="JIO12" s="54"/>
      <c r="JIP12" s="54"/>
      <c r="JIQ12" s="54"/>
      <c r="JIR12" s="54"/>
      <c r="JIS12" s="54"/>
      <c r="JIT12" s="54"/>
      <c r="JIU12" s="54"/>
      <c r="JIV12" s="54"/>
      <c r="JIW12" s="54"/>
      <c r="JIX12" s="54"/>
      <c r="JIY12" s="54"/>
      <c r="JIZ12" s="54"/>
      <c r="JJA12" s="54"/>
      <c r="JJB12" s="54"/>
      <c r="JJC12" s="54"/>
      <c r="JJD12" s="54"/>
      <c r="JJE12" s="54"/>
      <c r="JJF12" s="54"/>
      <c r="JJG12" s="54"/>
      <c r="JJH12" s="54"/>
      <c r="JJI12" s="54"/>
      <c r="JJJ12" s="54"/>
      <c r="JJK12" s="54"/>
      <c r="JJL12" s="54"/>
      <c r="JJM12" s="54"/>
      <c r="JJN12" s="54"/>
      <c r="JJO12" s="54"/>
      <c r="JJP12" s="54"/>
      <c r="JJQ12" s="54"/>
      <c r="JJR12" s="54"/>
      <c r="JJS12" s="54"/>
      <c r="JJT12" s="54"/>
      <c r="JJU12" s="54"/>
      <c r="JJV12" s="54"/>
      <c r="JJW12" s="54"/>
      <c r="JJX12" s="54"/>
      <c r="JJY12" s="54"/>
      <c r="JJZ12" s="54"/>
      <c r="JKA12" s="54"/>
      <c r="JKB12" s="54"/>
      <c r="JKC12" s="54"/>
      <c r="JKD12" s="54"/>
      <c r="JKE12" s="54"/>
      <c r="JKF12" s="54"/>
      <c r="JKG12" s="54"/>
      <c r="JKH12" s="54"/>
      <c r="JKI12" s="54"/>
      <c r="JKJ12" s="54"/>
      <c r="JKK12" s="54"/>
      <c r="JKL12" s="54"/>
      <c r="JKM12" s="54"/>
      <c r="JKN12" s="54"/>
      <c r="JKO12" s="54"/>
      <c r="JKP12" s="54"/>
      <c r="JKQ12" s="54"/>
      <c r="JKR12" s="54"/>
      <c r="JKS12" s="54"/>
      <c r="JKT12" s="54"/>
      <c r="JKU12" s="54"/>
      <c r="JKV12" s="54"/>
      <c r="JKW12" s="54"/>
      <c r="JKX12" s="54"/>
      <c r="JKY12" s="54"/>
      <c r="JKZ12" s="54"/>
      <c r="JLA12" s="54"/>
      <c r="JLB12" s="54"/>
      <c r="JLC12" s="54"/>
      <c r="JLD12" s="54"/>
      <c r="JLE12" s="54"/>
      <c r="JLF12" s="54"/>
      <c r="JLG12" s="54"/>
      <c r="JLH12" s="54"/>
      <c r="JLI12" s="54"/>
      <c r="JLJ12" s="54"/>
      <c r="JLK12" s="54"/>
      <c r="JLL12" s="54"/>
      <c r="JLM12" s="54"/>
      <c r="JLN12" s="54"/>
      <c r="JLO12" s="54"/>
      <c r="JLP12" s="54"/>
      <c r="JLQ12" s="54"/>
      <c r="JLR12" s="54"/>
      <c r="JLS12" s="54"/>
      <c r="JLT12" s="54"/>
      <c r="JLU12" s="54"/>
      <c r="JLV12" s="54"/>
      <c r="JLW12" s="54"/>
      <c r="JLX12" s="54"/>
      <c r="JLY12" s="54"/>
      <c r="JLZ12" s="54"/>
      <c r="JMA12" s="54"/>
      <c r="JMB12" s="54"/>
      <c r="JMC12" s="54"/>
      <c r="JMD12" s="54"/>
      <c r="JME12" s="54"/>
      <c r="JMF12" s="54"/>
      <c r="JMG12" s="54"/>
      <c r="JMH12" s="54"/>
      <c r="JMI12" s="54"/>
      <c r="JMJ12" s="54"/>
      <c r="JMK12" s="54"/>
      <c r="JML12" s="54"/>
      <c r="JMM12" s="54"/>
      <c r="JMN12" s="54"/>
      <c r="JMO12" s="54"/>
      <c r="JMP12" s="54"/>
      <c r="JMQ12" s="54"/>
      <c r="JMR12" s="54"/>
      <c r="JMS12" s="54"/>
      <c r="JMT12" s="54"/>
      <c r="JMU12" s="54"/>
      <c r="JMV12" s="54"/>
      <c r="JMW12" s="54"/>
      <c r="JMX12" s="54"/>
      <c r="JMY12" s="54"/>
      <c r="JMZ12" s="54"/>
      <c r="JNA12" s="54"/>
      <c r="JNB12" s="54"/>
      <c r="JNC12" s="54"/>
      <c r="JND12" s="54"/>
      <c r="JNE12" s="54"/>
      <c r="JNF12" s="54"/>
      <c r="JNG12" s="54"/>
      <c r="JNH12" s="54"/>
      <c r="JNI12" s="54"/>
      <c r="JNJ12" s="54"/>
      <c r="JNK12" s="54"/>
      <c r="JNL12" s="54"/>
      <c r="JNM12" s="54"/>
      <c r="JNN12" s="54"/>
      <c r="JNO12" s="54"/>
      <c r="JNP12" s="54"/>
      <c r="JNQ12" s="54"/>
      <c r="JNR12" s="54"/>
      <c r="JNS12" s="54"/>
      <c r="JNT12" s="54"/>
      <c r="JNU12" s="54"/>
      <c r="JNV12" s="54"/>
      <c r="JNW12" s="54"/>
      <c r="JNX12" s="54"/>
      <c r="JNY12" s="54"/>
      <c r="JNZ12" s="54"/>
      <c r="JOA12" s="54"/>
      <c r="JOB12" s="54"/>
      <c r="JOC12" s="54"/>
      <c r="JOD12" s="54"/>
      <c r="JOE12" s="54"/>
      <c r="JOF12" s="54"/>
      <c r="JOG12" s="54"/>
      <c r="JOH12" s="54"/>
      <c r="JOI12" s="54"/>
      <c r="JOJ12" s="54"/>
      <c r="JOK12" s="54"/>
      <c r="JOL12" s="54"/>
      <c r="JOM12" s="54"/>
      <c r="JON12" s="54"/>
      <c r="JOO12" s="54"/>
      <c r="JOP12" s="54"/>
      <c r="JOQ12" s="54"/>
      <c r="JOR12" s="54"/>
      <c r="JOS12" s="54"/>
      <c r="JOT12" s="54"/>
      <c r="JOU12" s="54"/>
      <c r="JOV12" s="54"/>
      <c r="JOW12" s="54"/>
      <c r="JOX12" s="54"/>
      <c r="JOY12" s="54"/>
      <c r="JOZ12" s="54"/>
      <c r="JPA12" s="54"/>
      <c r="JPB12" s="54"/>
      <c r="JPC12" s="54"/>
      <c r="JPD12" s="54"/>
      <c r="JPE12" s="54"/>
      <c r="JPF12" s="54"/>
      <c r="JPG12" s="54"/>
      <c r="JPH12" s="54"/>
      <c r="JPI12" s="54"/>
      <c r="JPJ12" s="54"/>
      <c r="JPK12" s="54"/>
      <c r="JPL12" s="54"/>
      <c r="JPM12" s="54"/>
      <c r="JPN12" s="54"/>
      <c r="JPO12" s="54"/>
      <c r="JPP12" s="54"/>
      <c r="JPQ12" s="54"/>
      <c r="JPR12" s="54"/>
      <c r="JPS12" s="54"/>
      <c r="JPT12" s="54"/>
      <c r="JPU12" s="54"/>
      <c r="JPV12" s="54"/>
      <c r="JPW12" s="54"/>
      <c r="JPX12" s="54"/>
      <c r="JPY12" s="54"/>
      <c r="JPZ12" s="54"/>
      <c r="JQA12" s="54"/>
      <c r="JQB12" s="54"/>
      <c r="JQC12" s="54"/>
      <c r="JQD12" s="54"/>
      <c r="JQE12" s="54"/>
      <c r="JQF12" s="54"/>
      <c r="JQG12" s="54"/>
      <c r="JQH12" s="54"/>
      <c r="JQI12" s="54"/>
      <c r="JQJ12" s="54"/>
      <c r="JQK12" s="54"/>
      <c r="JQL12" s="54"/>
      <c r="JQM12" s="54"/>
      <c r="JQN12" s="54"/>
      <c r="JQO12" s="54"/>
      <c r="JQP12" s="54"/>
      <c r="JQQ12" s="54"/>
      <c r="JQR12" s="54"/>
      <c r="JQS12" s="54"/>
      <c r="JQT12" s="54"/>
      <c r="JQU12" s="54"/>
      <c r="JQV12" s="54"/>
      <c r="JQW12" s="54"/>
      <c r="JQX12" s="54"/>
      <c r="JQY12" s="54"/>
      <c r="JQZ12" s="54"/>
      <c r="JRA12" s="54"/>
      <c r="JRB12" s="54"/>
      <c r="JRC12" s="54"/>
      <c r="JRD12" s="54"/>
      <c r="JRE12" s="54"/>
      <c r="JRF12" s="54"/>
      <c r="JRG12" s="54"/>
      <c r="JRH12" s="54"/>
      <c r="JRI12" s="54"/>
      <c r="JRJ12" s="54"/>
      <c r="JRK12" s="54"/>
      <c r="JRL12" s="54"/>
      <c r="JRM12" s="54"/>
      <c r="JRN12" s="54"/>
      <c r="JRO12" s="54"/>
      <c r="JRP12" s="54"/>
      <c r="JRQ12" s="54"/>
      <c r="JRR12" s="54"/>
      <c r="JRS12" s="54"/>
      <c r="JRT12" s="54"/>
      <c r="JRU12" s="54"/>
      <c r="JRV12" s="54"/>
      <c r="JRW12" s="54"/>
      <c r="JRX12" s="54"/>
      <c r="JRY12" s="54"/>
      <c r="JRZ12" s="54"/>
      <c r="JSA12" s="54"/>
      <c r="JSB12" s="54"/>
      <c r="JSC12" s="54"/>
      <c r="JSD12" s="54"/>
      <c r="JSE12" s="54"/>
      <c r="JSF12" s="54"/>
      <c r="JSG12" s="54"/>
      <c r="JSH12" s="54"/>
      <c r="JSI12" s="54"/>
      <c r="JSJ12" s="54"/>
      <c r="JSK12" s="54"/>
      <c r="JSL12" s="54"/>
      <c r="JSM12" s="54"/>
      <c r="JSN12" s="54"/>
      <c r="JSO12" s="54"/>
      <c r="JSP12" s="54"/>
      <c r="JSQ12" s="54"/>
      <c r="JSR12" s="54"/>
      <c r="JSS12" s="54"/>
      <c r="JST12" s="54"/>
      <c r="JSU12" s="54"/>
      <c r="JSV12" s="54"/>
      <c r="JSW12" s="54"/>
      <c r="JSX12" s="54"/>
      <c r="JSY12" s="54"/>
      <c r="JSZ12" s="54"/>
      <c r="JTA12" s="54"/>
      <c r="JTB12" s="54"/>
      <c r="JTC12" s="54"/>
      <c r="JTD12" s="54"/>
      <c r="JTE12" s="54"/>
      <c r="JTF12" s="54"/>
      <c r="JTG12" s="54"/>
      <c r="JTH12" s="54"/>
      <c r="JTI12" s="54"/>
      <c r="JTJ12" s="54"/>
      <c r="JTK12" s="54"/>
      <c r="JTL12" s="54"/>
      <c r="JTM12" s="54"/>
      <c r="JTN12" s="54"/>
      <c r="JTO12" s="54"/>
      <c r="JTP12" s="54"/>
      <c r="JTQ12" s="54"/>
      <c r="JTR12" s="54"/>
      <c r="JTS12" s="54"/>
      <c r="JTT12" s="54"/>
      <c r="JTU12" s="54"/>
      <c r="JTV12" s="54"/>
      <c r="JTW12" s="54"/>
      <c r="JTX12" s="54"/>
      <c r="JTY12" s="54"/>
      <c r="JTZ12" s="54"/>
      <c r="JUA12" s="54"/>
      <c r="JUB12" s="54"/>
      <c r="JUC12" s="54"/>
      <c r="JUD12" s="54"/>
      <c r="JUE12" s="54"/>
      <c r="JUF12" s="54"/>
      <c r="JUG12" s="54"/>
      <c r="JUH12" s="54"/>
      <c r="JUI12" s="54"/>
      <c r="JUJ12" s="54"/>
      <c r="JUK12" s="54"/>
      <c r="JUL12" s="54"/>
      <c r="JUM12" s="54"/>
      <c r="JUN12" s="54"/>
      <c r="JUO12" s="54"/>
      <c r="JUP12" s="54"/>
      <c r="JUQ12" s="54"/>
      <c r="JUR12" s="54"/>
      <c r="JUS12" s="54"/>
      <c r="JUT12" s="54"/>
      <c r="JUU12" s="54"/>
      <c r="JUV12" s="54"/>
      <c r="JUW12" s="54"/>
      <c r="JUX12" s="54"/>
      <c r="JUY12" s="54"/>
      <c r="JUZ12" s="54"/>
      <c r="JVA12" s="54"/>
      <c r="JVB12" s="54"/>
      <c r="JVC12" s="54"/>
      <c r="JVD12" s="54"/>
      <c r="JVE12" s="54"/>
      <c r="JVF12" s="54"/>
      <c r="JVG12" s="54"/>
      <c r="JVH12" s="54"/>
      <c r="JVI12" s="54"/>
      <c r="JVJ12" s="54"/>
      <c r="JVK12" s="54"/>
      <c r="JVL12" s="54"/>
      <c r="JVM12" s="54"/>
      <c r="JVN12" s="54"/>
      <c r="JVO12" s="54"/>
      <c r="JVP12" s="54"/>
      <c r="JVQ12" s="54"/>
      <c r="JVR12" s="54"/>
      <c r="JVS12" s="54"/>
      <c r="JVT12" s="54"/>
      <c r="JVU12" s="54"/>
      <c r="JVV12" s="54"/>
      <c r="JVW12" s="54"/>
      <c r="JVX12" s="54"/>
      <c r="JVY12" s="54"/>
      <c r="JVZ12" s="54"/>
      <c r="JWA12" s="54"/>
      <c r="JWB12" s="54"/>
      <c r="JWC12" s="54"/>
      <c r="JWD12" s="54"/>
      <c r="JWE12" s="54"/>
      <c r="JWF12" s="54"/>
      <c r="JWG12" s="54"/>
      <c r="JWH12" s="54"/>
      <c r="JWI12" s="54"/>
      <c r="JWJ12" s="54"/>
      <c r="JWK12" s="54"/>
      <c r="JWL12" s="54"/>
      <c r="JWM12" s="54"/>
      <c r="JWN12" s="54"/>
      <c r="JWO12" s="54"/>
      <c r="JWP12" s="54"/>
      <c r="JWQ12" s="54"/>
      <c r="JWR12" s="54"/>
      <c r="JWS12" s="54"/>
      <c r="JWT12" s="54"/>
      <c r="JWU12" s="54"/>
      <c r="JWV12" s="54"/>
      <c r="JWW12" s="54"/>
      <c r="JWX12" s="54"/>
      <c r="JWY12" s="54"/>
      <c r="JWZ12" s="54"/>
      <c r="JXA12" s="54"/>
      <c r="JXB12" s="54"/>
      <c r="JXC12" s="54"/>
      <c r="JXD12" s="54"/>
      <c r="JXE12" s="54"/>
      <c r="JXF12" s="54"/>
      <c r="JXG12" s="54"/>
      <c r="JXH12" s="54"/>
      <c r="JXI12" s="54"/>
      <c r="JXJ12" s="54"/>
      <c r="JXK12" s="54"/>
      <c r="JXL12" s="54"/>
      <c r="JXM12" s="54"/>
      <c r="JXN12" s="54"/>
      <c r="JXO12" s="54"/>
      <c r="JXP12" s="54"/>
      <c r="JXQ12" s="54"/>
      <c r="JXR12" s="54"/>
      <c r="JXS12" s="54"/>
      <c r="JXT12" s="54"/>
      <c r="JXU12" s="54"/>
      <c r="JXV12" s="54"/>
      <c r="JXW12" s="54"/>
      <c r="JXX12" s="54"/>
      <c r="JXY12" s="54"/>
      <c r="JXZ12" s="54"/>
      <c r="JYA12" s="54"/>
      <c r="JYB12" s="54"/>
      <c r="JYC12" s="54"/>
      <c r="JYD12" s="54"/>
      <c r="JYE12" s="54"/>
      <c r="JYF12" s="54"/>
      <c r="JYG12" s="54"/>
      <c r="JYH12" s="54"/>
      <c r="JYI12" s="54"/>
      <c r="JYJ12" s="54"/>
      <c r="JYK12" s="54"/>
      <c r="JYL12" s="54"/>
      <c r="JYM12" s="54"/>
      <c r="JYN12" s="54"/>
      <c r="JYO12" s="54"/>
      <c r="JYP12" s="54"/>
      <c r="JYQ12" s="54"/>
      <c r="JYR12" s="54"/>
      <c r="JYS12" s="54"/>
      <c r="JYT12" s="54"/>
      <c r="JYU12" s="54"/>
      <c r="JYV12" s="54"/>
      <c r="JYW12" s="54"/>
      <c r="JYX12" s="54"/>
      <c r="JYY12" s="54"/>
      <c r="JYZ12" s="54"/>
      <c r="JZA12" s="54"/>
      <c r="JZB12" s="54"/>
      <c r="JZC12" s="54"/>
      <c r="JZD12" s="54"/>
      <c r="JZE12" s="54"/>
      <c r="JZF12" s="54"/>
      <c r="JZG12" s="54"/>
      <c r="JZH12" s="54"/>
      <c r="JZI12" s="54"/>
      <c r="JZJ12" s="54"/>
      <c r="JZK12" s="54"/>
      <c r="JZL12" s="54"/>
      <c r="JZM12" s="54"/>
      <c r="JZN12" s="54"/>
      <c r="JZO12" s="54"/>
      <c r="JZP12" s="54"/>
      <c r="JZQ12" s="54"/>
      <c r="JZR12" s="54"/>
      <c r="JZS12" s="54"/>
      <c r="JZT12" s="54"/>
      <c r="JZU12" s="54"/>
      <c r="JZV12" s="54"/>
      <c r="JZW12" s="54"/>
      <c r="JZX12" s="54"/>
      <c r="JZY12" s="54"/>
      <c r="JZZ12" s="54"/>
      <c r="KAA12" s="54"/>
      <c r="KAB12" s="54"/>
      <c r="KAC12" s="54"/>
      <c r="KAD12" s="54"/>
      <c r="KAE12" s="54"/>
      <c r="KAF12" s="54"/>
      <c r="KAG12" s="54"/>
      <c r="KAH12" s="54"/>
      <c r="KAI12" s="54"/>
      <c r="KAJ12" s="54"/>
      <c r="KAK12" s="54"/>
      <c r="KAL12" s="54"/>
      <c r="KAM12" s="54"/>
      <c r="KAN12" s="54"/>
      <c r="KAO12" s="54"/>
      <c r="KAP12" s="54"/>
      <c r="KAQ12" s="54"/>
      <c r="KAR12" s="54"/>
      <c r="KAS12" s="54"/>
      <c r="KAT12" s="54"/>
      <c r="KAU12" s="54"/>
      <c r="KAV12" s="54"/>
      <c r="KAW12" s="54"/>
      <c r="KAX12" s="54"/>
      <c r="KAY12" s="54"/>
      <c r="KAZ12" s="54"/>
      <c r="KBA12" s="54"/>
      <c r="KBB12" s="54"/>
      <c r="KBC12" s="54"/>
      <c r="KBD12" s="54"/>
      <c r="KBE12" s="54"/>
      <c r="KBF12" s="54"/>
      <c r="KBG12" s="54"/>
      <c r="KBH12" s="54"/>
      <c r="KBI12" s="54"/>
      <c r="KBJ12" s="54"/>
      <c r="KBK12" s="54"/>
      <c r="KBL12" s="54"/>
      <c r="KBM12" s="54"/>
      <c r="KBN12" s="54"/>
      <c r="KBO12" s="54"/>
      <c r="KBP12" s="54"/>
      <c r="KBQ12" s="54"/>
      <c r="KBR12" s="54"/>
      <c r="KBS12" s="54"/>
      <c r="KBT12" s="54"/>
      <c r="KBU12" s="54"/>
      <c r="KBV12" s="54"/>
      <c r="KBW12" s="54"/>
      <c r="KBX12" s="54"/>
      <c r="KBY12" s="54"/>
      <c r="KBZ12" s="54"/>
      <c r="KCA12" s="54"/>
      <c r="KCB12" s="54"/>
      <c r="KCC12" s="54"/>
      <c r="KCD12" s="54"/>
      <c r="KCE12" s="54"/>
      <c r="KCF12" s="54"/>
      <c r="KCG12" s="54"/>
      <c r="KCH12" s="54"/>
      <c r="KCI12" s="54"/>
      <c r="KCJ12" s="54"/>
      <c r="KCK12" s="54"/>
      <c r="KCL12" s="54"/>
      <c r="KCM12" s="54"/>
      <c r="KCN12" s="54"/>
      <c r="KCO12" s="54"/>
      <c r="KCP12" s="54"/>
      <c r="KCQ12" s="54"/>
      <c r="KCR12" s="54"/>
      <c r="KCS12" s="54"/>
      <c r="KCT12" s="54"/>
      <c r="KCU12" s="54"/>
      <c r="KCV12" s="54"/>
      <c r="KCW12" s="54"/>
      <c r="KCX12" s="54"/>
      <c r="KCY12" s="54"/>
      <c r="KCZ12" s="54"/>
      <c r="KDA12" s="54"/>
      <c r="KDB12" s="54"/>
      <c r="KDC12" s="54"/>
      <c r="KDD12" s="54"/>
      <c r="KDE12" s="54"/>
      <c r="KDF12" s="54"/>
      <c r="KDG12" s="54"/>
      <c r="KDH12" s="54"/>
      <c r="KDI12" s="54"/>
      <c r="KDJ12" s="54"/>
      <c r="KDK12" s="54"/>
      <c r="KDL12" s="54"/>
      <c r="KDM12" s="54"/>
      <c r="KDN12" s="54"/>
      <c r="KDO12" s="54"/>
      <c r="KDP12" s="54"/>
      <c r="KDQ12" s="54"/>
      <c r="KDR12" s="54"/>
      <c r="KDS12" s="54"/>
      <c r="KDT12" s="54"/>
      <c r="KDU12" s="54"/>
      <c r="KDV12" s="54"/>
      <c r="KDW12" s="54"/>
      <c r="KDX12" s="54"/>
      <c r="KDY12" s="54"/>
      <c r="KDZ12" s="54"/>
      <c r="KEA12" s="54"/>
      <c r="KEB12" s="54"/>
      <c r="KEC12" s="54"/>
      <c r="KED12" s="54"/>
      <c r="KEE12" s="54"/>
      <c r="KEF12" s="54"/>
      <c r="KEG12" s="54"/>
      <c r="KEH12" s="54"/>
      <c r="KEI12" s="54"/>
      <c r="KEJ12" s="54"/>
      <c r="KEK12" s="54"/>
      <c r="KEL12" s="54"/>
      <c r="KEM12" s="54"/>
      <c r="KEN12" s="54"/>
      <c r="KEO12" s="54"/>
      <c r="KEP12" s="54"/>
      <c r="KEQ12" s="54"/>
      <c r="KER12" s="54"/>
      <c r="KES12" s="54"/>
      <c r="KET12" s="54"/>
      <c r="KEU12" s="54"/>
      <c r="KEV12" s="54"/>
      <c r="KEW12" s="54"/>
      <c r="KEX12" s="54"/>
      <c r="KEY12" s="54"/>
      <c r="KEZ12" s="54"/>
      <c r="KFA12" s="54"/>
      <c r="KFB12" s="54"/>
      <c r="KFC12" s="54"/>
      <c r="KFD12" s="54"/>
      <c r="KFE12" s="54"/>
      <c r="KFF12" s="54"/>
      <c r="KFG12" s="54"/>
      <c r="KFH12" s="54"/>
      <c r="KFI12" s="54"/>
      <c r="KFJ12" s="54"/>
      <c r="KFK12" s="54"/>
      <c r="KFL12" s="54"/>
      <c r="KFM12" s="54"/>
      <c r="KFN12" s="54"/>
      <c r="KFO12" s="54"/>
      <c r="KFP12" s="54"/>
      <c r="KFQ12" s="54"/>
      <c r="KFR12" s="54"/>
      <c r="KFS12" s="54"/>
      <c r="KFT12" s="54"/>
      <c r="KFU12" s="54"/>
      <c r="KFV12" s="54"/>
      <c r="KFW12" s="54"/>
      <c r="KFX12" s="54"/>
      <c r="KFY12" s="54"/>
      <c r="KFZ12" s="54"/>
      <c r="KGA12" s="54"/>
      <c r="KGB12" s="54"/>
      <c r="KGC12" s="54"/>
      <c r="KGD12" s="54"/>
      <c r="KGE12" s="54"/>
      <c r="KGF12" s="54"/>
      <c r="KGG12" s="54"/>
      <c r="KGH12" s="54"/>
      <c r="KGI12" s="54"/>
      <c r="KGJ12" s="54"/>
      <c r="KGK12" s="54"/>
      <c r="KGL12" s="54"/>
      <c r="KGM12" s="54"/>
      <c r="KGN12" s="54"/>
      <c r="KGO12" s="54"/>
      <c r="KGP12" s="54"/>
      <c r="KGQ12" s="54"/>
      <c r="KGR12" s="54"/>
      <c r="KGS12" s="54"/>
      <c r="KGT12" s="54"/>
      <c r="KGU12" s="54"/>
      <c r="KGV12" s="54"/>
      <c r="KGW12" s="54"/>
      <c r="KGX12" s="54"/>
      <c r="KGY12" s="54"/>
      <c r="KGZ12" s="54"/>
      <c r="KHA12" s="54"/>
      <c r="KHB12" s="54"/>
      <c r="KHC12" s="54"/>
      <c r="KHD12" s="54"/>
      <c r="KHE12" s="54"/>
      <c r="KHF12" s="54"/>
      <c r="KHG12" s="54"/>
      <c r="KHH12" s="54"/>
      <c r="KHI12" s="54"/>
      <c r="KHJ12" s="54"/>
      <c r="KHK12" s="54"/>
      <c r="KHL12" s="54"/>
      <c r="KHM12" s="54"/>
      <c r="KHN12" s="54"/>
      <c r="KHO12" s="54"/>
      <c r="KHP12" s="54"/>
      <c r="KHQ12" s="54"/>
      <c r="KHR12" s="54"/>
      <c r="KHS12" s="54"/>
      <c r="KHT12" s="54"/>
      <c r="KHU12" s="54"/>
      <c r="KHV12" s="54"/>
      <c r="KHW12" s="54"/>
      <c r="KHX12" s="54"/>
      <c r="KHY12" s="54"/>
      <c r="KHZ12" s="54"/>
      <c r="KIA12" s="54"/>
      <c r="KIB12" s="54"/>
      <c r="KIC12" s="54"/>
      <c r="KID12" s="54"/>
      <c r="KIE12" s="54"/>
      <c r="KIF12" s="54"/>
      <c r="KIG12" s="54"/>
      <c r="KIH12" s="54"/>
      <c r="KII12" s="54"/>
      <c r="KIJ12" s="54"/>
      <c r="KIK12" s="54"/>
      <c r="KIL12" s="54"/>
      <c r="KIM12" s="54"/>
      <c r="KIN12" s="54"/>
      <c r="KIO12" s="54"/>
      <c r="KIP12" s="54"/>
      <c r="KIQ12" s="54"/>
      <c r="KIR12" s="54"/>
      <c r="KIS12" s="54"/>
      <c r="KIT12" s="54"/>
      <c r="KIU12" s="54"/>
      <c r="KIV12" s="54"/>
      <c r="KIW12" s="54"/>
      <c r="KIX12" s="54"/>
      <c r="KIY12" s="54"/>
      <c r="KIZ12" s="54"/>
      <c r="KJA12" s="54"/>
      <c r="KJB12" s="54"/>
      <c r="KJC12" s="54"/>
      <c r="KJD12" s="54"/>
      <c r="KJE12" s="54"/>
      <c r="KJF12" s="54"/>
      <c r="KJG12" s="54"/>
      <c r="KJH12" s="54"/>
      <c r="KJI12" s="54"/>
      <c r="KJJ12" s="54"/>
      <c r="KJK12" s="54"/>
      <c r="KJL12" s="54"/>
      <c r="KJM12" s="54"/>
      <c r="KJN12" s="54"/>
      <c r="KJO12" s="54"/>
      <c r="KJP12" s="54"/>
      <c r="KJQ12" s="54"/>
      <c r="KJR12" s="54"/>
      <c r="KJS12" s="54"/>
      <c r="KJT12" s="54"/>
      <c r="KJU12" s="54"/>
      <c r="KJV12" s="54"/>
      <c r="KJW12" s="54"/>
      <c r="KJX12" s="54"/>
      <c r="KJY12" s="54"/>
      <c r="KJZ12" s="54"/>
      <c r="KKA12" s="54"/>
      <c r="KKB12" s="54"/>
      <c r="KKC12" s="54"/>
      <c r="KKD12" s="54"/>
      <c r="KKE12" s="54"/>
      <c r="KKF12" s="54"/>
      <c r="KKG12" s="54"/>
      <c r="KKH12" s="54"/>
      <c r="KKI12" s="54"/>
      <c r="KKJ12" s="54"/>
      <c r="KKK12" s="54"/>
      <c r="KKL12" s="54"/>
      <c r="KKM12" s="54"/>
      <c r="KKN12" s="54"/>
      <c r="KKO12" s="54"/>
      <c r="KKP12" s="54"/>
      <c r="KKQ12" s="54"/>
      <c r="KKR12" s="54"/>
      <c r="KKS12" s="54"/>
      <c r="KKT12" s="54"/>
      <c r="KKU12" s="54"/>
      <c r="KKV12" s="54"/>
      <c r="KKW12" s="54"/>
      <c r="KKX12" s="54"/>
      <c r="KKY12" s="54"/>
      <c r="KKZ12" s="54"/>
      <c r="KLA12" s="54"/>
      <c r="KLB12" s="54"/>
      <c r="KLC12" s="54"/>
      <c r="KLD12" s="54"/>
      <c r="KLE12" s="54"/>
      <c r="KLF12" s="54"/>
      <c r="KLG12" s="54"/>
      <c r="KLH12" s="54"/>
      <c r="KLI12" s="54"/>
      <c r="KLJ12" s="54"/>
      <c r="KLK12" s="54"/>
      <c r="KLL12" s="54"/>
      <c r="KLM12" s="54"/>
      <c r="KLN12" s="54"/>
      <c r="KLO12" s="54"/>
      <c r="KLP12" s="54"/>
      <c r="KLQ12" s="54"/>
      <c r="KLR12" s="54"/>
      <c r="KLS12" s="54"/>
      <c r="KLT12" s="54"/>
      <c r="KLU12" s="54"/>
      <c r="KLV12" s="54"/>
      <c r="KLW12" s="54"/>
      <c r="KLX12" s="54"/>
      <c r="KLY12" s="54"/>
      <c r="KLZ12" s="54"/>
      <c r="KMA12" s="54"/>
      <c r="KMB12" s="54"/>
      <c r="KMC12" s="54"/>
      <c r="KMD12" s="54"/>
      <c r="KME12" s="54"/>
      <c r="KMF12" s="54"/>
      <c r="KMG12" s="54"/>
      <c r="KMH12" s="54"/>
      <c r="KMI12" s="54"/>
      <c r="KMJ12" s="54"/>
      <c r="KMK12" s="54"/>
      <c r="KML12" s="54"/>
      <c r="KMM12" s="54"/>
      <c r="KMN12" s="54"/>
      <c r="KMO12" s="54"/>
      <c r="KMP12" s="54"/>
      <c r="KMQ12" s="54"/>
      <c r="KMR12" s="54"/>
      <c r="KMS12" s="54"/>
      <c r="KMT12" s="54"/>
      <c r="KMU12" s="54"/>
      <c r="KMV12" s="54"/>
      <c r="KMW12" s="54"/>
      <c r="KMX12" s="54"/>
      <c r="KMY12" s="54"/>
      <c r="KMZ12" s="54"/>
      <c r="KNA12" s="54"/>
      <c r="KNB12" s="54"/>
      <c r="KNC12" s="54"/>
      <c r="KND12" s="54"/>
      <c r="KNE12" s="54"/>
      <c r="KNF12" s="54"/>
      <c r="KNG12" s="54"/>
      <c r="KNH12" s="54"/>
      <c r="KNI12" s="54"/>
      <c r="KNJ12" s="54"/>
      <c r="KNK12" s="54"/>
      <c r="KNL12" s="54"/>
      <c r="KNM12" s="54"/>
      <c r="KNN12" s="54"/>
      <c r="KNO12" s="54"/>
      <c r="KNP12" s="54"/>
      <c r="KNQ12" s="54"/>
      <c r="KNR12" s="54"/>
      <c r="KNS12" s="54"/>
      <c r="KNT12" s="54"/>
      <c r="KNU12" s="54"/>
      <c r="KNV12" s="54"/>
      <c r="KNW12" s="54"/>
      <c r="KNX12" s="54"/>
      <c r="KNY12" s="54"/>
      <c r="KNZ12" s="54"/>
      <c r="KOA12" s="54"/>
      <c r="KOB12" s="54"/>
      <c r="KOC12" s="54"/>
      <c r="KOD12" s="54"/>
      <c r="KOE12" s="54"/>
      <c r="KOF12" s="54"/>
      <c r="KOG12" s="54"/>
      <c r="KOH12" s="54"/>
      <c r="KOI12" s="54"/>
      <c r="KOJ12" s="54"/>
      <c r="KOK12" s="54"/>
      <c r="KOL12" s="54"/>
      <c r="KOM12" s="54"/>
      <c r="KON12" s="54"/>
      <c r="KOO12" s="54"/>
      <c r="KOP12" s="54"/>
      <c r="KOQ12" s="54"/>
      <c r="KOR12" s="54"/>
      <c r="KOS12" s="54"/>
      <c r="KOT12" s="54"/>
      <c r="KOU12" s="54"/>
      <c r="KOV12" s="54"/>
      <c r="KOW12" s="54"/>
      <c r="KOX12" s="54"/>
      <c r="KOY12" s="54"/>
      <c r="KOZ12" s="54"/>
      <c r="KPA12" s="54"/>
      <c r="KPB12" s="54"/>
      <c r="KPC12" s="54"/>
      <c r="KPD12" s="54"/>
      <c r="KPE12" s="54"/>
      <c r="KPF12" s="54"/>
      <c r="KPG12" s="54"/>
      <c r="KPH12" s="54"/>
      <c r="KPI12" s="54"/>
      <c r="KPJ12" s="54"/>
      <c r="KPK12" s="54"/>
      <c r="KPL12" s="54"/>
      <c r="KPM12" s="54"/>
      <c r="KPN12" s="54"/>
      <c r="KPO12" s="54"/>
      <c r="KPP12" s="54"/>
      <c r="KPQ12" s="54"/>
      <c r="KPR12" s="54"/>
      <c r="KPS12" s="54"/>
      <c r="KPT12" s="54"/>
      <c r="KPU12" s="54"/>
      <c r="KPV12" s="54"/>
      <c r="KPW12" s="54"/>
      <c r="KPX12" s="54"/>
      <c r="KPY12" s="54"/>
      <c r="KPZ12" s="54"/>
      <c r="KQA12" s="54"/>
      <c r="KQB12" s="54"/>
      <c r="KQC12" s="54"/>
      <c r="KQD12" s="54"/>
      <c r="KQE12" s="54"/>
      <c r="KQF12" s="54"/>
      <c r="KQG12" s="54"/>
      <c r="KQH12" s="54"/>
      <c r="KQI12" s="54"/>
      <c r="KQJ12" s="54"/>
      <c r="KQK12" s="54"/>
      <c r="KQL12" s="54"/>
      <c r="KQM12" s="54"/>
      <c r="KQN12" s="54"/>
      <c r="KQO12" s="54"/>
      <c r="KQP12" s="54"/>
      <c r="KQQ12" s="54"/>
      <c r="KQR12" s="54"/>
      <c r="KQS12" s="54"/>
      <c r="KQT12" s="54"/>
      <c r="KQU12" s="54"/>
      <c r="KQV12" s="54"/>
      <c r="KQW12" s="54"/>
      <c r="KQX12" s="54"/>
      <c r="KQY12" s="54"/>
      <c r="KQZ12" s="54"/>
      <c r="KRA12" s="54"/>
      <c r="KRB12" s="54"/>
      <c r="KRC12" s="54"/>
      <c r="KRD12" s="54"/>
      <c r="KRE12" s="54"/>
      <c r="KRF12" s="54"/>
      <c r="KRG12" s="54"/>
      <c r="KRH12" s="54"/>
      <c r="KRI12" s="54"/>
      <c r="KRJ12" s="54"/>
      <c r="KRK12" s="54"/>
      <c r="KRL12" s="54"/>
      <c r="KRM12" s="54"/>
      <c r="KRN12" s="54"/>
      <c r="KRO12" s="54"/>
      <c r="KRP12" s="54"/>
      <c r="KRQ12" s="54"/>
      <c r="KRR12" s="54"/>
      <c r="KRS12" s="54"/>
      <c r="KRT12" s="54"/>
      <c r="KRU12" s="54"/>
      <c r="KRV12" s="54"/>
      <c r="KRW12" s="54"/>
      <c r="KRX12" s="54"/>
      <c r="KRY12" s="54"/>
      <c r="KRZ12" s="54"/>
      <c r="KSA12" s="54"/>
      <c r="KSB12" s="54"/>
      <c r="KSC12" s="54"/>
      <c r="KSD12" s="54"/>
      <c r="KSE12" s="54"/>
      <c r="KSF12" s="54"/>
      <c r="KSG12" s="54"/>
      <c r="KSH12" s="54"/>
      <c r="KSI12" s="54"/>
      <c r="KSJ12" s="54"/>
      <c r="KSK12" s="54"/>
      <c r="KSL12" s="54"/>
      <c r="KSM12" s="54"/>
      <c r="KSN12" s="54"/>
      <c r="KSO12" s="54"/>
      <c r="KSP12" s="54"/>
      <c r="KSQ12" s="54"/>
      <c r="KSR12" s="54"/>
      <c r="KSS12" s="54"/>
      <c r="KST12" s="54"/>
      <c r="KSU12" s="54"/>
      <c r="KSV12" s="54"/>
      <c r="KSW12" s="54"/>
      <c r="KSX12" s="54"/>
      <c r="KSY12" s="54"/>
      <c r="KSZ12" s="54"/>
      <c r="KTA12" s="54"/>
      <c r="KTB12" s="54"/>
      <c r="KTC12" s="54"/>
      <c r="KTD12" s="54"/>
      <c r="KTE12" s="54"/>
      <c r="KTF12" s="54"/>
      <c r="KTG12" s="54"/>
      <c r="KTH12" s="54"/>
      <c r="KTI12" s="54"/>
      <c r="KTJ12" s="54"/>
      <c r="KTK12" s="54"/>
      <c r="KTL12" s="54"/>
      <c r="KTM12" s="54"/>
      <c r="KTN12" s="54"/>
      <c r="KTO12" s="54"/>
      <c r="KTP12" s="54"/>
      <c r="KTQ12" s="54"/>
      <c r="KTR12" s="54"/>
      <c r="KTS12" s="54"/>
      <c r="KTT12" s="54"/>
      <c r="KTU12" s="54"/>
      <c r="KTV12" s="54"/>
      <c r="KTW12" s="54"/>
      <c r="KTX12" s="54"/>
      <c r="KTY12" s="54"/>
      <c r="KTZ12" s="54"/>
      <c r="KUA12" s="54"/>
      <c r="KUB12" s="54"/>
      <c r="KUC12" s="54"/>
      <c r="KUD12" s="54"/>
      <c r="KUE12" s="54"/>
      <c r="KUF12" s="54"/>
      <c r="KUG12" s="54"/>
      <c r="KUH12" s="54"/>
      <c r="KUI12" s="54"/>
      <c r="KUJ12" s="54"/>
      <c r="KUK12" s="54"/>
      <c r="KUL12" s="54"/>
      <c r="KUM12" s="54"/>
      <c r="KUN12" s="54"/>
      <c r="KUO12" s="54"/>
      <c r="KUP12" s="54"/>
      <c r="KUQ12" s="54"/>
      <c r="KUR12" s="54"/>
      <c r="KUS12" s="54"/>
      <c r="KUT12" s="54"/>
      <c r="KUU12" s="54"/>
      <c r="KUV12" s="54"/>
      <c r="KUW12" s="54"/>
      <c r="KUX12" s="54"/>
      <c r="KUY12" s="54"/>
      <c r="KUZ12" s="54"/>
      <c r="KVA12" s="54"/>
      <c r="KVB12" s="54"/>
      <c r="KVC12" s="54"/>
      <c r="KVD12" s="54"/>
      <c r="KVE12" s="54"/>
      <c r="KVF12" s="54"/>
      <c r="KVG12" s="54"/>
      <c r="KVH12" s="54"/>
      <c r="KVI12" s="54"/>
      <c r="KVJ12" s="54"/>
      <c r="KVK12" s="54"/>
      <c r="KVL12" s="54"/>
      <c r="KVM12" s="54"/>
      <c r="KVN12" s="54"/>
      <c r="KVO12" s="54"/>
      <c r="KVP12" s="54"/>
      <c r="KVQ12" s="54"/>
      <c r="KVR12" s="54"/>
      <c r="KVS12" s="54"/>
      <c r="KVT12" s="54"/>
      <c r="KVU12" s="54"/>
      <c r="KVV12" s="54"/>
      <c r="KVW12" s="54"/>
      <c r="KVX12" s="54"/>
      <c r="KVY12" s="54"/>
      <c r="KVZ12" s="54"/>
      <c r="KWA12" s="54"/>
      <c r="KWB12" s="54"/>
      <c r="KWC12" s="54"/>
      <c r="KWD12" s="54"/>
      <c r="KWE12" s="54"/>
      <c r="KWF12" s="54"/>
      <c r="KWG12" s="54"/>
      <c r="KWH12" s="54"/>
      <c r="KWI12" s="54"/>
      <c r="KWJ12" s="54"/>
      <c r="KWK12" s="54"/>
      <c r="KWL12" s="54"/>
      <c r="KWM12" s="54"/>
      <c r="KWN12" s="54"/>
      <c r="KWO12" s="54"/>
      <c r="KWP12" s="54"/>
      <c r="KWQ12" s="54"/>
      <c r="KWR12" s="54"/>
      <c r="KWS12" s="54"/>
      <c r="KWT12" s="54"/>
      <c r="KWU12" s="54"/>
      <c r="KWV12" s="54"/>
      <c r="KWW12" s="54"/>
      <c r="KWX12" s="54"/>
      <c r="KWY12" s="54"/>
      <c r="KWZ12" s="54"/>
      <c r="KXA12" s="54"/>
      <c r="KXB12" s="54"/>
      <c r="KXC12" s="54"/>
      <c r="KXD12" s="54"/>
      <c r="KXE12" s="54"/>
      <c r="KXF12" s="54"/>
      <c r="KXG12" s="54"/>
      <c r="KXH12" s="54"/>
      <c r="KXI12" s="54"/>
      <c r="KXJ12" s="54"/>
      <c r="KXK12" s="54"/>
      <c r="KXL12" s="54"/>
      <c r="KXM12" s="54"/>
      <c r="KXN12" s="54"/>
      <c r="KXO12" s="54"/>
      <c r="KXP12" s="54"/>
      <c r="KXQ12" s="54"/>
      <c r="KXR12" s="54"/>
      <c r="KXS12" s="54"/>
      <c r="KXT12" s="54"/>
      <c r="KXU12" s="54"/>
      <c r="KXV12" s="54"/>
      <c r="KXW12" s="54"/>
      <c r="KXX12" s="54"/>
      <c r="KXY12" s="54"/>
      <c r="KXZ12" s="54"/>
      <c r="KYA12" s="54"/>
      <c r="KYB12" s="54"/>
      <c r="KYC12" s="54"/>
      <c r="KYD12" s="54"/>
      <c r="KYE12" s="54"/>
      <c r="KYF12" s="54"/>
      <c r="KYG12" s="54"/>
      <c r="KYH12" s="54"/>
      <c r="KYI12" s="54"/>
      <c r="KYJ12" s="54"/>
      <c r="KYK12" s="54"/>
      <c r="KYL12" s="54"/>
      <c r="KYM12" s="54"/>
      <c r="KYN12" s="54"/>
      <c r="KYO12" s="54"/>
      <c r="KYP12" s="54"/>
      <c r="KYQ12" s="54"/>
      <c r="KYR12" s="54"/>
      <c r="KYS12" s="54"/>
      <c r="KYT12" s="54"/>
      <c r="KYU12" s="54"/>
      <c r="KYV12" s="54"/>
      <c r="KYW12" s="54"/>
      <c r="KYX12" s="54"/>
      <c r="KYY12" s="54"/>
      <c r="KYZ12" s="54"/>
      <c r="KZA12" s="54"/>
      <c r="KZB12" s="54"/>
      <c r="KZC12" s="54"/>
      <c r="KZD12" s="54"/>
      <c r="KZE12" s="54"/>
      <c r="KZF12" s="54"/>
      <c r="KZG12" s="54"/>
      <c r="KZH12" s="54"/>
      <c r="KZI12" s="54"/>
      <c r="KZJ12" s="54"/>
      <c r="KZK12" s="54"/>
      <c r="KZL12" s="54"/>
      <c r="KZM12" s="54"/>
      <c r="KZN12" s="54"/>
      <c r="KZO12" s="54"/>
      <c r="KZP12" s="54"/>
      <c r="KZQ12" s="54"/>
      <c r="KZR12" s="54"/>
      <c r="KZS12" s="54"/>
      <c r="KZT12" s="54"/>
      <c r="KZU12" s="54"/>
      <c r="KZV12" s="54"/>
      <c r="KZW12" s="54"/>
      <c r="KZX12" s="54"/>
      <c r="KZY12" s="54"/>
      <c r="KZZ12" s="54"/>
      <c r="LAA12" s="54"/>
      <c r="LAB12" s="54"/>
      <c r="LAC12" s="54"/>
      <c r="LAD12" s="54"/>
      <c r="LAE12" s="54"/>
      <c r="LAF12" s="54"/>
      <c r="LAG12" s="54"/>
      <c r="LAH12" s="54"/>
      <c r="LAI12" s="54"/>
      <c r="LAJ12" s="54"/>
      <c r="LAK12" s="54"/>
      <c r="LAL12" s="54"/>
      <c r="LAM12" s="54"/>
      <c r="LAN12" s="54"/>
      <c r="LAO12" s="54"/>
      <c r="LAP12" s="54"/>
      <c r="LAQ12" s="54"/>
      <c r="LAR12" s="54"/>
      <c r="LAS12" s="54"/>
      <c r="LAT12" s="54"/>
      <c r="LAU12" s="54"/>
      <c r="LAV12" s="54"/>
      <c r="LAW12" s="54"/>
      <c r="LAX12" s="54"/>
      <c r="LAY12" s="54"/>
      <c r="LAZ12" s="54"/>
      <c r="LBA12" s="54"/>
      <c r="LBB12" s="54"/>
      <c r="LBC12" s="54"/>
      <c r="LBD12" s="54"/>
      <c r="LBE12" s="54"/>
      <c r="LBF12" s="54"/>
      <c r="LBG12" s="54"/>
      <c r="LBH12" s="54"/>
      <c r="LBI12" s="54"/>
      <c r="LBJ12" s="54"/>
      <c r="LBK12" s="54"/>
      <c r="LBL12" s="54"/>
      <c r="LBM12" s="54"/>
      <c r="LBN12" s="54"/>
      <c r="LBO12" s="54"/>
      <c r="LBP12" s="54"/>
      <c r="LBQ12" s="54"/>
      <c r="LBR12" s="54"/>
      <c r="LBS12" s="54"/>
      <c r="LBT12" s="54"/>
      <c r="LBU12" s="54"/>
      <c r="LBV12" s="54"/>
      <c r="LBW12" s="54"/>
      <c r="LBX12" s="54"/>
      <c r="LBY12" s="54"/>
      <c r="LBZ12" s="54"/>
      <c r="LCA12" s="54"/>
      <c r="LCB12" s="54"/>
      <c r="LCC12" s="54"/>
      <c r="LCD12" s="54"/>
      <c r="LCE12" s="54"/>
      <c r="LCF12" s="54"/>
      <c r="LCG12" s="54"/>
      <c r="LCH12" s="54"/>
      <c r="LCI12" s="54"/>
      <c r="LCJ12" s="54"/>
      <c r="LCK12" s="54"/>
      <c r="LCL12" s="54"/>
      <c r="LCM12" s="54"/>
      <c r="LCN12" s="54"/>
      <c r="LCO12" s="54"/>
      <c r="LCP12" s="54"/>
      <c r="LCQ12" s="54"/>
      <c r="LCR12" s="54"/>
      <c r="LCS12" s="54"/>
      <c r="LCT12" s="54"/>
      <c r="LCU12" s="54"/>
      <c r="LCV12" s="54"/>
      <c r="LCW12" s="54"/>
      <c r="LCX12" s="54"/>
      <c r="LCY12" s="54"/>
      <c r="LCZ12" s="54"/>
      <c r="LDA12" s="54"/>
      <c r="LDB12" s="54"/>
      <c r="LDC12" s="54"/>
      <c r="LDD12" s="54"/>
      <c r="LDE12" s="54"/>
      <c r="LDF12" s="54"/>
      <c r="LDG12" s="54"/>
      <c r="LDH12" s="54"/>
      <c r="LDI12" s="54"/>
      <c r="LDJ12" s="54"/>
      <c r="LDK12" s="54"/>
      <c r="LDL12" s="54"/>
      <c r="LDM12" s="54"/>
      <c r="LDN12" s="54"/>
      <c r="LDO12" s="54"/>
      <c r="LDP12" s="54"/>
      <c r="LDQ12" s="54"/>
      <c r="LDR12" s="54"/>
      <c r="LDS12" s="54"/>
      <c r="LDT12" s="54"/>
      <c r="LDU12" s="54"/>
      <c r="LDV12" s="54"/>
      <c r="LDW12" s="54"/>
      <c r="LDX12" s="54"/>
      <c r="LDY12" s="54"/>
      <c r="LDZ12" s="54"/>
      <c r="LEA12" s="54"/>
      <c r="LEB12" s="54"/>
      <c r="LEC12" s="54"/>
      <c r="LED12" s="54"/>
      <c r="LEE12" s="54"/>
      <c r="LEF12" s="54"/>
      <c r="LEG12" s="54"/>
      <c r="LEH12" s="54"/>
      <c r="LEI12" s="54"/>
      <c r="LEJ12" s="54"/>
      <c r="LEK12" s="54"/>
      <c r="LEL12" s="54"/>
      <c r="LEM12" s="54"/>
      <c r="LEN12" s="54"/>
      <c r="LEO12" s="54"/>
      <c r="LEP12" s="54"/>
      <c r="LEQ12" s="54"/>
      <c r="LER12" s="54"/>
      <c r="LES12" s="54"/>
      <c r="LET12" s="54"/>
      <c r="LEU12" s="54"/>
      <c r="LEV12" s="54"/>
      <c r="LEW12" s="54"/>
      <c r="LEX12" s="54"/>
      <c r="LEY12" s="54"/>
      <c r="LEZ12" s="54"/>
      <c r="LFA12" s="54"/>
      <c r="LFB12" s="54"/>
      <c r="LFC12" s="54"/>
      <c r="LFD12" s="54"/>
      <c r="LFE12" s="54"/>
      <c r="LFF12" s="54"/>
      <c r="LFG12" s="54"/>
      <c r="LFH12" s="54"/>
      <c r="LFI12" s="54"/>
      <c r="LFJ12" s="54"/>
      <c r="LFK12" s="54"/>
      <c r="LFL12" s="54"/>
      <c r="LFM12" s="54"/>
      <c r="LFN12" s="54"/>
      <c r="LFO12" s="54"/>
      <c r="LFP12" s="54"/>
      <c r="LFQ12" s="54"/>
      <c r="LFR12" s="54"/>
      <c r="LFS12" s="54"/>
      <c r="LFT12" s="54"/>
      <c r="LFU12" s="54"/>
      <c r="LFV12" s="54"/>
      <c r="LFW12" s="54"/>
      <c r="LFX12" s="54"/>
      <c r="LFY12" s="54"/>
      <c r="LFZ12" s="54"/>
      <c r="LGA12" s="54"/>
      <c r="LGB12" s="54"/>
      <c r="LGC12" s="54"/>
      <c r="LGD12" s="54"/>
      <c r="LGE12" s="54"/>
      <c r="LGF12" s="54"/>
      <c r="LGG12" s="54"/>
      <c r="LGH12" s="54"/>
      <c r="LGI12" s="54"/>
      <c r="LGJ12" s="54"/>
      <c r="LGK12" s="54"/>
      <c r="LGL12" s="54"/>
      <c r="LGM12" s="54"/>
      <c r="LGN12" s="54"/>
      <c r="LGO12" s="54"/>
      <c r="LGP12" s="54"/>
      <c r="LGQ12" s="54"/>
      <c r="LGR12" s="54"/>
      <c r="LGS12" s="54"/>
      <c r="LGT12" s="54"/>
      <c r="LGU12" s="54"/>
      <c r="LGV12" s="54"/>
      <c r="LGW12" s="54"/>
      <c r="LGX12" s="54"/>
      <c r="LGY12" s="54"/>
      <c r="LGZ12" s="54"/>
      <c r="LHA12" s="54"/>
      <c r="LHB12" s="54"/>
      <c r="LHC12" s="54"/>
      <c r="LHD12" s="54"/>
      <c r="LHE12" s="54"/>
      <c r="LHF12" s="54"/>
      <c r="LHG12" s="54"/>
      <c r="LHH12" s="54"/>
      <c r="LHI12" s="54"/>
      <c r="LHJ12" s="54"/>
      <c r="LHK12" s="54"/>
      <c r="LHL12" s="54"/>
      <c r="LHM12" s="54"/>
      <c r="LHN12" s="54"/>
      <c r="LHO12" s="54"/>
      <c r="LHP12" s="54"/>
      <c r="LHQ12" s="54"/>
      <c r="LHR12" s="54"/>
      <c r="LHS12" s="54"/>
      <c r="LHT12" s="54"/>
      <c r="LHU12" s="54"/>
      <c r="LHV12" s="54"/>
      <c r="LHW12" s="54"/>
      <c r="LHX12" s="54"/>
      <c r="LHY12" s="54"/>
      <c r="LHZ12" s="54"/>
      <c r="LIA12" s="54"/>
      <c r="LIB12" s="54"/>
      <c r="LIC12" s="54"/>
      <c r="LID12" s="54"/>
      <c r="LIE12" s="54"/>
      <c r="LIF12" s="54"/>
      <c r="LIG12" s="54"/>
      <c r="LIH12" s="54"/>
      <c r="LII12" s="54"/>
      <c r="LIJ12" s="54"/>
      <c r="LIK12" s="54"/>
      <c r="LIL12" s="54"/>
      <c r="LIM12" s="54"/>
      <c r="LIN12" s="54"/>
      <c r="LIO12" s="54"/>
      <c r="LIP12" s="54"/>
      <c r="LIQ12" s="54"/>
      <c r="LIR12" s="54"/>
      <c r="LIS12" s="54"/>
      <c r="LIT12" s="54"/>
      <c r="LIU12" s="54"/>
      <c r="LIV12" s="54"/>
      <c r="LIW12" s="54"/>
      <c r="LIX12" s="54"/>
      <c r="LIY12" s="54"/>
      <c r="LIZ12" s="54"/>
      <c r="LJA12" s="54"/>
      <c r="LJB12" s="54"/>
      <c r="LJC12" s="54"/>
      <c r="LJD12" s="54"/>
      <c r="LJE12" s="54"/>
      <c r="LJF12" s="54"/>
      <c r="LJG12" s="54"/>
      <c r="LJH12" s="54"/>
      <c r="LJI12" s="54"/>
      <c r="LJJ12" s="54"/>
      <c r="LJK12" s="54"/>
      <c r="LJL12" s="54"/>
      <c r="LJM12" s="54"/>
      <c r="LJN12" s="54"/>
      <c r="LJO12" s="54"/>
      <c r="LJP12" s="54"/>
      <c r="LJQ12" s="54"/>
      <c r="LJR12" s="54"/>
      <c r="LJS12" s="54"/>
      <c r="LJT12" s="54"/>
      <c r="LJU12" s="54"/>
      <c r="LJV12" s="54"/>
      <c r="LJW12" s="54"/>
      <c r="LJX12" s="54"/>
      <c r="LJY12" s="54"/>
      <c r="LJZ12" s="54"/>
      <c r="LKA12" s="54"/>
      <c r="LKB12" s="54"/>
      <c r="LKC12" s="54"/>
      <c r="LKD12" s="54"/>
      <c r="LKE12" s="54"/>
      <c r="LKF12" s="54"/>
      <c r="LKG12" s="54"/>
      <c r="LKH12" s="54"/>
      <c r="LKI12" s="54"/>
      <c r="LKJ12" s="54"/>
      <c r="LKK12" s="54"/>
      <c r="LKL12" s="54"/>
      <c r="LKM12" s="54"/>
      <c r="LKN12" s="54"/>
      <c r="LKO12" s="54"/>
      <c r="LKP12" s="54"/>
      <c r="LKQ12" s="54"/>
      <c r="LKR12" s="54"/>
      <c r="LKS12" s="54"/>
      <c r="LKT12" s="54"/>
      <c r="LKU12" s="54"/>
      <c r="LKV12" s="54"/>
      <c r="LKW12" s="54"/>
      <c r="LKX12" s="54"/>
      <c r="LKY12" s="54"/>
      <c r="LKZ12" s="54"/>
      <c r="LLA12" s="54"/>
      <c r="LLB12" s="54"/>
      <c r="LLC12" s="54"/>
      <c r="LLD12" s="54"/>
      <c r="LLE12" s="54"/>
      <c r="LLF12" s="54"/>
      <c r="LLG12" s="54"/>
      <c r="LLH12" s="54"/>
      <c r="LLI12" s="54"/>
      <c r="LLJ12" s="54"/>
      <c r="LLK12" s="54"/>
      <c r="LLL12" s="54"/>
      <c r="LLM12" s="54"/>
      <c r="LLN12" s="54"/>
      <c r="LLO12" s="54"/>
      <c r="LLP12" s="54"/>
      <c r="LLQ12" s="54"/>
      <c r="LLR12" s="54"/>
      <c r="LLS12" s="54"/>
      <c r="LLT12" s="54"/>
      <c r="LLU12" s="54"/>
      <c r="LLV12" s="54"/>
      <c r="LLW12" s="54"/>
      <c r="LLX12" s="54"/>
      <c r="LLY12" s="54"/>
      <c r="LLZ12" s="54"/>
      <c r="LMA12" s="54"/>
      <c r="LMB12" s="54"/>
      <c r="LMC12" s="54"/>
      <c r="LMD12" s="54"/>
      <c r="LME12" s="54"/>
      <c r="LMF12" s="54"/>
      <c r="LMG12" s="54"/>
      <c r="LMH12" s="54"/>
      <c r="LMI12" s="54"/>
      <c r="LMJ12" s="54"/>
      <c r="LMK12" s="54"/>
      <c r="LML12" s="54"/>
      <c r="LMM12" s="54"/>
      <c r="LMN12" s="54"/>
      <c r="LMO12" s="54"/>
      <c r="LMP12" s="54"/>
      <c r="LMQ12" s="54"/>
      <c r="LMR12" s="54"/>
      <c r="LMS12" s="54"/>
      <c r="LMT12" s="54"/>
      <c r="LMU12" s="54"/>
      <c r="LMV12" s="54"/>
      <c r="LMW12" s="54"/>
      <c r="LMX12" s="54"/>
      <c r="LMY12" s="54"/>
      <c r="LMZ12" s="54"/>
      <c r="LNA12" s="54"/>
      <c r="LNB12" s="54"/>
      <c r="LNC12" s="54"/>
      <c r="LND12" s="54"/>
      <c r="LNE12" s="54"/>
      <c r="LNF12" s="54"/>
      <c r="LNG12" s="54"/>
      <c r="LNH12" s="54"/>
      <c r="LNI12" s="54"/>
      <c r="LNJ12" s="54"/>
      <c r="LNK12" s="54"/>
      <c r="LNL12" s="54"/>
      <c r="LNM12" s="54"/>
      <c r="LNN12" s="54"/>
      <c r="LNO12" s="54"/>
      <c r="LNP12" s="54"/>
      <c r="LNQ12" s="54"/>
      <c r="LNR12" s="54"/>
      <c r="LNS12" s="54"/>
      <c r="LNT12" s="54"/>
      <c r="LNU12" s="54"/>
      <c r="LNV12" s="54"/>
      <c r="LNW12" s="54"/>
      <c r="LNX12" s="54"/>
      <c r="LNY12" s="54"/>
      <c r="LNZ12" s="54"/>
      <c r="LOA12" s="54"/>
      <c r="LOB12" s="54"/>
      <c r="LOC12" s="54"/>
      <c r="LOD12" s="54"/>
      <c r="LOE12" s="54"/>
      <c r="LOF12" s="54"/>
      <c r="LOG12" s="54"/>
      <c r="LOH12" s="54"/>
      <c r="LOI12" s="54"/>
      <c r="LOJ12" s="54"/>
      <c r="LOK12" s="54"/>
      <c r="LOL12" s="54"/>
      <c r="LOM12" s="54"/>
      <c r="LON12" s="54"/>
      <c r="LOO12" s="54"/>
      <c r="LOP12" s="54"/>
      <c r="LOQ12" s="54"/>
      <c r="LOR12" s="54"/>
      <c r="LOS12" s="54"/>
      <c r="LOT12" s="54"/>
      <c r="LOU12" s="54"/>
      <c r="LOV12" s="54"/>
      <c r="LOW12" s="54"/>
      <c r="LOX12" s="54"/>
      <c r="LOY12" s="54"/>
      <c r="LOZ12" s="54"/>
      <c r="LPA12" s="54"/>
      <c r="LPB12" s="54"/>
      <c r="LPC12" s="54"/>
      <c r="LPD12" s="54"/>
      <c r="LPE12" s="54"/>
      <c r="LPF12" s="54"/>
      <c r="LPG12" s="54"/>
      <c r="LPH12" s="54"/>
      <c r="LPI12" s="54"/>
      <c r="LPJ12" s="54"/>
      <c r="LPK12" s="54"/>
      <c r="LPL12" s="54"/>
      <c r="LPM12" s="54"/>
      <c r="LPN12" s="54"/>
      <c r="LPO12" s="54"/>
      <c r="LPP12" s="54"/>
      <c r="LPQ12" s="54"/>
      <c r="LPR12" s="54"/>
      <c r="LPS12" s="54"/>
      <c r="LPT12" s="54"/>
      <c r="LPU12" s="54"/>
      <c r="LPV12" s="54"/>
      <c r="LPW12" s="54"/>
      <c r="LPX12" s="54"/>
      <c r="LPY12" s="54"/>
      <c r="LPZ12" s="54"/>
      <c r="LQA12" s="54"/>
      <c r="LQB12" s="54"/>
      <c r="LQC12" s="54"/>
      <c r="LQD12" s="54"/>
      <c r="LQE12" s="54"/>
      <c r="LQF12" s="54"/>
      <c r="LQG12" s="54"/>
      <c r="LQH12" s="54"/>
      <c r="LQI12" s="54"/>
      <c r="LQJ12" s="54"/>
      <c r="LQK12" s="54"/>
      <c r="LQL12" s="54"/>
      <c r="LQM12" s="54"/>
      <c r="LQN12" s="54"/>
      <c r="LQO12" s="54"/>
      <c r="LQP12" s="54"/>
      <c r="LQQ12" s="54"/>
      <c r="LQR12" s="54"/>
      <c r="LQS12" s="54"/>
      <c r="LQT12" s="54"/>
      <c r="LQU12" s="54"/>
      <c r="LQV12" s="54"/>
      <c r="LQW12" s="54"/>
      <c r="LQX12" s="54"/>
      <c r="LQY12" s="54"/>
      <c r="LQZ12" s="54"/>
      <c r="LRA12" s="54"/>
      <c r="LRB12" s="54"/>
      <c r="LRC12" s="54"/>
      <c r="LRD12" s="54"/>
      <c r="LRE12" s="54"/>
      <c r="LRF12" s="54"/>
      <c r="LRG12" s="54"/>
      <c r="LRH12" s="54"/>
      <c r="LRI12" s="54"/>
      <c r="LRJ12" s="54"/>
      <c r="LRK12" s="54"/>
      <c r="LRL12" s="54"/>
      <c r="LRM12" s="54"/>
      <c r="LRN12" s="54"/>
      <c r="LRO12" s="54"/>
      <c r="LRP12" s="54"/>
      <c r="LRQ12" s="54"/>
      <c r="LRR12" s="54"/>
      <c r="LRS12" s="54"/>
      <c r="LRT12" s="54"/>
      <c r="LRU12" s="54"/>
      <c r="LRV12" s="54"/>
      <c r="LRW12" s="54"/>
      <c r="LRX12" s="54"/>
      <c r="LRY12" s="54"/>
      <c r="LRZ12" s="54"/>
      <c r="LSA12" s="54"/>
      <c r="LSB12" s="54"/>
      <c r="LSC12" s="54"/>
      <c r="LSD12" s="54"/>
      <c r="LSE12" s="54"/>
      <c r="LSF12" s="54"/>
      <c r="LSG12" s="54"/>
      <c r="LSH12" s="54"/>
      <c r="LSI12" s="54"/>
      <c r="LSJ12" s="54"/>
      <c r="LSK12" s="54"/>
      <c r="LSL12" s="54"/>
      <c r="LSM12" s="54"/>
      <c r="LSN12" s="54"/>
      <c r="LSO12" s="54"/>
      <c r="LSP12" s="54"/>
      <c r="LSQ12" s="54"/>
      <c r="LSR12" s="54"/>
      <c r="LSS12" s="54"/>
      <c r="LST12" s="54"/>
      <c r="LSU12" s="54"/>
      <c r="LSV12" s="54"/>
      <c r="LSW12" s="54"/>
      <c r="LSX12" s="54"/>
      <c r="LSY12" s="54"/>
      <c r="LSZ12" s="54"/>
      <c r="LTA12" s="54"/>
      <c r="LTB12" s="54"/>
      <c r="LTC12" s="54"/>
      <c r="LTD12" s="54"/>
      <c r="LTE12" s="54"/>
      <c r="LTF12" s="54"/>
      <c r="LTG12" s="54"/>
      <c r="LTH12" s="54"/>
      <c r="LTI12" s="54"/>
      <c r="LTJ12" s="54"/>
      <c r="LTK12" s="54"/>
      <c r="LTL12" s="54"/>
      <c r="LTM12" s="54"/>
      <c r="LTN12" s="54"/>
      <c r="LTO12" s="54"/>
      <c r="LTP12" s="54"/>
      <c r="LTQ12" s="54"/>
      <c r="LTR12" s="54"/>
      <c r="LTS12" s="54"/>
      <c r="LTT12" s="54"/>
      <c r="LTU12" s="54"/>
      <c r="LTV12" s="54"/>
      <c r="LTW12" s="54"/>
      <c r="LTX12" s="54"/>
      <c r="LTY12" s="54"/>
      <c r="LTZ12" s="54"/>
      <c r="LUA12" s="54"/>
      <c r="LUB12" s="54"/>
      <c r="LUC12" s="54"/>
      <c r="LUD12" s="54"/>
      <c r="LUE12" s="54"/>
      <c r="LUF12" s="54"/>
      <c r="LUG12" s="54"/>
      <c r="LUH12" s="54"/>
      <c r="LUI12" s="54"/>
      <c r="LUJ12" s="54"/>
      <c r="LUK12" s="54"/>
      <c r="LUL12" s="54"/>
      <c r="LUM12" s="54"/>
      <c r="LUN12" s="54"/>
      <c r="LUO12" s="54"/>
      <c r="LUP12" s="54"/>
      <c r="LUQ12" s="54"/>
      <c r="LUR12" s="54"/>
      <c r="LUS12" s="54"/>
      <c r="LUT12" s="54"/>
      <c r="LUU12" s="54"/>
      <c r="LUV12" s="54"/>
      <c r="LUW12" s="54"/>
      <c r="LUX12" s="54"/>
      <c r="LUY12" s="54"/>
      <c r="LUZ12" s="54"/>
      <c r="LVA12" s="54"/>
      <c r="LVB12" s="54"/>
      <c r="LVC12" s="54"/>
      <c r="LVD12" s="54"/>
      <c r="LVE12" s="54"/>
      <c r="LVF12" s="54"/>
      <c r="LVG12" s="54"/>
      <c r="LVH12" s="54"/>
      <c r="LVI12" s="54"/>
      <c r="LVJ12" s="54"/>
      <c r="LVK12" s="54"/>
      <c r="LVL12" s="54"/>
      <c r="LVM12" s="54"/>
      <c r="LVN12" s="54"/>
      <c r="LVO12" s="54"/>
      <c r="LVP12" s="54"/>
      <c r="LVQ12" s="54"/>
      <c r="LVR12" s="54"/>
      <c r="LVS12" s="54"/>
      <c r="LVT12" s="54"/>
      <c r="LVU12" s="54"/>
      <c r="LVV12" s="54"/>
      <c r="LVW12" s="54"/>
      <c r="LVX12" s="54"/>
      <c r="LVY12" s="54"/>
      <c r="LVZ12" s="54"/>
      <c r="LWA12" s="54"/>
      <c r="LWB12" s="54"/>
      <c r="LWC12" s="54"/>
      <c r="LWD12" s="54"/>
      <c r="LWE12" s="54"/>
      <c r="LWF12" s="54"/>
      <c r="LWG12" s="54"/>
      <c r="LWH12" s="54"/>
      <c r="LWI12" s="54"/>
      <c r="LWJ12" s="54"/>
      <c r="LWK12" s="54"/>
      <c r="LWL12" s="54"/>
      <c r="LWM12" s="54"/>
      <c r="LWN12" s="54"/>
      <c r="LWO12" s="54"/>
      <c r="LWP12" s="54"/>
      <c r="LWQ12" s="54"/>
      <c r="LWR12" s="54"/>
      <c r="LWS12" s="54"/>
      <c r="LWT12" s="54"/>
      <c r="LWU12" s="54"/>
      <c r="LWV12" s="54"/>
      <c r="LWW12" s="54"/>
      <c r="LWX12" s="54"/>
      <c r="LWY12" s="54"/>
      <c r="LWZ12" s="54"/>
      <c r="LXA12" s="54"/>
      <c r="LXB12" s="54"/>
      <c r="LXC12" s="54"/>
      <c r="LXD12" s="54"/>
      <c r="LXE12" s="54"/>
      <c r="LXF12" s="54"/>
      <c r="LXG12" s="54"/>
      <c r="LXH12" s="54"/>
      <c r="LXI12" s="54"/>
      <c r="LXJ12" s="54"/>
      <c r="LXK12" s="54"/>
      <c r="LXL12" s="54"/>
      <c r="LXM12" s="54"/>
      <c r="LXN12" s="54"/>
      <c r="LXO12" s="54"/>
      <c r="LXP12" s="54"/>
      <c r="LXQ12" s="54"/>
      <c r="LXR12" s="54"/>
      <c r="LXS12" s="54"/>
      <c r="LXT12" s="54"/>
      <c r="LXU12" s="54"/>
      <c r="LXV12" s="54"/>
      <c r="LXW12" s="54"/>
      <c r="LXX12" s="54"/>
      <c r="LXY12" s="54"/>
      <c r="LXZ12" s="54"/>
      <c r="LYA12" s="54"/>
      <c r="LYB12" s="54"/>
      <c r="LYC12" s="54"/>
      <c r="LYD12" s="54"/>
      <c r="LYE12" s="54"/>
      <c r="LYF12" s="54"/>
      <c r="LYG12" s="54"/>
      <c r="LYH12" s="54"/>
      <c r="LYI12" s="54"/>
      <c r="LYJ12" s="54"/>
      <c r="LYK12" s="54"/>
      <c r="LYL12" s="54"/>
      <c r="LYM12" s="54"/>
      <c r="LYN12" s="54"/>
      <c r="LYO12" s="54"/>
      <c r="LYP12" s="54"/>
      <c r="LYQ12" s="54"/>
      <c r="LYR12" s="54"/>
      <c r="LYS12" s="54"/>
      <c r="LYT12" s="54"/>
      <c r="LYU12" s="54"/>
      <c r="LYV12" s="54"/>
      <c r="LYW12" s="54"/>
      <c r="LYX12" s="54"/>
      <c r="LYY12" s="54"/>
      <c r="LYZ12" s="54"/>
      <c r="LZA12" s="54"/>
      <c r="LZB12" s="54"/>
      <c r="LZC12" s="54"/>
      <c r="LZD12" s="54"/>
      <c r="LZE12" s="54"/>
      <c r="LZF12" s="54"/>
      <c r="LZG12" s="54"/>
      <c r="LZH12" s="54"/>
      <c r="LZI12" s="54"/>
      <c r="LZJ12" s="54"/>
      <c r="LZK12" s="54"/>
      <c r="LZL12" s="54"/>
      <c r="LZM12" s="54"/>
      <c r="LZN12" s="54"/>
      <c r="LZO12" s="54"/>
      <c r="LZP12" s="54"/>
      <c r="LZQ12" s="54"/>
      <c r="LZR12" s="54"/>
      <c r="LZS12" s="54"/>
      <c r="LZT12" s="54"/>
      <c r="LZU12" s="54"/>
      <c r="LZV12" s="54"/>
      <c r="LZW12" s="54"/>
      <c r="LZX12" s="54"/>
      <c r="LZY12" s="54"/>
      <c r="LZZ12" s="54"/>
      <c r="MAA12" s="54"/>
      <c r="MAB12" s="54"/>
      <c r="MAC12" s="54"/>
      <c r="MAD12" s="54"/>
      <c r="MAE12" s="54"/>
      <c r="MAF12" s="54"/>
      <c r="MAG12" s="54"/>
      <c r="MAH12" s="54"/>
      <c r="MAI12" s="54"/>
      <c r="MAJ12" s="54"/>
      <c r="MAK12" s="54"/>
      <c r="MAL12" s="54"/>
      <c r="MAM12" s="54"/>
      <c r="MAN12" s="54"/>
      <c r="MAO12" s="54"/>
      <c r="MAP12" s="54"/>
      <c r="MAQ12" s="54"/>
      <c r="MAR12" s="54"/>
      <c r="MAS12" s="54"/>
      <c r="MAT12" s="54"/>
      <c r="MAU12" s="54"/>
      <c r="MAV12" s="54"/>
      <c r="MAW12" s="54"/>
      <c r="MAX12" s="54"/>
      <c r="MAY12" s="54"/>
      <c r="MAZ12" s="54"/>
      <c r="MBA12" s="54"/>
      <c r="MBB12" s="54"/>
      <c r="MBC12" s="54"/>
      <c r="MBD12" s="54"/>
      <c r="MBE12" s="54"/>
      <c r="MBF12" s="54"/>
      <c r="MBG12" s="54"/>
      <c r="MBH12" s="54"/>
      <c r="MBI12" s="54"/>
      <c r="MBJ12" s="54"/>
      <c r="MBK12" s="54"/>
      <c r="MBL12" s="54"/>
      <c r="MBM12" s="54"/>
      <c r="MBN12" s="54"/>
      <c r="MBO12" s="54"/>
      <c r="MBP12" s="54"/>
      <c r="MBQ12" s="54"/>
      <c r="MBR12" s="54"/>
      <c r="MBS12" s="54"/>
      <c r="MBT12" s="54"/>
      <c r="MBU12" s="54"/>
      <c r="MBV12" s="54"/>
      <c r="MBW12" s="54"/>
      <c r="MBX12" s="54"/>
      <c r="MBY12" s="54"/>
      <c r="MBZ12" s="54"/>
      <c r="MCA12" s="54"/>
      <c r="MCB12" s="54"/>
      <c r="MCC12" s="54"/>
      <c r="MCD12" s="54"/>
      <c r="MCE12" s="54"/>
      <c r="MCF12" s="54"/>
      <c r="MCG12" s="54"/>
      <c r="MCH12" s="54"/>
      <c r="MCI12" s="54"/>
      <c r="MCJ12" s="54"/>
      <c r="MCK12" s="54"/>
      <c r="MCL12" s="54"/>
      <c r="MCM12" s="54"/>
      <c r="MCN12" s="54"/>
      <c r="MCO12" s="54"/>
      <c r="MCP12" s="54"/>
      <c r="MCQ12" s="54"/>
      <c r="MCR12" s="54"/>
      <c r="MCS12" s="54"/>
      <c r="MCT12" s="54"/>
      <c r="MCU12" s="54"/>
      <c r="MCV12" s="54"/>
      <c r="MCW12" s="54"/>
      <c r="MCX12" s="54"/>
      <c r="MCY12" s="54"/>
      <c r="MCZ12" s="54"/>
      <c r="MDA12" s="54"/>
      <c r="MDB12" s="54"/>
      <c r="MDC12" s="54"/>
      <c r="MDD12" s="54"/>
      <c r="MDE12" s="54"/>
      <c r="MDF12" s="54"/>
      <c r="MDG12" s="54"/>
      <c r="MDH12" s="54"/>
      <c r="MDI12" s="54"/>
      <c r="MDJ12" s="54"/>
      <c r="MDK12" s="54"/>
      <c r="MDL12" s="54"/>
      <c r="MDM12" s="54"/>
      <c r="MDN12" s="54"/>
      <c r="MDO12" s="54"/>
      <c r="MDP12" s="54"/>
      <c r="MDQ12" s="54"/>
      <c r="MDR12" s="54"/>
      <c r="MDS12" s="54"/>
      <c r="MDT12" s="54"/>
      <c r="MDU12" s="54"/>
      <c r="MDV12" s="54"/>
      <c r="MDW12" s="54"/>
      <c r="MDX12" s="54"/>
      <c r="MDY12" s="54"/>
      <c r="MDZ12" s="54"/>
      <c r="MEA12" s="54"/>
      <c r="MEB12" s="54"/>
      <c r="MEC12" s="54"/>
      <c r="MED12" s="54"/>
      <c r="MEE12" s="54"/>
      <c r="MEF12" s="54"/>
      <c r="MEG12" s="54"/>
      <c r="MEH12" s="54"/>
      <c r="MEI12" s="54"/>
      <c r="MEJ12" s="54"/>
      <c r="MEK12" s="54"/>
      <c r="MEL12" s="54"/>
      <c r="MEM12" s="54"/>
      <c r="MEN12" s="54"/>
      <c r="MEO12" s="54"/>
      <c r="MEP12" s="54"/>
      <c r="MEQ12" s="54"/>
      <c r="MER12" s="54"/>
      <c r="MES12" s="54"/>
      <c r="MET12" s="54"/>
      <c r="MEU12" s="54"/>
      <c r="MEV12" s="54"/>
      <c r="MEW12" s="54"/>
      <c r="MEX12" s="54"/>
      <c r="MEY12" s="54"/>
      <c r="MEZ12" s="54"/>
      <c r="MFA12" s="54"/>
      <c r="MFB12" s="54"/>
      <c r="MFC12" s="54"/>
      <c r="MFD12" s="54"/>
      <c r="MFE12" s="54"/>
      <c r="MFF12" s="54"/>
      <c r="MFG12" s="54"/>
      <c r="MFH12" s="54"/>
      <c r="MFI12" s="54"/>
      <c r="MFJ12" s="54"/>
      <c r="MFK12" s="54"/>
      <c r="MFL12" s="54"/>
      <c r="MFM12" s="54"/>
      <c r="MFN12" s="54"/>
      <c r="MFO12" s="54"/>
      <c r="MFP12" s="54"/>
      <c r="MFQ12" s="54"/>
      <c r="MFR12" s="54"/>
      <c r="MFS12" s="54"/>
      <c r="MFT12" s="54"/>
      <c r="MFU12" s="54"/>
      <c r="MFV12" s="54"/>
      <c r="MFW12" s="54"/>
      <c r="MFX12" s="54"/>
      <c r="MFY12" s="54"/>
      <c r="MFZ12" s="54"/>
      <c r="MGA12" s="54"/>
      <c r="MGB12" s="54"/>
      <c r="MGC12" s="54"/>
      <c r="MGD12" s="54"/>
      <c r="MGE12" s="54"/>
      <c r="MGF12" s="54"/>
      <c r="MGG12" s="54"/>
      <c r="MGH12" s="54"/>
      <c r="MGI12" s="54"/>
      <c r="MGJ12" s="54"/>
      <c r="MGK12" s="54"/>
      <c r="MGL12" s="54"/>
      <c r="MGM12" s="54"/>
      <c r="MGN12" s="54"/>
      <c r="MGO12" s="54"/>
      <c r="MGP12" s="54"/>
      <c r="MGQ12" s="54"/>
      <c r="MGR12" s="54"/>
      <c r="MGS12" s="54"/>
      <c r="MGT12" s="54"/>
      <c r="MGU12" s="54"/>
      <c r="MGV12" s="54"/>
      <c r="MGW12" s="54"/>
      <c r="MGX12" s="54"/>
      <c r="MGY12" s="54"/>
      <c r="MGZ12" s="54"/>
      <c r="MHA12" s="54"/>
      <c r="MHB12" s="54"/>
      <c r="MHC12" s="54"/>
      <c r="MHD12" s="54"/>
      <c r="MHE12" s="54"/>
      <c r="MHF12" s="54"/>
      <c r="MHG12" s="54"/>
      <c r="MHH12" s="54"/>
      <c r="MHI12" s="54"/>
      <c r="MHJ12" s="54"/>
      <c r="MHK12" s="54"/>
      <c r="MHL12" s="54"/>
      <c r="MHM12" s="54"/>
      <c r="MHN12" s="54"/>
      <c r="MHO12" s="54"/>
      <c r="MHP12" s="54"/>
      <c r="MHQ12" s="54"/>
      <c r="MHR12" s="54"/>
      <c r="MHS12" s="54"/>
      <c r="MHT12" s="54"/>
      <c r="MHU12" s="54"/>
      <c r="MHV12" s="54"/>
      <c r="MHW12" s="54"/>
      <c r="MHX12" s="54"/>
      <c r="MHY12" s="54"/>
      <c r="MHZ12" s="54"/>
      <c r="MIA12" s="54"/>
      <c r="MIB12" s="54"/>
      <c r="MIC12" s="54"/>
      <c r="MID12" s="54"/>
      <c r="MIE12" s="54"/>
      <c r="MIF12" s="54"/>
      <c r="MIG12" s="54"/>
      <c r="MIH12" s="54"/>
      <c r="MII12" s="54"/>
      <c r="MIJ12" s="54"/>
      <c r="MIK12" s="54"/>
      <c r="MIL12" s="54"/>
      <c r="MIM12" s="54"/>
      <c r="MIN12" s="54"/>
      <c r="MIO12" s="54"/>
      <c r="MIP12" s="54"/>
      <c r="MIQ12" s="54"/>
      <c r="MIR12" s="54"/>
      <c r="MIS12" s="54"/>
      <c r="MIT12" s="54"/>
      <c r="MIU12" s="54"/>
      <c r="MIV12" s="54"/>
      <c r="MIW12" s="54"/>
      <c r="MIX12" s="54"/>
      <c r="MIY12" s="54"/>
      <c r="MIZ12" s="54"/>
      <c r="MJA12" s="54"/>
      <c r="MJB12" s="54"/>
      <c r="MJC12" s="54"/>
      <c r="MJD12" s="54"/>
      <c r="MJE12" s="54"/>
      <c r="MJF12" s="54"/>
      <c r="MJG12" s="54"/>
      <c r="MJH12" s="54"/>
      <c r="MJI12" s="54"/>
      <c r="MJJ12" s="54"/>
      <c r="MJK12" s="54"/>
      <c r="MJL12" s="54"/>
      <c r="MJM12" s="54"/>
      <c r="MJN12" s="54"/>
      <c r="MJO12" s="54"/>
      <c r="MJP12" s="54"/>
      <c r="MJQ12" s="54"/>
      <c r="MJR12" s="54"/>
      <c r="MJS12" s="54"/>
      <c r="MJT12" s="54"/>
      <c r="MJU12" s="54"/>
      <c r="MJV12" s="54"/>
      <c r="MJW12" s="54"/>
      <c r="MJX12" s="54"/>
      <c r="MJY12" s="54"/>
      <c r="MJZ12" s="54"/>
      <c r="MKA12" s="54"/>
      <c r="MKB12" s="54"/>
      <c r="MKC12" s="54"/>
      <c r="MKD12" s="54"/>
      <c r="MKE12" s="54"/>
      <c r="MKF12" s="54"/>
      <c r="MKG12" s="54"/>
      <c r="MKH12" s="54"/>
      <c r="MKI12" s="54"/>
      <c r="MKJ12" s="54"/>
      <c r="MKK12" s="54"/>
      <c r="MKL12" s="54"/>
      <c r="MKM12" s="54"/>
      <c r="MKN12" s="54"/>
      <c r="MKO12" s="54"/>
      <c r="MKP12" s="54"/>
      <c r="MKQ12" s="54"/>
      <c r="MKR12" s="54"/>
      <c r="MKS12" s="54"/>
      <c r="MKT12" s="54"/>
      <c r="MKU12" s="54"/>
      <c r="MKV12" s="54"/>
      <c r="MKW12" s="54"/>
      <c r="MKX12" s="54"/>
      <c r="MKY12" s="54"/>
      <c r="MKZ12" s="54"/>
      <c r="MLA12" s="54"/>
      <c r="MLB12" s="54"/>
      <c r="MLC12" s="54"/>
      <c r="MLD12" s="54"/>
      <c r="MLE12" s="54"/>
      <c r="MLF12" s="54"/>
      <c r="MLG12" s="54"/>
      <c r="MLH12" s="54"/>
      <c r="MLI12" s="54"/>
      <c r="MLJ12" s="54"/>
      <c r="MLK12" s="54"/>
      <c r="MLL12" s="54"/>
      <c r="MLM12" s="54"/>
      <c r="MLN12" s="54"/>
      <c r="MLO12" s="54"/>
      <c r="MLP12" s="54"/>
      <c r="MLQ12" s="54"/>
      <c r="MLR12" s="54"/>
      <c r="MLS12" s="54"/>
      <c r="MLT12" s="54"/>
      <c r="MLU12" s="54"/>
      <c r="MLV12" s="54"/>
      <c r="MLW12" s="54"/>
      <c r="MLX12" s="54"/>
      <c r="MLY12" s="54"/>
      <c r="MLZ12" s="54"/>
      <c r="MMA12" s="54"/>
      <c r="MMB12" s="54"/>
      <c r="MMC12" s="54"/>
      <c r="MMD12" s="54"/>
      <c r="MME12" s="54"/>
      <c r="MMF12" s="54"/>
      <c r="MMG12" s="54"/>
      <c r="MMH12" s="54"/>
      <c r="MMI12" s="54"/>
      <c r="MMJ12" s="54"/>
      <c r="MMK12" s="54"/>
      <c r="MML12" s="54"/>
      <c r="MMM12" s="54"/>
      <c r="MMN12" s="54"/>
      <c r="MMO12" s="54"/>
      <c r="MMP12" s="54"/>
      <c r="MMQ12" s="54"/>
      <c r="MMR12" s="54"/>
      <c r="MMS12" s="54"/>
      <c r="MMT12" s="54"/>
      <c r="MMU12" s="54"/>
      <c r="MMV12" s="54"/>
      <c r="MMW12" s="54"/>
      <c r="MMX12" s="54"/>
      <c r="MMY12" s="54"/>
      <c r="MMZ12" s="54"/>
      <c r="MNA12" s="54"/>
      <c r="MNB12" s="54"/>
      <c r="MNC12" s="54"/>
      <c r="MND12" s="54"/>
      <c r="MNE12" s="54"/>
      <c r="MNF12" s="54"/>
      <c r="MNG12" s="54"/>
      <c r="MNH12" s="54"/>
      <c r="MNI12" s="54"/>
      <c r="MNJ12" s="54"/>
      <c r="MNK12" s="54"/>
      <c r="MNL12" s="54"/>
      <c r="MNM12" s="54"/>
      <c r="MNN12" s="54"/>
      <c r="MNO12" s="54"/>
      <c r="MNP12" s="54"/>
      <c r="MNQ12" s="54"/>
      <c r="MNR12" s="54"/>
      <c r="MNS12" s="54"/>
      <c r="MNT12" s="54"/>
      <c r="MNU12" s="54"/>
      <c r="MNV12" s="54"/>
      <c r="MNW12" s="54"/>
      <c r="MNX12" s="54"/>
      <c r="MNY12" s="54"/>
      <c r="MNZ12" s="54"/>
      <c r="MOA12" s="54"/>
      <c r="MOB12" s="54"/>
      <c r="MOC12" s="54"/>
      <c r="MOD12" s="54"/>
      <c r="MOE12" s="54"/>
      <c r="MOF12" s="54"/>
      <c r="MOG12" s="54"/>
      <c r="MOH12" s="54"/>
      <c r="MOI12" s="54"/>
      <c r="MOJ12" s="54"/>
      <c r="MOK12" s="54"/>
      <c r="MOL12" s="54"/>
      <c r="MOM12" s="54"/>
      <c r="MON12" s="54"/>
      <c r="MOO12" s="54"/>
      <c r="MOP12" s="54"/>
      <c r="MOQ12" s="54"/>
      <c r="MOR12" s="54"/>
      <c r="MOS12" s="54"/>
      <c r="MOT12" s="54"/>
      <c r="MOU12" s="54"/>
      <c r="MOV12" s="54"/>
      <c r="MOW12" s="54"/>
      <c r="MOX12" s="54"/>
      <c r="MOY12" s="54"/>
      <c r="MOZ12" s="54"/>
      <c r="MPA12" s="54"/>
      <c r="MPB12" s="54"/>
      <c r="MPC12" s="54"/>
      <c r="MPD12" s="54"/>
      <c r="MPE12" s="54"/>
      <c r="MPF12" s="54"/>
      <c r="MPG12" s="54"/>
      <c r="MPH12" s="54"/>
      <c r="MPI12" s="54"/>
      <c r="MPJ12" s="54"/>
      <c r="MPK12" s="54"/>
      <c r="MPL12" s="54"/>
      <c r="MPM12" s="54"/>
      <c r="MPN12" s="54"/>
      <c r="MPO12" s="54"/>
      <c r="MPP12" s="54"/>
      <c r="MPQ12" s="54"/>
      <c r="MPR12" s="54"/>
      <c r="MPS12" s="54"/>
      <c r="MPT12" s="54"/>
      <c r="MPU12" s="54"/>
      <c r="MPV12" s="54"/>
      <c r="MPW12" s="54"/>
      <c r="MPX12" s="54"/>
      <c r="MPY12" s="54"/>
      <c r="MPZ12" s="54"/>
      <c r="MQA12" s="54"/>
      <c r="MQB12" s="54"/>
      <c r="MQC12" s="54"/>
      <c r="MQD12" s="54"/>
      <c r="MQE12" s="54"/>
      <c r="MQF12" s="54"/>
      <c r="MQG12" s="54"/>
      <c r="MQH12" s="54"/>
      <c r="MQI12" s="54"/>
      <c r="MQJ12" s="54"/>
      <c r="MQK12" s="54"/>
      <c r="MQL12" s="54"/>
      <c r="MQM12" s="54"/>
      <c r="MQN12" s="54"/>
      <c r="MQO12" s="54"/>
      <c r="MQP12" s="54"/>
      <c r="MQQ12" s="54"/>
      <c r="MQR12" s="54"/>
      <c r="MQS12" s="54"/>
      <c r="MQT12" s="54"/>
      <c r="MQU12" s="54"/>
      <c r="MQV12" s="54"/>
      <c r="MQW12" s="54"/>
      <c r="MQX12" s="54"/>
      <c r="MQY12" s="54"/>
      <c r="MQZ12" s="54"/>
      <c r="MRA12" s="54"/>
      <c r="MRB12" s="54"/>
      <c r="MRC12" s="54"/>
      <c r="MRD12" s="54"/>
      <c r="MRE12" s="54"/>
      <c r="MRF12" s="54"/>
      <c r="MRG12" s="54"/>
      <c r="MRH12" s="54"/>
      <c r="MRI12" s="54"/>
      <c r="MRJ12" s="54"/>
      <c r="MRK12" s="54"/>
      <c r="MRL12" s="54"/>
      <c r="MRM12" s="54"/>
      <c r="MRN12" s="54"/>
      <c r="MRO12" s="54"/>
      <c r="MRP12" s="54"/>
      <c r="MRQ12" s="54"/>
      <c r="MRR12" s="54"/>
      <c r="MRS12" s="54"/>
      <c r="MRT12" s="54"/>
      <c r="MRU12" s="54"/>
      <c r="MRV12" s="54"/>
      <c r="MRW12" s="54"/>
      <c r="MRX12" s="54"/>
      <c r="MRY12" s="54"/>
      <c r="MRZ12" s="54"/>
      <c r="MSA12" s="54"/>
      <c r="MSB12" s="54"/>
      <c r="MSC12" s="54"/>
      <c r="MSD12" s="54"/>
      <c r="MSE12" s="54"/>
      <c r="MSF12" s="54"/>
      <c r="MSG12" s="54"/>
      <c r="MSH12" s="54"/>
      <c r="MSI12" s="54"/>
      <c r="MSJ12" s="54"/>
      <c r="MSK12" s="54"/>
      <c r="MSL12" s="54"/>
      <c r="MSM12" s="54"/>
      <c r="MSN12" s="54"/>
      <c r="MSO12" s="54"/>
      <c r="MSP12" s="54"/>
      <c r="MSQ12" s="54"/>
      <c r="MSR12" s="54"/>
      <c r="MSS12" s="54"/>
      <c r="MST12" s="54"/>
      <c r="MSU12" s="54"/>
      <c r="MSV12" s="54"/>
      <c r="MSW12" s="54"/>
      <c r="MSX12" s="54"/>
      <c r="MSY12" s="54"/>
      <c r="MSZ12" s="54"/>
      <c r="MTA12" s="54"/>
      <c r="MTB12" s="54"/>
      <c r="MTC12" s="54"/>
      <c r="MTD12" s="54"/>
      <c r="MTE12" s="54"/>
      <c r="MTF12" s="54"/>
      <c r="MTG12" s="54"/>
      <c r="MTH12" s="54"/>
      <c r="MTI12" s="54"/>
      <c r="MTJ12" s="54"/>
      <c r="MTK12" s="54"/>
      <c r="MTL12" s="54"/>
      <c r="MTM12" s="54"/>
      <c r="MTN12" s="54"/>
      <c r="MTO12" s="54"/>
      <c r="MTP12" s="54"/>
      <c r="MTQ12" s="54"/>
      <c r="MTR12" s="54"/>
      <c r="MTS12" s="54"/>
      <c r="MTT12" s="54"/>
      <c r="MTU12" s="54"/>
      <c r="MTV12" s="54"/>
      <c r="MTW12" s="54"/>
      <c r="MTX12" s="54"/>
      <c r="MTY12" s="54"/>
      <c r="MTZ12" s="54"/>
      <c r="MUA12" s="54"/>
      <c r="MUB12" s="54"/>
      <c r="MUC12" s="54"/>
      <c r="MUD12" s="54"/>
      <c r="MUE12" s="54"/>
      <c r="MUF12" s="54"/>
      <c r="MUG12" s="54"/>
      <c r="MUH12" s="54"/>
      <c r="MUI12" s="54"/>
      <c r="MUJ12" s="54"/>
      <c r="MUK12" s="54"/>
      <c r="MUL12" s="54"/>
      <c r="MUM12" s="54"/>
      <c r="MUN12" s="54"/>
      <c r="MUO12" s="54"/>
      <c r="MUP12" s="54"/>
      <c r="MUQ12" s="54"/>
      <c r="MUR12" s="54"/>
      <c r="MUS12" s="54"/>
      <c r="MUT12" s="54"/>
      <c r="MUU12" s="54"/>
      <c r="MUV12" s="54"/>
      <c r="MUW12" s="54"/>
      <c r="MUX12" s="54"/>
      <c r="MUY12" s="54"/>
      <c r="MUZ12" s="54"/>
      <c r="MVA12" s="54"/>
      <c r="MVB12" s="54"/>
      <c r="MVC12" s="54"/>
      <c r="MVD12" s="54"/>
      <c r="MVE12" s="54"/>
      <c r="MVF12" s="54"/>
      <c r="MVG12" s="54"/>
      <c r="MVH12" s="54"/>
      <c r="MVI12" s="54"/>
      <c r="MVJ12" s="54"/>
      <c r="MVK12" s="54"/>
      <c r="MVL12" s="54"/>
      <c r="MVM12" s="54"/>
      <c r="MVN12" s="54"/>
      <c r="MVO12" s="54"/>
      <c r="MVP12" s="54"/>
      <c r="MVQ12" s="54"/>
      <c r="MVR12" s="54"/>
      <c r="MVS12" s="54"/>
      <c r="MVT12" s="54"/>
      <c r="MVU12" s="54"/>
      <c r="MVV12" s="54"/>
      <c r="MVW12" s="54"/>
      <c r="MVX12" s="54"/>
      <c r="MVY12" s="54"/>
      <c r="MVZ12" s="54"/>
      <c r="MWA12" s="54"/>
      <c r="MWB12" s="54"/>
      <c r="MWC12" s="54"/>
      <c r="MWD12" s="54"/>
      <c r="MWE12" s="54"/>
      <c r="MWF12" s="54"/>
      <c r="MWG12" s="54"/>
      <c r="MWH12" s="54"/>
      <c r="MWI12" s="54"/>
      <c r="MWJ12" s="54"/>
      <c r="MWK12" s="54"/>
      <c r="MWL12" s="54"/>
      <c r="MWM12" s="54"/>
      <c r="MWN12" s="54"/>
      <c r="MWO12" s="54"/>
      <c r="MWP12" s="54"/>
      <c r="MWQ12" s="54"/>
      <c r="MWR12" s="54"/>
      <c r="MWS12" s="54"/>
      <c r="MWT12" s="54"/>
      <c r="MWU12" s="54"/>
      <c r="MWV12" s="54"/>
      <c r="MWW12" s="54"/>
      <c r="MWX12" s="54"/>
      <c r="MWY12" s="54"/>
      <c r="MWZ12" s="54"/>
      <c r="MXA12" s="54"/>
      <c r="MXB12" s="54"/>
      <c r="MXC12" s="54"/>
      <c r="MXD12" s="54"/>
      <c r="MXE12" s="54"/>
      <c r="MXF12" s="54"/>
      <c r="MXG12" s="54"/>
      <c r="MXH12" s="54"/>
      <c r="MXI12" s="54"/>
      <c r="MXJ12" s="54"/>
      <c r="MXK12" s="54"/>
      <c r="MXL12" s="54"/>
      <c r="MXM12" s="54"/>
      <c r="MXN12" s="54"/>
      <c r="MXO12" s="54"/>
      <c r="MXP12" s="54"/>
      <c r="MXQ12" s="54"/>
      <c r="MXR12" s="54"/>
      <c r="MXS12" s="54"/>
      <c r="MXT12" s="54"/>
      <c r="MXU12" s="54"/>
      <c r="MXV12" s="54"/>
      <c r="MXW12" s="54"/>
      <c r="MXX12" s="54"/>
      <c r="MXY12" s="54"/>
      <c r="MXZ12" s="54"/>
      <c r="MYA12" s="54"/>
      <c r="MYB12" s="54"/>
      <c r="MYC12" s="54"/>
      <c r="MYD12" s="54"/>
      <c r="MYE12" s="54"/>
      <c r="MYF12" s="54"/>
      <c r="MYG12" s="54"/>
      <c r="MYH12" s="54"/>
      <c r="MYI12" s="54"/>
      <c r="MYJ12" s="54"/>
      <c r="MYK12" s="54"/>
      <c r="MYL12" s="54"/>
      <c r="MYM12" s="54"/>
      <c r="MYN12" s="54"/>
      <c r="MYO12" s="54"/>
      <c r="MYP12" s="54"/>
      <c r="MYQ12" s="54"/>
      <c r="MYR12" s="54"/>
      <c r="MYS12" s="54"/>
      <c r="MYT12" s="54"/>
      <c r="MYU12" s="54"/>
      <c r="MYV12" s="54"/>
      <c r="MYW12" s="54"/>
      <c r="MYX12" s="54"/>
      <c r="MYY12" s="54"/>
      <c r="MYZ12" s="54"/>
      <c r="MZA12" s="54"/>
      <c r="MZB12" s="54"/>
      <c r="MZC12" s="54"/>
      <c r="MZD12" s="54"/>
      <c r="MZE12" s="54"/>
      <c r="MZF12" s="54"/>
      <c r="MZG12" s="54"/>
      <c r="MZH12" s="54"/>
      <c r="MZI12" s="54"/>
      <c r="MZJ12" s="54"/>
      <c r="MZK12" s="54"/>
      <c r="MZL12" s="54"/>
      <c r="MZM12" s="54"/>
      <c r="MZN12" s="54"/>
      <c r="MZO12" s="54"/>
      <c r="MZP12" s="54"/>
      <c r="MZQ12" s="54"/>
      <c r="MZR12" s="54"/>
      <c r="MZS12" s="54"/>
      <c r="MZT12" s="54"/>
      <c r="MZU12" s="54"/>
      <c r="MZV12" s="54"/>
      <c r="MZW12" s="54"/>
      <c r="MZX12" s="54"/>
      <c r="MZY12" s="54"/>
      <c r="MZZ12" s="54"/>
      <c r="NAA12" s="54"/>
      <c r="NAB12" s="54"/>
      <c r="NAC12" s="54"/>
      <c r="NAD12" s="54"/>
      <c r="NAE12" s="54"/>
      <c r="NAF12" s="54"/>
      <c r="NAG12" s="54"/>
      <c r="NAH12" s="54"/>
      <c r="NAI12" s="54"/>
      <c r="NAJ12" s="54"/>
      <c r="NAK12" s="54"/>
      <c r="NAL12" s="54"/>
      <c r="NAM12" s="54"/>
      <c r="NAN12" s="54"/>
      <c r="NAO12" s="54"/>
      <c r="NAP12" s="54"/>
      <c r="NAQ12" s="54"/>
      <c r="NAR12" s="54"/>
      <c r="NAS12" s="54"/>
      <c r="NAT12" s="54"/>
      <c r="NAU12" s="54"/>
      <c r="NAV12" s="54"/>
      <c r="NAW12" s="54"/>
      <c r="NAX12" s="54"/>
      <c r="NAY12" s="54"/>
      <c r="NAZ12" s="54"/>
      <c r="NBA12" s="54"/>
      <c r="NBB12" s="54"/>
      <c r="NBC12" s="54"/>
      <c r="NBD12" s="54"/>
      <c r="NBE12" s="54"/>
      <c r="NBF12" s="54"/>
      <c r="NBG12" s="54"/>
      <c r="NBH12" s="54"/>
      <c r="NBI12" s="54"/>
      <c r="NBJ12" s="54"/>
      <c r="NBK12" s="54"/>
      <c r="NBL12" s="54"/>
      <c r="NBM12" s="54"/>
      <c r="NBN12" s="54"/>
      <c r="NBO12" s="54"/>
      <c r="NBP12" s="54"/>
      <c r="NBQ12" s="54"/>
      <c r="NBR12" s="54"/>
      <c r="NBS12" s="54"/>
      <c r="NBT12" s="54"/>
      <c r="NBU12" s="54"/>
      <c r="NBV12" s="54"/>
      <c r="NBW12" s="54"/>
      <c r="NBX12" s="54"/>
      <c r="NBY12" s="54"/>
      <c r="NBZ12" s="54"/>
      <c r="NCA12" s="54"/>
      <c r="NCB12" s="54"/>
      <c r="NCC12" s="54"/>
      <c r="NCD12" s="54"/>
      <c r="NCE12" s="54"/>
      <c r="NCF12" s="54"/>
      <c r="NCG12" s="54"/>
      <c r="NCH12" s="54"/>
      <c r="NCI12" s="54"/>
      <c r="NCJ12" s="54"/>
      <c r="NCK12" s="54"/>
      <c r="NCL12" s="54"/>
      <c r="NCM12" s="54"/>
      <c r="NCN12" s="54"/>
      <c r="NCO12" s="54"/>
      <c r="NCP12" s="54"/>
      <c r="NCQ12" s="54"/>
      <c r="NCR12" s="54"/>
      <c r="NCS12" s="54"/>
      <c r="NCT12" s="54"/>
      <c r="NCU12" s="54"/>
      <c r="NCV12" s="54"/>
      <c r="NCW12" s="54"/>
      <c r="NCX12" s="54"/>
      <c r="NCY12" s="54"/>
      <c r="NCZ12" s="54"/>
      <c r="NDA12" s="54"/>
      <c r="NDB12" s="54"/>
      <c r="NDC12" s="54"/>
      <c r="NDD12" s="54"/>
      <c r="NDE12" s="54"/>
      <c r="NDF12" s="54"/>
      <c r="NDG12" s="54"/>
      <c r="NDH12" s="54"/>
      <c r="NDI12" s="54"/>
      <c r="NDJ12" s="54"/>
      <c r="NDK12" s="54"/>
      <c r="NDL12" s="54"/>
      <c r="NDM12" s="54"/>
      <c r="NDN12" s="54"/>
      <c r="NDO12" s="54"/>
      <c r="NDP12" s="54"/>
      <c r="NDQ12" s="54"/>
      <c r="NDR12" s="54"/>
      <c r="NDS12" s="54"/>
      <c r="NDT12" s="54"/>
      <c r="NDU12" s="54"/>
      <c r="NDV12" s="54"/>
      <c r="NDW12" s="54"/>
      <c r="NDX12" s="54"/>
      <c r="NDY12" s="54"/>
      <c r="NDZ12" s="54"/>
      <c r="NEA12" s="54"/>
      <c r="NEB12" s="54"/>
      <c r="NEC12" s="54"/>
      <c r="NED12" s="54"/>
      <c r="NEE12" s="54"/>
      <c r="NEF12" s="54"/>
      <c r="NEG12" s="54"/>
      <c r="NEH12" s="54"/>
      <c r="NEI12" s="54"/>
      <c r="NEJ12" s="54"/>
      <c r="NEK12" s="54"/>
      <c r="NEL12" s="54"/>
      <c r="NEM12" s="54"/>
      <c r="NEN12" s="54"/>
      <c r="NEO12" s="54"/>
      <c r="NEP12" s="54"/>
      <c r="NEQ12" s="54"/>
      <c r="NER12" s="54"/>
      <c r="NES12" s="54"/>
      <c r="NET12" s="54"/>
      <c r="NEU12" s="54"/>
      <c r="NEV12" s="54"/>
      <c r="NEW12" s="54"/>
      <c r="NEX12" s="54"/>
      <c r="NEY12" s="54"/>
      <c r="NEZ12" s="54"/>
      <c r="NFA12" s="54"/>
      <c r="NFB12" s="54"/>
      <c r="NFC12" s="54"/>
      <c r="NFD12" s="54"/>
      <c r="NFE12" s="54"/>
      <c r="NFF12" s="54"/>
      <c r="NFG12" s="54"/>
      <c r="NFH12" s="54"/>
      <c r="NFI12" s="54"/>
      <c r="NFJ12" s="54"/>
      <c r="NFK12" s="54"/>
      <c r="NFL12" s="54"/>
      <c r="NFM12" s="54"/>
      <c r="NFN12" s="54"/>
      <c r="NFO12" s="54"/>
      <c r="NFP12" s="54"/>
      <c r="NFQ12" s="54"/>
      <c r="NFR12" s="54"/>
      <c r="NFS12" s="54"/>
      <c r="NFT12" s="54"/>
      <c r="NFU12" s="54"/>
      <c r="NFV12" s="54"/>
      <c r="NFW12" s="54"/>
      <c r="NFX12" s="54"/>
      <c r="NFY12" s="54"/>
      <c r="NFZ12" s="54"/>
      <c r="NGA12" s="54"/>
      <c r="NGB12" s="54"/>
      <c r="NGC12" s="54"/>
      <c r="NGD12" s="54"/>
      <c r="NGE12" s="54"/>
      <c r="NGF12" s="54"/>
      <c r="NGG12" s="54"/>
      <c r="NGH12" s="54"/>
      <c r="NGI12" s="54"/>
      <c r="NGJ12" s="54"/>
      <c r="NGK12" s="54"/>
      <c r="NGL12" s="54"/>
      <c r="NGM12" s="54"/>
      <c r="NGN12" s="54"/>
      <c r="NGO12" s="54"/>
      <c r="NGP12" s="54"/>
      <c r="NGQ12" s="54"/>
      <c r="NGR12" s="54"/>
      <c r="NGS12" s="54"/>
      <c r="NGT12" s="54"/>
      <c r="NGU12" s="54"/>
      <c r="NGV12" s="54"/>
      <c r="NGW12" s="54"/>
      <c r="NGX12" s="54"/>
      <c r="NGY12" s="54"/>
      <c r="NGZ12" s="54"/>
      <c r="NHA12" s="54"/>
      <c r="NHB12" s="54"/>
      <c r="NHC12" s="54"/>
      <c r="NHD12" s="54"/>
      <c r="NHE12" s="54"/>
      <c r="NHF12" s="54"/>
      <c r="NHG12" s="54"/>
      <c r="NHH12" s="54"/>
      <c r="NHI12" s="54"/>
      <c r="NHJ12" s="54"/>
      <c r="NHK12" s="54"/>
      <c r="NHL12" s="54"/>
      <c r="NHM12" s="54"/>
      <c r="NHN12" s="54"/>
      <c r="NHO12" s="54"/>
      <c r="NHP12" s="54"/>
      <c r="NHQ12" s="54"/>
      <c r="NHR12" s="54"/>
      <c r="NHS12" s="54"/>
      <c r="NHT12" s="54"/>
      <c r="NHU12" s="54"/>
      <c r="NHV12" s="54"/>
      <c r="NHW12" s="54"/>
      <c r="NHX12" s="54"/>
      <c r="NHY12" s="54"/>
      <c r="NHZ12" s="54"/>
      <c r="NIA12" s="54"/>
      <c r="NIB12" s="54"/>
      <c r="NIC12" s="54"/>
      <c r="NID12" s="54"/>
      <c r="NIE12" s="54"/>
      <c r="NIF12" s="54"/>
      <c r="NIG12" s="54"/>
      <c r="NIH12" s="54"/>
      <c r="NII12" s="54"/>
      <c r="NIJ12" s="54"/>
      <c r="NIK12" s="54"/>
      <c r="NIL12" s="54"/>
      <c r="NIM12" s="54"/>
      <c r="NIN12" s="54"/>
      <c r="NIO12" s="54"/>
      <c r="NIP12" s="54"/>
      <c r="NIQ12" s="54"/>
      <c r="NIR12" s="54"/>
      <c r="NIS12" s="54"/>
      <c r="NIT12" s="54"/>
      <c r="NIU12" s="54"/>
      <c r="NIV12" s="54"/>
      <c r="NIW12" s="54"/>
      <c r="NIX12" s="54"/>
      <c r="NIY12" s="54"/>
      <c r="NIZ12" s="54"/>
      <c r="NJA12" s="54"/>
      <c r="NJB12" s="54"/>
      <c r="NJC12" s="54"/>
      <c r="NJD12" s="54"/>
      <c r="NJE12" s="54"/>
      <c r="NJF12" s="54"/>
      <c r="NJG12" s="54"/>
      <c r="NJH12" s="54"/>
      <c r="NJI12" s="54"/>
      <c r="NJJ12" s="54"/>
      <c r="NJK12" s="54"/>
      <c r="NJL12" s="54"/>
      <c r="NJM12" s="54"/>
      <c r="NJN12" s="54"/>
      <c r="NJO12" s="54"/>
      <c r="NJP12" s="54"/>
      <c r="NJQ12" s="54"/>
      <c r="NJR12" s="54"/>
      <c r="NJS12" s="54"/>
      <c r="NJT12" s="54"/>
      <c r="NJU12" s="54"/>
      <c r="NJV12" s="54"/>
      <c r="NJW12" s="54"/>
      <c r="NJX12" s="54"/>
      <c r="NJY12" s="54"/>
      <c r="NJZ12" s="54"/>
      <c r="NKA12" s="54"/>
      <c r="NKB12" s="54"/>
      <c r="NKC12" s="54"/>
      <c r="NKD12" s="54"/>
      <c r="NKE12" s="54"/>
      <c r="NKF12" s="54"/>
      <c r="NKG12" s="54"/>
      <c r="NKH12" s="54"/>
      <c r="NKI12" s="54"/>
      <c r="NKJ12" s="54"/>
      <c r="NKK12" s="54"/>
      <c r="NKL12" s="54"/>
      <c r="NKM12" s="54"/>
      <c r="NKN12" s="54"/>
      <c r="NKO12" s="54"/>
      <c r="NKP12" s="54"/>
      <c r="NKQ12" s="54"/>
      <c r="NKR12" s="54"/>
      <c r="NKS12" s="54"/>
      <c r="NKT12" s="54"/>
      <c r="NKU12" s="54"/>
      <c r="NKV12" s="54"/>
      <c r="NKW12" s="54"/>
      <c r="NKX12" s="54"/>
      <c r="NKY12" s="54"/>
      <c r="NKZ12" s="54"/>
      <c r="NLA12" s="54"/>
      <c r="NLB12" s="54"/>
      <c r="NLC12" s="54"/>
      <c r="NLD12" s="54"/>
      <c r="NLE12" s="54"/>
      <c r="NLF12" s="54"/>
      <c r="NLG12" s="54"/>
      <c r="NLH12" s="54"/>
      <c r="NLI12" s="54"/>
      <c r="NLJ12" s="54"/>
      <c r="NLK12" s="54"/>
      <c r="NLL12" s="54"/>
      <c r="NLM12" s="54"/>
      <c r="NLN12" s="54"/>
      <c r="NLO12" s="54"/>
      <c r="NLP12" s="54"/>
      <c r="NLQ12" s="54"/>
      <c r="NLR12" s="54"/>
      <c r="NLS12" s="54"/>
      <c r="NLT12" s="54"/>
      <c r="NLU12" s="54"/>
      <c r="NLV12" s="54"/>
      <c r="NLW12" s="54"/>
      <c r="NLX12" s="54"/>
      <c r="NLY12" s="54"/>
      <c r="NLZ12" s="54"/>
      <c r="NMA12" s="54"/>
      <c r="NMB12" s="54"/>
      <c r="NMC12" s="54"/>
      <c r="NMD12" s="54"/>
      <c r="NME12" s="54"/>
      <c r="NMF12" s="54"/>
      <c r="NMG12" s="54"/>
      <c r="NMH12" s="54"/>
      <c r="NMI12" s="54"/>
      <c r="NMJ12" s="54"/>
      <c r="NMK12" s="54"/>
      <c r="NML12" s="54"/>
      <c r="NMM12" s="54"/>
      <c r="NMN12" s="54"/>
      <c r="NMO12" s="54"/>
      <c r="NMP12" s="54"/>
      <c r="NMQ12" s="54"/>
      <c r="NMR12" s="54"/>
      <c r="NMS12" s="54"/>
      <c r="NMT12" s="54"/>
      <c r="NMU12" s="54"/>
      <c r="NMV12" s="54"/>
      <c r="NMW12" s="54"/>
      <c r="NMX12" s="54"/>
      <c r="NMY12" s="54"/>
      <c r="NMZ12" s="54"/>
      <c r="NNA12" s="54"/>
      <c r="NNB12" s="54"/>
      <c r="NNC12" s="54"/>
      <c r="NND12" s="54"/>
      <c r="NNE12" s="54"/>
      <c r="NNF12" s="54"/>
      <c r="NNG12" s="54"/>
      <c r="NNH12" s="54"/>
      <c r="NNI12" s="54"/>
      <c r="NNJ12" s="54"/>
      <c r="NNK12" s="54"/>
      <c r="NNL12" s="54"/>
      <c r="NNM12" s="54"/>
      <c r="NNN12" s="54"/>
      <c r="NNO12" s="54"/>
      <c r="NNP12" s="54"/>
      <c r="NNQ12" s="54"/>
      <c r="NNR12" s="54"/>
      <c r="NNS12" s="54"/>
      <c r="NNT12" s="54"/>
      <c r="NNU12" s="54"/>
      <c r="NNV12" s="54"/>
      <c r="NNW12" s="54"/>
      <c r="NNX12" s="54"/>
      <c r="NNY12" s="54"/>
      <c r="NNZ12" s="54"/>
      <c r="NOA12" s="54"/>
      <c r="NOB12" s="54"/>
      <c r="NOC12" s="54"/>
      <c r="NOD12" s="54"/>
      <c r="NOE12" s="54"/>
      <c r="NOF12" s="54"/>
      <c r="NOG12" s="54"/>
      <c r="NOH12" s="54"/>
      <c r="NOI12" s="54"/>
      <c r="NOJ12" s="54"/>
      <c r="NOK12" s="54"/>
      <c r="NOL12" s="54"/>
      <c r="NOM12" s="54"/>
      <c r="NON12" s="54"/>
      <c r="NOO12" s="54"/>
      <c r="NOP12" s="54"/>
      <c r="NOQ12" s="54"/>
      <c r="NOR12" s="54"/>
      <c r="NOS12" s="54"/>
      <c r="NOT12" s="54"/>
      <c r="NOU12" s="54"/>
      <c r="NOV12" s="54"/>
      <c r="NOW12" s="54"/>
      <c r="NOX12" s="54"/>
      <c r="NOY12" s="54"/>
      <c r="NOZ12" s="54"/>
      <c r="NPA12" s="54"/>
      <c r="NPB12" s="54"/>
      <c r="NPC12" s="54"/>
      <c r="NPD12" s="54"/>
      <c r="NPE12" s="54"/>
      <c r="NPF12" s="54"/>
      <c r="NPG12" s="54"/>
      <c r="NPH12" s="54"/>
      <c r="NPI12" s="54"/>
      <c r="NPJ12" s="54"/>
      <c r="NPK12" s="54"/>
      <c r="NPL12" s="54"/>
      <c r="NPM12" s="54"/>
      <c r="NPN12" s="54"/>
      <c r="NPO12" s="54"/>
      <c r="NPP12" s="54"/>
      <c r="NPQ12" s="54"/>
      <c r="NPR12" s="54"/>
      <c r="NPS12" s="54"/>
      <c r="NPT12" s="54"/>
      <c r="NPU12" s="54"/>
      <c r="NPV12" s="54"/>
      <c r="NPW12" s="54"/>
      <c r="NPX12" s="54"/>
      <c r="NPY12" s="54"/>
      <c r="NPZ12" s="54"/>
      <c r="NQA12" s="54"/>
      <c r="NQB12" s="54"/>
      <c r="NQC12" s="54"/>
      <c r="NQD12" s="54"/>
      <c r="NQE12" s="54"/>
      <c r="NQF12" s="54"/>
      <c r="NQG12" s="54"/>
      <c r="NQH12" s="54"/>
      <c r="NQI12" s="54"/>
      <c r="NQJ12" s="54"/>
      <c r="NQK12" s="54"/>
      <c r="NQL12" s="54"/>
      <c r="NQM12" s="54"/>
      <c r="NQN12" s="54"/>
      <c r="NQO12" s="54"/>
      <c r="NQP12" s="54"/>
      <c r="NQQ12" s="54"/>
      <c r="NQR12" s="54"/>
      <c r="NQS12" s="54"/>
      <c r="NQT12" s="54"/>
      <c r="NQU12" s="54"/>
      <c r="NQV12" s="54"/>
      <c r="NQW12" s="54"/>
      <c r="NQX12" s="54"/>
      <c r="NQY12" s="54"/>
      <c r="NQZ12" s="54"/>
      <c r="NRA12" s="54"/>
      <c r="NRB12" s="54"/>
      <c r="NRC12" s="54"/>
      <c r="NRD12" s="54"/>
      <c r="NRE12" s="54"/>
      <c r="NRF12" s="54"/>
      <c r="NRG12" s="54"/>
      <c r="NRH12" s="54"/>
      <c r="NRI12" s="54"/>
      <c r="NRJ12" s="54"/>
      <c r="NRK12" s="54"/>
      <c r="NRL12" s="54"/>
      <c r="NRM12" s="54"/>
      <c r="NRN12" s="54"/>
      <c r="NRO12" s="54"/>
      <c r="NRP12" s="54"/>
      <c r="NRQ12" s="54"/>
      <c r="NRR12" s="54"/>
      <c r="NRS12" s="54"/>
      <c r="NRT12" s="54"/>
      <c r="NRU12" s="54"/>
      <c r="NRV12" s="54"/>
      <c r="NRW12" s="54"/>
      <c r="NRX12" s="54"/>
      <c r="NRY12" s="54"/>
      <c r="NRZ12" s="54"/>
      <c r="NSA12" s="54"/>
      <c r="NSB12" s="54"/>
      <c r="NSC12" s="54"/>
      <c r="NSD12" s="54"/>
      <c r="NSE12" s="54"/>
      <c r="NSF12" s="54"/>
      <c r="NSG12" s="54"/>
      <c r="NSH12" s="54"/>
      <c r="NSI12" s="54"/>
      <c r="NSJ12" s="54"/>
      <c r="NSK12" s="54"/>
      <c r="NSL12" s="54"/>
      <c r="NSM12" s="54"/>
      <c r="NSN12" s="54"/>
      <c r="NSO12" s="54"/>
      <c r="NSP12" s="54"/>
      <c r="NSQ12" s="54"/>
      <c r="NSR12" s="54"/>
      <c r="NSS12" s="54"/>
      <c r="NST12" s="54"/>
      <c r="NSU12" s="54"/>
      <c r="NSV12" s="54"/>
      <c r="NSW12" s="54"/>
      <c r="NSX12" s="54"/>
      <c r="NSY12" s="54"/>
      <c r="NSZ12" s="54"/>
      <c r="NTA12" s="54"/>
      <c r="NTB12" s="54"/>
      <c r="NTC12" s="54"/>
      <c r="NTD12" s="54"/>
      <c r="NTE12" s="54"/>
      <c r="NTF12" s="54"/>
      <c r="NTG12" s="54"/>
      <c r="NTH12" s="54"/>
      <c r="NTI12" s="54"/>
      <c r="NTJ12" s="54"/>
      <c r="NTK12" s="54"/>
      <c r="NTL12" s="54"/>
      <c r="NTM12" s="54"/>
      <c r="NTN12" s="54"/>
      <c r="NTO12" s="54"/>
      <c r="NTP12" s="54"/>
      <c r="NTQ12" s="54"/>
      <c r="NTR12" s="54"/>
      <c r="NTS12" s="54"/>
      <c r="NTT12" s="54"/>
      <c r="NTU12" s="54"/>
      <c r="NTV12" s="54"/>
      <c r="NTW12" s="54"/>
      <c r="NTX12" s="54"/>
      <c r="NTY12" s="54"/>
      <c r="NTZ12" s="54"/>
      <c r="NUA12" s="54"/>
      <c r="NUB12" s="54"/>
      <c r="NUC12" s="54"/>
      <c r="NUD12" s="54"/>
      <c r="NUE12" s="54"/>
      <c r="NUF12" s="54"/>
      <c r="NUG12" s="54"/>
      <c r="NUH12" s="54"/>
      <c r="NUI12" s="54"/>
      <c r="NUJ12" s="54"/>
      <c r="NUK12" s="54"/>
      <c r="NUL12" s="54"/>
      <c r="NUM12" s="54"/>
      <c r="NUN12" s="54"/>
      <c r="NUO12" s="54"/>
      <c r="NUP12" s="54"/>
      <c r="NUQ12" s="54"/>
      <c r="NUR12" s="54"/>
      <c r="NUS12" s="54"/>
      <c r="NUT12" s="54"/>
      <c r="NUU12" s="54"/>
      <c r="NUV12" s="54"/>
      <c r="NUW12" s="54"/>
      <c r="NUX12" s="54"/>
      <c r="NUY12" s="54"/>
      <c r="NUZ12" s="54"/>
      <c r="NVA12" s="54"/>
      <c r="NVB12" s="54"/>
      <c r="NVC12" s="54"/>
      <c r="NVD12" s="54"/>
      <c r="NVE12" s="54"/>
      <c r="NVF12" s="54"/>
      <c r="NVG12" s="54"/>
      <c r="NVH12" s="54"/>
      <c r="NVI12" s="54"/>
      <c r="NVJ12" s="54"/>
      <c r="NVK12" s="54"/>
      <c r="NVL12" s="54"/>
      <c r="NVM12" s="54"/>
      <c r="NVN12" s="54"/>
      <c r="NVO12" s="54"/>
      <c r="NVP12" s="54"/>
      <c r="NVQ12" s="54"/>
      <c r="NVR12" s="54"/>
      <c r="NVS12" s="54"/>
      <c r="NVT12" s="54"/>
      <c r="NVU12" s="54"/>
      <c r="NVV12" s="54"/>
      <c r="NVW12" s="54"/>
      <c r="NVX12" s="54"/>
      <c r="NVY12" s="54"/>
      <c r="NVZ12" s="54"/>
      <c r="NWA12" s="54"/>
      <c r="NWB12" s="54"/>
      <c r="NWC12" s="54"/>
      <c r="NWD12" s="54"/>
      <c r="NWE12" s="54"/>
      <c r="NWF12" s="54"/>
      <c r="NWG12" s="54"/>
      <c r="NWH12" s="54"/>
      <c r="NWI12" s="54"/>
      <c r="NWJ12" s="54"/>
      <c r="NWK12" s="54"/>
      <c r="NWL12" s="54"/>
      <c r="NWM12" s="54"/>
      <c r="NWN12" s="54"/>
      <c r="NWO12" s="54"/>
      <c r="NWP12" s="54"/>
      <c r="NWQ12" s="54"/>
      <c r="NWR12" s="54"/>
      <c r="NWS12" s="54"/>
      <c r="NWT12" s="54"/>
      <c r="NWU12" s="54"/>
      <c r="NWV12" s="54"/>
      <c r="NWW12" s="54"/>
      <c r="NWX12" s="54"/>
      <c r="NWY12" s="54"/>
      <c r="NWZ12" s="54"/>
      <c r="NXA12" s="54"/>
      <c r="NXB12" s="54"/>
      <c r="NXC12" s="54"/>
      <c r="NXD12" s="54"/>
      <c r="NXE12" s="54"/>
      <c r="NXF12" s="54"/>
      <c r="NXG12" s="54"/>
      <c r="NXH12" s="54"/>
      <c r="NXI12" s="54"/>
      <c r="NXJ12" s="54"/>
      <c r="NXK12" s="54"/>
      <c r="NXL12" s="54"/>
      <c r="NXM12" s="54"/>
      <c r="NXN12" s="54"/>
      <c r="NXO12" s="54"/>
      <c r="NXP12" s="54"/>
      <c r="NXQ12" s="54"/>
      <c r="NXR12" s="54"/>
      <c r="NXS12" s="54"/>
      <c r="NXT12" s="54"/>
      <c r="NXU12" s="54"/>
      <c r="NXV12" s="54"/>
      <c r="NXW12" s="54"/>
      <c r="NXX12" s="54"/>
      <c r="NXY12" s="54"/>
      <c r="NXZ12" s="54"/>
      <c r="NYA12" s="54"/>
      <c r="NYB12" s="54"/>
      <c r="NYC12" s="54"/>
      <c r="NYD12" s="54"/>
      <c r="NYE12" s="54"/>
      <c r="NYF12" s="54"/>
      <c r="NYG12" s="54"/>
      <c r="NYH12" s="54"/>
      <c r="NYI12" s="54"/>
      <c r="NYJ12" s="54"/>
      <c r="NYK12" s="54"/>
      <c r="NYL12" s="54"/>
      <c r="NYM12" s="54"/>
      <c r="NYN12" s="54"/>
      <c r="NYO12" s="54"/>
      <c r="NYP12" s="54"/>
      <c r="NYQ12" s="54"/>
      <c r="NYR12" s="54"/>
      <c r="NYS12" s="54"/>
      <c r="NYT12" s="54"/>
      <c r="NYU12" s="54"/>
      <c r="NYV12" s="54"/>
      <c r="NYW12" s="54"/>
      <c r="NYX12" s="54"/>
      <c r="NYY12" s="54"/>
      <c r="NYZ12" s="54"/>
      <c r="NZA12" s="54"/>
      <c r="NZB12" s="54"/>
      <c r="NZC12" s="54"/>
      <c r="NZD12" s="54"/>
      <c r="NZE12" s="54"/>
      <c r="NZF12" s="54"/>
      <c r="NZG12" s="54"/>
      <c r="NZH12" s="54"/>
      <c r="NZI12" s="54"/>
      <c r="NZJ12" s="54"/>
      <c r="NZK12" s="54"/>
      <c r="NZL12" s="54"/>
      <c r="NZM12" s="54"/>
      <c r="NZN12" s="54"/>
      <c r="NZO12" s="54"/>
      <c r="NZP12" s="54"/>
      <c r="NZQ12" s="54"/>
      <c r="NZR12" s="54"/>
      <c r="NZS12" s="54"/>
      <c r="NZT12" s="54"/>
      <c r="NZU12" s="54"/>
      <c r="NZV12" s="54"/>
      <c r="NZW12" s="54"/>
      <c r="NZX12" s="54"/>
      <c r="NZY12" s="54"/>
      <c r="NZZ12" s="54"/>
      <c r="OAA12" s="54"/>
      <c r="OAB12" s="54"/>
      <c r="OAC12" s="54"/>
      <c r="OAD12" s="54"/>
      <c r="OAE12" s="54"/>
      <c r="OAF12" s="54"/>
      <c r="OAG12" s="54"/>
      <c r="OAH12" s="54"/>
      <c r="OAI12" s="54"/>
      <c r="OAJ12" s="54"/>
      <c r="OAK12" s="54"/>
      <c r="OAL12" s="54"/>
      <c r="OAM12" s="54"/>
      <c r="OAN12" s="54"/>
      <c r="OAO12" s="54"/>
      <c r="OAP12" s="54"/>
      <c r="OAQ12" s="54"/>
      <c r="OAR12" s="54"/>
      <c r="OAS12" s="54"/>
      <c r="OAT12" s="54"/>
      <c r="OAU12" s="54"/>
      <c r="OAV12" s="54"/>
      <c r="OAW12" s="54"/>
      <c r="OAX12" s="54"/>
      <c r="OAY12" s="54"/>
      <c r="OAZ12" s="54"/>
      <c r="OBA12" s="54"/>
      <c r="OBB12" s="54"/>
      <c r="OBC12" s="54"/>
      <c r="OBD12" s="54"/>
      <c r="OBE12" s="54"/>
      <c r="OBF12" s="54"/>
      <c r="OBG12" s="54"/>
      <c r="OBH12" s="54"/>
      <c r="OBI12" s="54"/>
      <c r="OBJ12" s="54"/>
      <c r="OBK12" s="54"/>
      <c r="OBL12" s="54"/>
      <c r="OBM12" s="54"/>
      <c r="OBN12" s="54"/>
      <c r="OBO12" s="54"/>
      <c r="OBP12" s="54"/>
      <c r="OBQ12" s="54"/>
      <c r="OBR12" s="54"/>
      <c r="OBS12" s="54"/>
      <c r="OBT12" s="54"/>
      <c r="OBU12" s="54"/>
      <c r="OBV12" s="54"/>
      <c r="OBW12" s="54"/>
      <c r="OBX12" s="54"/>
      <c r="OBY12" s="54"/>
      <c r="OBZ12" s="54"/>
      <c r="OCA12" s="54"/>
      <c r="OCB12" s="54"/>
      <c r="OCC12" s="54"/>
      <c r="OCD12" s="54"/>
      <c r="OCE12" s="54"/>
      <c r="OCF12" s="54"/>
      <c r="OCG12" s="54"/>
      <c r="OCH12" s="54"/>
      <c r="OCI12" s="54"/>
      <c r="OCJ12" s="54"/>
      <c r="OCK12" s="54"/>
      <c r="OCL12" s="54"/>
      <c r="OCM12" s="54"/>
      <c r="OCN12" s="54"/>
      <c r="OCO12" s="54"/>
      <c r="OCP12" s="54"/>
      <c r="OCQ12" s="54"/>
      <c r="OCR12" s="54"/>
      <c r="OCS12" s="54"/>
      <c r="OCT12" s="54"/>
      <c r="OCU12" s="54"/>
      <c r="OCV12" s="54"/>
      <c r="OCW12" s="54"/>
      <c r="OCX12" s="54"/>
      <c r="OCY12" s="54"/>
      <c r="OCZ12" s="54"/>
      <c r="ODA12" s="54"/>
      <c r="ODB12" s="54"/>
      <c r="ODC12" s="54"/>
      <c r="ODD12" s="54"/>
      <c r="ODE12" s="54"/>
      <c r="ODF12" s="54"/>
      <c r="ODG12" s="54"/>
      <c r="ODH12" s="54"/>
      <c r="ODI12" s="54"/>
      <c r="ODJ12" s="54"/>
      <c r="ODK12" s="54"/>
      <c r="ODL12" s="54"/>
      <c r="ODM12" s="54"/>
      <c r="ODN12" s="54"/>
      <c r="ODO12" s="54"/>
      <c r="ODP12" s="54"/>
      <c r="ODQ12" s="54"/>
      <c r="ODR12" s="54"/>
      <c r="ODS12" s="54"/>
      <c r="ODT12" s="54"/>
      <c r="ODU12" s="54"/>
      <c r="ODV12" s="54"/>
      <c r="ODW12" s="54"/>
      <c r="ODX12" s="54"/>
      <c r="ODY12" s="54"/>
      <c r="ODZ12" s="54"/>
      <c r="OEA12" s="54"/>
      <c r="OEB12" s="54"/>
      <c r="OEC12" s="54"/>
      <c r="OED12" s="54"/>
      <c r="OEE12" s="54"/>
      <c r="OEF12" s="54"/>
      <c r="OEG12" s="54"/>
      <c r="OEH12" s="54"/>
      <c r="OEI12" s="54"/>
      <c r="OEJ12" s="54"/>
      <c r="OEK12" s="54"/>
      <c r="OEL12" s="54"/>
      <c r="OEM12" s="54"/>
      <c r="OEN12" s="54"/>
      <c r="OEO12" s="54"/>
      <c r="OEP12" s="54"/>
      <c r="OEQ12" s="54"/>
      <c r="OER12" s="54"/>
      <c r="OES12" s="54"/>
      <c r="OET12" s="54"/>
      <c r="OEU12" s="54"/>
      <c r="OEV12" s="54"/>
      <c r="OEW12" s="54"/>
      <c r="OEX12" s="54"/>
      <c r="OEY12" s="54"/>
      <c r="OEZ12" s="54"/>
      <c r="OFA12" s="54"/>
      <c r="OFB12" s="54"/>
      <c r="OFC12" s="54"/>
      <c r="OFD12" s="54"/>
      <c r="OFE12" s="54"/>
      <c r="OFF12" s="54"/>
      <c r="OFG12" s="54"/>
      <c r="OFH12" s="54"/>
      <c r="OFI12" s="54"/>
      <c r="OFJ12" s="54"/>
      <c r="OFK12" s="54"/>
      <c r="OFL12" s="54"/>
      <c r="OFM12" s="54"/>
      <c r="OFN12" s="54"/>
      <c r="OFO12" s="54"/>
      <c r="OFP12" s="54"/>
      <c r="OFQ12" s="54"/>
      <c r="OFR12" s="54"/>
      <c r="OFS12" s="54"/>
      <c r="OFT12" s="54"/>
      <c r="OFU12" s="54"/>
      <c r="OFV12" s="54"/>
      <c r="OFW12" s="54"/>
      <c r="OFX12" s="54"/>
      <c r="OFY12" s="54"/>
      <c r="OFZ12" s="54"/>
      <c r="OGA12" s="54"/>
      <c r="OGB12" s="54"/>
      <c r="OGC12" s="54"/>
      <c r="OGD12" s="54"/>
      <c r="OGE12" s="54"/>
      <c r="OGF12" s="54"/>
      <c r="OGG12" s="54"/>
      <c r="OGH12" s="54"/>
      <c r="OGI12" s="54"/>
      <c r="OGJ12" s="54"/>
      <c r="OGK12" s="54"/>
      <c r="OGL12" s="54"/>
      <c r="OGM12" s="54"/>
      <c r="OGN12" s="54"/>
      <c r="OGO12" s="54"/>
      <c r="OGP12" s="54"/>
      <c r="OGQ12" s="54"/>
      <c r="OGR12" s="54"/>
      <c r="OGS12" s="54"/>
      <c r="OGT12" s="54"/>
      <c r="OGU12" s="54"/>
      <c r="OGV12" s="54"/>
      <c r="OGW12" s="54"/>
      <c r="OGX12" s="54"/>
      <c r="OGY12" s="54"/>
      <c r="OGZ12" s="54"/>
      <c r="OHA12" s="54"/>
      <c r="OHB12" s="54"/>
      <c r="OHC12" s="54"/>
      <c r="OHD12" s="54"/>
      <c r="OHE12" s="54"/>
      <c r="OHF12" s="54"/>
      <c r="OHG12" s="54"/>
      <c r="OHH12" s="54"/>
      <c r="OHI12" s="54"/>
      <c r="OHJ12" s="54"/>
      <c r="OHK12" s="54"/>
      <c r="OHL12" s="54"/>
      <c r="OHM12" s="54"/>
      <c r="OHN12" s="54"/>
      <c r="OHO12" s="54"/>
      <c r="OHP12" s="54"/>
      <c r="OHQ12" s="54"/>
      <c r="OHR12" s="54"/>
      <c r="OHS12" s="54"/>
      <c r="OHT12" s="54"/>
      <c r="OHU12" s="54"/>
      <c r="OHV12" s="54"/>
      <c r="OHW12" s="54"/>
      <c r="OHX12" s="54"/>
      <c r="OHY12" s="54"/>
      <c r="OHZ12" s="54"/>
      <c r="OIA12" s="54"/>
      <c r="OIB12" s="54"/>
      <c r="OIC12" s="54"/>
      <c r="OID12" s="54"/>
      <c r="OIE12" s="54"/>
      <c r="OIF12" s="54"/>
      <c r="OIG12" s="54"/>
      <c r="OIH12" s="54"/>
      <c r="OII12" s="54"/>
      <c r="OIJ12" s="54"/>
      <c r="OIK12" s="54"/>
      <c r="OIL12" s="54"/>
      <c r="OIM12" s="54"/>
      <c r="OIN12" s="54"/>
      <c r="OIO12" s="54"/>
      <c r="OIP12" s="54"/>
      <c r="OIQ12" s="54"/>
      <c r="OIR12" s="54"/>
      <c r="OIS12" s="54"/>
      <c r="OIT12" s="54"/>
      <c r="OIU12" s="54"/>
      <c r="OIV12" s="54"/>
      <c r="OIW12" s="54"/>
      <c r="OIX12" s="54"/>
      <c r="OIY12" s="54"/>
      <c r="OIZ12" s="54"/>
      <c r="OJA12" s="54"/>
      <c r="OJB12" s="54"/>
      <c r="OJC12" s="54"/>
      <c r="OJD12" s="54"/>
      <c r="OJE12" s="54"/>
      <c r="OJF12" s="54"/>
      <c r="OJG12" s="54"/>
      <c r="OJH12" s="54"/>
      <c r="OJI12" s="54"/>
      <c r="OJJ12" s="54"/>
      <c r="OJK12" s="54"/>
      <c r="OJL12" s="54"/>
      <c r="OJM12" s="54"/>
      <c r="OJN12" s="54"/>
      <c r="OJO12" s="54"/>
      <c r="OJP12" s="54"/>
      <c r="OJQ12" s="54"/>
      <c r="OJR12" s="54"/>
      <c r="OJS12" s="54"/>
      <c r="OJT12" s="54"/>
      <c r="OJU12" s="54"/>
      <c r="OJV12" s="54"/>
      <c r="OJW12" s="54"/>
      <c r="OJX12" s="54"/>
      <c r="OJY12" s="54"/>
      <c r="OJZ12" s="54"/>
      <c r="OKA12" s="54"/>
      <c r="OKB12" s="54"/>
      <c r="OKC12" s="54"/>
      <c r="OKD12" s="54"/>
      <c r="OKE12" s="54"/>
      <c r="OKF12" s="54"/>
      <c r="OKG12" s="54"/>
      <c r="OKH12" s="54"/>
      <c r="OKI12" s="54"/>
      <c r="OKJ12" s="54"/>
      <c r="OKK12" s="54"/>
      <c r="OKL12" s="54"/>
      <c r="OKM12" s="54"/>
      <c r="OKN12" s="54"/>
      <c r="OKO12" s="54"/>
      <c r="OKP12" s="54"/>
      <c r="OKQ12" s="54"/>
      <c r="OKR12" s="54"/>
      <c r="OKS12" s="54"/>
      <c r="OKT12" s="54"/>
      <c r="OKU12" s="54"/>
      <c r="OKV12" s="54"/>
      <c r="OKW12" s="54"/>
      <c r="OKX12" s="54"/>
      <c r="OKY12" s="54"/>
      <c r="OKZ12" s="54"/>
      <c r="OLA12" s="54"/>
      <c r="OLB12" s="54"/>
      <c r="OLC12" s="54"/>
      <c r="OLD12" s="54"/>
      <c r="OLE12" s="54"/>
      <c r="OLF12" s="54"/>
      <c r="OLG12" s="54"/>
      <c r="OLH12" s="54"/>
      <c r="OLI12" s="54"/>
      <c r="OLJ12" s="54"/>
      <c r="OLK12" s="54"/>
      <c r="OLL12" s="54"/>
      <c r="OLM12" s="54"/>
      <c r="OLN12" s="54"/>
      <c r="OLO12" s="54"/>
      <c r="OLP12" s="54"/>
      <c r="OLQ12" s="54"/>
      <c r="OLR12" s="54"/>
      <c r="OLS12" s="54"/>
      <c r="OLT12" s="54"/>
      <c r="OLU12" s="54"/>
      <c r="OLV12" s="54"/>
      <c r="OLW12" s="54"/>
      <c r="OLX12" s="54"/>
      <c r="OLY12" s="54"/>
      <c r="OLZ12" s="54"/>
      <c r="OMA12" s="54"/>
      <c r="OMB12" s="54"/>
      <c r="OMC12" s="54"/>
      <c r="OMD12" s="54"/>
      <c r="OME12" s="54"/>
      <c r="OMF12" s="54"/>
      <c r="OMG12" s="54"/>
      <c r="OMH12" s="54"/>
      <c r="OMI12" s="54"/>
      <c r="OMJ12" s="54"/>
      <c r="OMK12" s="54"/>
      <c r="OML12" s="54"/>
      <c r="OMM12" s="54"/>
      <c r="OMN12" s="54"/>
      <c r="OMO12" s="54"/>
      <c r="OMP12" s="54"/>
      <c r="OMQ12" s="54"/>
      <c r="OMR12" s="54"/>
      <c r="OMS12" s="54"/>
      <c r="OMT12" s="54"/>
      <c r="OMU12" s="54"/>
      <c r="OMV12" s="54"/>
      <c r="OMW12" s="54"/>
      <c r="OMX12" s="54"/>
      <c r="OMY12" s="54"/>
      <c r="OMZ12" s="54"/>
      <c r="ONA12" s="54"/>
      <c r="ONB12" s="54"/>
      <c r="ONC12" s="54"/>
      <c r="OND12" s="54"/>
      <c r="ONE12" s="54"/>
      <c r="ONF12" s="54"/>
      <c r="ONG12" s="54"/>
      <c r="ONH12" s="54"/>
      <c r="ONI12" s="54"/>
      <c r="ONJ12" s="54"/>
      <c r="ONK12" s="54"/>
      <c r="ONL12" s="54"/>
      <c r="ONM12" s="54"/>
      <c r="ONN12" s="54"/>
      <c r="ONO12" s="54"/>
      <c r="ONP12" s="54"/>
      <c r="ONQ12" s="54"/>
      <c r="ONR12" s="54"/>
      <c r="ONS12" s="54"/>
      <c r="ONT12" s="54"/>
      <c r="ONU12" s="54"/>
      <c r="ONV12" s="54"/>
      <c r="ONW12" s="54"/>
      <c r="ONX12" s="54"/>
      <c r="ONY12" s="54"/>
      <c r="ONZ12" s="54"/>
      <c r="OOA12" s="54"/>
      <c r="OOB12" s="54"/>
      <c r="OOC12" s="54"/>
      <c r="OOD12" s="54"/>
      <c r="OOE12" s="54"/>
      <c r="OOF12" s="54"/>
      <c r="OOG12" s="54"/>
      <c r="OOH12" s="54"/>
      <c r="OOI12" s="54"/>
      <c r="OOJ12" s="54"/>
      <c r="OOK12" s="54"/>
      <c r="OOL12" s="54"/>
      <c r="OOM12" s="54"/>
      <c r="OON12" s="54"/>
      <c r="OOO12" s="54"/>
      <c r="OOP12" s="54"/>
      <c r="OOQ12" s="54"/>
      <c r="OOR12" s="54"/>
      <c r="OOS12" s="54"/>
      <c r="OOT12" s="54"/>
      <c r="OOU12" s="54"/>
      <c r="OOV12" s="54"/>
      <c r="OOW12" s="54"/>
      <c r="OOX12" s="54"/>
      <c r="OOY12" s="54"/>
      <c r="OOZ12" s="54"/>
      <c r="OPA12" s="54"/>
      <c r="OPB12" s="54"/>
      <c r="OPC12" s="54"/>
      <c r="OPD12" s="54"/>
      <c r="OPE12" s="54"/>
      <c r="OPF12" s="54"/>
      <c r="OPG12" s="54"/>
      <c r="OPH12" s="54"/>
      <c r="OPI12" s="54"/>
      <c r="OPJ12" s="54"/>
      <c r="OPK12" s="54"/>
      <c r="OPL12" s="54"/>
      <c r="OPM12" s="54"/>
      <c r="OPN12" s="54"/>
      <c r="OPO12" s="54"/>
      <c r="OPP12" s="54"/>
      <c r="OPQ12" s="54"/>
      <c r="OPR12" s="54"/>
      <c r="OPS12" s="54"/>
      <c r="OPT12" s="54"/>
      <c r="OPU12" s="54"/>
      <c r="OPV12" s="54"/>
      <c r="OPW12" s="54"/>
      <c r="OPX12" s="54"/>
      <c r="OPY12" s="54"/>
      <c r="OPZ12" s="54"/>
      <c r="OQA12" s="54"/>
      <c r="OQB12" s="54"/>
      <c r="OQC12" s="54"/>
      <c r="OQD12" s="54"/>
      <c r="OQE12" s="54"/>
      <c r="OQF12" s="54"/>
      <c r="OQG12" s="54"/>
      <c r="OQH12" s="54"/>
      <c r="OQI12" s="54"/>
      <c r="OQJ12" s="54"/>
      <c r="OQK12" s="54"/>
      <c r="OQL12" s="54"/>
      <c r="OQM12" s="54"/>
      <c r="OQN12" s="54"/>
      <c r="OQO12" s="54"/>
      <c r="OQP12" s="54"/>
      <c r="OQQ12" s="54"/>
      <c r="OQR12" s="54"/>
      <c r="OQS12" s="54"/>
      <c r="OQT12" s="54"/>
      <c r="OQU12" s="54"/>
      <c r="OQV12" s="54"/>
      <c r="OQW12" s="54"/>
      <c r="OQX12" s="54"/>
      <c r="OQY12" s="54"/>
      <c r="OQZ12" s="54"/>
      <c r="ORA12" s="54"/>
      <c r="ORB12" s="54"/>
      <c r="ORC12" s="54"/>
      <c r="ORD12" s="54"/>
      <c r="ORE12" s="54"/>
      <c r="ORF12" s="54"/>
      <c r="ORG12" s="54"/>
      <c r="ORH12" s="54"/>
      <c r="ORI12" s="54"/>
      <c r="ORJ12" s="54"/>
      <c r="ORK12" s="54"/>
      <c r="ORL12" s="54"/>
      <c r="ORM12" s="54"/>
      <c r="ORN12" s="54"/>
      <c r="ORO12" s="54"/>
      <c r="ORP12" s="54"/>
      <c r="ORQ12" s="54"/>
      <c r="ORR12" s="54"/>
      <c r="ORS12" s="54"/>
      <c r="ORT12" s="54"/>
      <c r="ORU12" s="54"/>
      <c r="ORV12" s="54"/>
      <c r="ORW12" s="54"/>
      <c r="ORX12" s="54"/>
      <c r="ORY12" s="54"/>
      <c r="ORZ12" s="54"/>
      <c r="OSA12" s="54"/>
      <c r="OSB12" s="54"/>
      <c r="OSC12" s="54"/>
      <c r="OSD12" s="54"/>
      <c r="OSE12" s="54"/>
      <c r="OSF12" s="54"/>
      <c r="OSG12" s="54"/>
      <c r="OSH12" s="54"/>
      <c r="OSI12" s="54"/>
      <c r="OSJ12" s="54"/>
      <c r="OSK12" s="54"/>
      <c r="OSL12" s="54"/>
      <c r="OSM12" s="54"/>
      <c r="OSN12" s="54"/>
      <c r="OSO12" s="54"/>
      <c r="OSP12" s="54"/>
      <c r="OSQ12" s="54"/>
      <c r="OSR12" s="54"/>
      <c r="OSS12" s="54"/>
      <c r="OST12" s="54"/>
      <c r="OSU12" s="54"/>
      <c r="OSV12" s="54"/>
      <c r="OSW12" s="54"/>
      <c r="OSX12" s="54"/>
      <c r="OSY12" s="54"/>
      <c r="OSZ12" s="54"/>
      <c r="OTA12" s="54"/>
      <c r="OTB12" s="54"/>
      <c r="OTC12" s="54"/>
      <c r="OTD12" s="54"/>
      <c r="OTE12" s="54"/>
      <c r="OTF12" s="54"/>
      <c r="OTG12" s="54"/>
      <c r="OTH12" s="54"/>
      <c r="OTI12" s="54"/>
      <c r="OTJ12" s="54"/>
      <c r="OTK12" s="54"/>
      <c r="OTL12" s="54"/>
      <c r="OTM12" s="54"/>
      <c r="OTN12" s="54"/>
      <c r="OTO12" s="54"/>
      <c r="OTP12" s="54"/>
      <c r="OTQ12" s="54"/>
      <c r="OTR12" s="54"/>
      <c r="OTS12" s="54"/>
      <c r="OTT12" s="54"/>
      <c r="OTU12" s="54"/>
      <c r="OTV12" s="54"/>
      <c r="OTW12" s="54"/>
      <c r="OTX12" s="54"/>
      <c r="OTY12" s="54"/>
      <c r="OTZ12" s="54"/>
      <c r="OUA12" s="54"/>
      <c r="OUB12" s="54"/>
      <c r="OUC12" s="54"/>
      <c r="OUD12" s="54"/>
      <c r="OUE12" s="54"/>
      <c r="OUF12" s="54"/>
      <c r="OUG12" s="54"/>
      <c r="OUH12" s="54"/>
      <c r="OUI12" s="54"/>
      <c r="OUJ12" s="54"/>
      <c r="OUK12" s="54"/>
      <c r="OUL12" s="54"/>
      <c r="OUM12" s="54"/>
      <c r="OUN12" s="54"/>
      <c r="OUO12" s="54"/>
      <c r="OUP12" s="54"/>
      <c r="OUQ12" s="54"/>
      <c r="OUR12" s="54"/>
      <c r="OUS12" s="54"/>
      <c r="OUT12" s="54"/>
      <c r="OUU12" s="54"/>
      <c r="OUV12" s="54"/>
      <c r="OUW12" s="54"/>
      <c r="OUX12" s="54"/>
      <c r="OUY12" s="54"/>
      <c r="OUZ12" s="54"/>
      <c r="OVA12" s="54"/>
      <c r="OVB12" s="54"/>
      <c r="OVC12" s="54"/>
      <c r="OVD12" s="54"/>
      <c r="OVE12" s="54"/>
      <c r="OVF12" s="54"/>
      <c r="OVG12" s="54"/>
      <c r="OVH12" s="54"/>
      <c r="OVI12" s="54"/>
      <c r="OVJ12" s="54"/>
      <c r="OVK12" s="54"/>
      <c r="OVL12" s="54"/>
      <c r="OVM12" s="54"/>
      <c r="OVN12" s="54"/>
      <c r="OVO12" s="54"/>
      <c r="OVP12" s="54"/>
      <c r="OVQ12" s="54"/>
      <c r="OVR12" s="54"/>
      <c r="OVS12" s="54"/>
      <c r="OVT12" s="54"/>
      <c r="OVU12" s="54"/>
      <c r="OVV12" s="54"/>
      <c r="OVW12" s="54"/>
      <c r="OVX12" s="54"/>
      <c r="OVY12" s="54"/>
      <c r="OVZ12" s="54"/>
      <c r="OWA12" s="54"/>
      <c r="OWB12" s="54"/>
      <c r="OWC12" s="54"/>
      <c r="OWD12" s="54"/>
      <c r="OWE12" s="54"/>
      <c r="OWF12" s="54"/>
      <c r="OWG12" s="54"/>
      <c r="OWH12" s="54"/>
      <c r="OWI12" s="54"/>
      <c r="OWJ12" s="54"/>
      <c r="OWK12" s="54"/>
      <c r="OWL12" s="54"/>
      <c r="OWM12" s="54"/>
      <c r="OWN12" s="54"/>
      <c r="OWO12" s="54"/>
      <c r="OWP12" s="54"/>
      <c r="OWQ12" s="54"/>
      <c r="OWR12" s="54"/>
      <c r="OWS12" s="54"/>
      <c r="OWT12" s="54"/>
      <c r="OWU12" s="54"/>
      <c r="OWV12" s="54"/>
      <c r="OWW12" s="54"/>
      <c r="OWX12" s="54"/>
      <c r="OWY12" s="54"/>
      <c r="OWZ12" s="54"/>
      <c r="OXA12" s="54"/>
      <c r="OXB12" s="54"/>
      <c r="OXC12" s="54"/>
      <c r="OXD12" s="54"/>
      <c r="OXE12" s="54"/>
      <c r="OXF12" s="54"/>
      <c r="OXG12" s="54"/>
      <c r="OXH12" s="54"/>
      <c r="OXI12" s="54"/>
      <c r="OXJ12" s="54"/>
      <c r="OXK12" s="54"/>
      <c r="OXL12" s="54"/>
      <c r="OXM12" s="54"/>
      <c r="OXN12" s="54"/>
      <c r="OXO12" s="54"/>
      <c r="OXP12" s="54"/>
      <c r="OXQ12" s="54"/>
      <c r="OXR12" s="54"/>
      <c r="OXS12" s="54"/>
      <c r="OXT12" s="54"/>
      <c r="OXU12" s="54"/>
      <c r="OXV12" s="54"/>
      <c r="OXW12" s="54"/>
      <c r="OXX12" s="54"/>
      <c r="OXY12" s="54"/>
      <c r="OXZ12" s="54"/>
      <c r="OYA12" s="54"/>
      <c r="OYB12" s="54"/>
      <c r="OYC12" s="54"/>
      <c r="OYD12" s="54"/>
      <c r="OYE12" s="54"/>
      <c r="OYF12" s="54"/>
      <c r="OYG12" s="54"/>
      <c r="OYH12" s="54"/>
      <c r="OYI12" s="54"/>
      <c r="OYJ12" s="54"/>
      <c r="OYK12" s="54"/>
      <c r="OYL12" s="54"/>
      <c r="OYM12" s="54"/>
      <c r="OYN12" s="54"/>
      <c r="OYO12" s="54"/>
      <c r="OYP12" s="54"/>
      <c r="OYQ12" s="54"/>
      <c r="OYR12" s="54"/>
      <c r="OYS12" s="54"/>
      <c r="OYT12" s="54"/>
      <c r="OYU12" s="54"/>
      <c r="OYV12" s="54"/>
      <c r="OYW12" s="54"/>
      <c r="OYX12" s="54"/>
      <c r="OYY12" s="54"/>
      <c r="OYZ12" s="54"/>
      <c r="OZA12" s="54"/>
      <c r="OZB12" s="54"/>
      <c r="OZC12" s="54"/>
      <c r="OZD12" s="54"/>
      <c r="OZE12" s="54"/>
      <c r="OZF12" s="54"/>
      <c r="OZG12" s="54"/>
      <c r="OZH12" s="54"/>
      <c r="OZI12" s="54"/>
      <c r="OZJ12" s="54"/>
      <c r="OZK12" s="54"/>
      <c r="OZL12" s="54"/>
      <c r="OZM12" s="54"/>
      <c r="OZN12" s="54"/>
      <c r="OZO12" s="54"/>
      <c r="OZP12" s="54"/>
      <c r="OZQ12" s="54"/>
      <c r="OZR12" s="54"/>
      <c r="OZS12" s="54"/>
      <c r="OZT12" s="54"/>
      <c r="OZU12" s="54"/>
      <c r="OZV12" s="54"/>
      <c r="OZW12" s="54"/>
      <c r="OZX12" s="54"/>
      <c r="OZY12" s="54"/>
      <c r="OZZ12" s="54"/>
      <c r="PAA12" s="54"/>
      <c r="PAB12" s="54"/>
      <c r="PAC12" s="54"/>
      <c r="PAD12" s="54"/>
      <c r="PAE12" s="54"/>
      <c r="PAF12" s="54"/>
      <c r="PAG12" s="54"/>
      <c r="PAH12" s="54"/>
      <c r="PAI12" s="54"/>
      <c r="PAJ12" s="54"/>
      <c r="PAK12" s="54"/>
      <c r="PAL12" s="54"/>
      <c r="PAM12" s="54"/>
      <c r="PAN12" s="54"/>
      <c r="PAO12" s="54"/>
      <c r="PAP12" s="54"/>
      <c r="PAQ12" s="54"/>
      <c r="PAR12" s="54"/>
      <c r="PAS12" s="54"/>
      <c r="PAT12" s="54"/>
      <c r="PAU12" s="54"/>
      <c r="PAV12" s="54"/>
      <c r="PAW12" s="54"/>
      <c r="PAX12" s="54"/>
      <c r="PAY12" s="54"/>
      <c r="PAZ12" s="54"/>
      <c r="PBA12" s="54"/>
      <c r="PBB12" s="54"/>
      <c r="PBC12" s="54"/>
      <c r="PBD12" s="54"/>
      <c r="PBE12" s="54"/>
      <c r="PBF12" s="54"/>
      <c r="PBG12" s="54"/>
      <c r="PBH12" s="54"/>
      <c r="PBI12" s="54"/>
      <c r="PBJ12" s="54"/>
      <c r="PBK12" s="54"/>
      <c r="PBL12" s="54"/>
      <c r="PBM12" s="54"/>
      <c r="PBN12" s="54"/>
      <c r="PBO12" s="54"/>
      <c r="PBP12" s="54"/>
      <c r="PBQ12" s="54"/>
      <c r="PBR12" s="54"/>
      <c r="PBS12" s="54"/>
      <c r="PBT12" s="54"/>
      <c r="PBU12" s="54"/>
      <c r="PBV12" s="54"/>
      <c r="PBW12" s="54"/>
      <c r="PBX12" s="54"/>
      <c r="PBY12" s="54"/>
      <c r="PBZ12" s="54"/>
      <c r="PCA12" s="54"/>
      <c r="PCB12" s="54"/>
      <c r="PCC12" s="54"/>
      <c r="PCD12" s="54"/>
      <c r="PCE12" s="54"/>
      <c r="PCF12" s="54"/>
      <c r="PCG12" s="54"/>
      <c r="PCH12" s="54"/>
      <c r="PCI12" s="54"/>
      <c r="PCJ12" s="54"/>
      <c r="PCK12" s="54"/>
      <c r="PCL12" s="54"/>
      <c r="PCM12" s="54"/>
      <c r="PCN12" s="54"/>
      <c r="PCO12" s="54"/>
      <c r="PCP12" s="54"/>
      <c r="PCQ12" s="54"/>
      <c r="PCR12" s="54"/>
      <c r="PCS12" s="54"/>
      <c r="PCT12" s="54"/>
      <c r="PCU12" s="54"/>
      <c r="PCV12" s="54"/>
      <c r="PCW12" s="54"/>
      <c r="PCX12" s="54"/>
      <c r="PCY12" s="54"/>
      <c r="PCZ12" s="54"/>
      <c r="PDA12" s="54"/>
      <c r="PDB12" s="54"/>
      <c r="PDC12" s="54"/>
      <c r="PDD12" s="54"/>
      <c r="PDE12" s="54"/>
      <c r="PDF12" s="54"/>
      <c r="PDG12" s="54"/>
      <c r="PDH12" s="54"/>
      <c r="PDI12" s="54"/>
      <c r="PDJ12" s="54"/>
      <c r="PDK12" s="54"/>
      <c r="PDL12" s="54"/>
      <c r="PDM12" s="54"/>
      <c r="PDN12" s="54"/>
      <c r="PDO12" s="54"/>
      <c r="PDP12" s="54"/>
      <c r="PDQ12" s="54"/>
      <c r="PDR12" s="54"/>
      <c r="PDS12" s="54"/>
      <c r="PDT12" s="54"/>
      <c r="PDU12" s="54"/>
      <c r="PDV12" s="54"/>
      <c r="PDW12" s="54"/>
      <c r="PDX12" s="54"/>
      <c r="PDY12" s="54"/>
      <c r="PDZ12" s="54"/>
      <c r="PEA12" s="54"/>
      <c r="PEB12" s="54"/>
      <c r="PEC12" s="54"/>
      <c r="PED12" s="54"/>
      <c r="PEE12" s="54"/>
      <c r="PEF12" s="54"/>
      <c r="PEG12" s="54"/>
      <c r="PEH12" s="54"/>
      <c r="PEI12" s="54"/>
      <c r="PEJ12" s="54"/>
      <c r="PEK12" s="54"/>
      <c r="PEL12" s="54"/>
      <c r="PEM12" s="54"/>
      <c r="PEN12" s="54"/>
      <c r="PEO12" s="54"/>
      <c r="PEP12" s="54"/>
      <c r="PEQ12" s="54"/>
      <c r="PER12" s="54"/>
      <c r="PES12" s="54"/>
      <c r="PET12" s="54"/>
      <c r="PEU12" s="54"/>
      <c r="PEV12" s="54"/>
      <c r="PEW12" s="54"/>
      <c r="PEX12" s="54"/>
      <c r="PEY12" s="54"/>
      <c r="PEZ12" s="54"/>
      <c r="PFA12" s="54"/>
      <c r="PFB12" s="54"/>
      <c r="PFC12" s="54"/>
      <c r="PFD12" s="54"/>
      <c r="PFE12" s="54"/>
      <c r="PFF12" s="54"/>
      <c r="PFG12" s="54"/>
      <c r="PFH12" s="54"/>
      <c r="PFI12" s="54"/>
      <c r="PFJ12" s="54"/>
      <c r="PFK12" s="54"/>
      <c r="PFL12" s="54"/>
      <c r="PFM12" s="54"/>
      <c r="PFN12" s="54"/>
      <c r="PFO12" s="54"/>
      <c r="PFP12" s="54"/>
      <c r="PFQ12" s="54"/>
      <c r="PFR12" s="54"/>
      <c r="PFS12" s="54"/>
      <c r="PFT12" s="54"/>
      <c r="PFU12" s="54"/>
      <c r="PFV12" s="54"/>
      <c r="PFW12" s="54"/>
      <c r="PFX12" s="54"/>
      <c r="PFY12" s="54"/>
      <c r="PFZ12" s="54"/>
      <c r="PGA12" s="54"/>
      <c r="PGB12" s="54"/>
      <c r="PGC12" s="54"/>
      <c r="PGD12" s="54"/>
      <c r="PGE12" s="54"/>
      <c r="PGF12" s="54"/>
      <c r="PGG12" s="54"/>
      <c r="PGH12" s="54"/>
      <c r="PGI12" s="54"/>
      <c r="PGJ12" s="54"/>
      <c r="PGK12" s="54"/>
      <c r="PGL12" s="54"/>
      <c r="PGM12" s="54"/>
      <c r="PGN12" s="54"/>
      <c r="PGO12" s="54"/>
      <c r="PGP12" s="54"/>
      <c r="PGQ12" s="54"/>
      <c r="PGR12" s="54"/>
      <c r="PGS12" s="54"/>
      <c r="PGT12" s="54"/>
      <c r="PGU12" s="54"/>
      <c r="PGV12" s="54"/>
      <c r="PGW12" s="54"/>
      <c r="PGX12" s="54"/>
      <c r="PGY12" s="54"/>
      <c r="PGZ12" s="54"/>
      <c r="PHA12" s="54"/>
      <c r="PHB12" s="54"/>
      <c r="PHC12" s="54"/>
      <c r="PHD12" s="54"/>
      <c r="PHE12" s="54"/>
      <c r="PHF12" s="54"/>
      <c r="PHG12" s="54"/>
      <c r="PHH12" s="54"/>
      <c r="PHI12" s="54"/>
      <c r="PHJ12" s="54"/>
      <c r="PHK12" s="54"/>
      <c r="PHL12" s="54"/>
      <c r="PHM12" s="54"/>
      <c r="PHN12" s="54"/>
      <c r="PHO12" s="54"/>
      <c r="PHP12" s="54"/>
      <c r="PHQ12" s="54"/>
      <c r="PHR12" s="54"/>
      <c r="PHS12" s="54"/>
      <c r="PHT12" s="54"/>
      <c r="PHU12" s="54"/>
      <c r="PHV12" s="54"/>
      <c r="PHW12" s="54"/>
      <c r="PHX12" s="54"/>
      <c r="PHY12" s="54"/>
      <c r="PHZ12" s="54"/>
      <c r="PIA12" s="54"/>
      <c r="PIB12" s="54"/>
      <c r="PIC12" s="54"/>
      <c r="PID12" s="54"/>
      <c r="PIE12" s="54"/>
      <c r="PIF12" s="54"/>
      <c r="PIG12" s="54"/>
      <c r="PIH12" s="54"/>
      <c r="PII12" s="54"/>
      <c r="PIJ12" s="54"/>
      <c r="PIK12" s="54"/>
      <c r="PIL12" s="54"/>
      <c r="PIM12" s="54"/>
      <c r="PIN12" s="54"/>
      <c r="PIO12" s="54"/>
      <c r="PIP12" s="54"/>
      <c r="PIQ12" s="54"/>
      <c r="PIR12" s="54"/>
      <c r="PIS12" s="54"/>
      <c r="PIT12" s="54"/>
      <c r="PIU12" s="54"/>
      <c r="PIV12" s="54"/>
      <c r="PIW12" s="54"/>
      <c r="PIX12" s="54"/>
      <c r="PIY12" s="54"/>
      <c r="PIZ12" s="54"/>
      <c r="PJA12" s="54"/>
      <c r="PJB12" s="54"/>
      <c r="PJC12" s="54"/>
      <c r="PJD12" s="54"/>
      <c r="PJE12" s="54"/>
      <c r="PJF12" s="54"/>
      <c r="PJG12" s="54"/>
      <c r="PJH12" s="54"/>
      <c r="PJI12" s="54"/>
      <c r="PJJ12" s="54"/>
      <c r="PJK12" s="54"/>
      <c r="PJL12" s="54"/>
      <c r="PJM12" s="54"/>
      <c r="PJN12" s="54"/>
      <c r="PJO12" s="54"/>
      <c r="PJP12" s="54"/>
      <c r="PJQ12" s="54"/>
      <c r="PJR12" s="54"/>
      <c r="PJS12" s="54"/>
      <c r="PJT12" s="54"/>
      <c r="PJU12" s="54"/>
      <c r="PJV12" s="54"/>
      <c r="PJW12" s="54"/>
      <c r="PJX12" s="54"/>
      <c r="PJY12" s="54"/>
      <c r="PJZ12" s="54"/>
      <c r="PKA12" s="54"/>
      <c r="PKB12" s="54"/>
      <c r="PKC12" s="54"/>
      <c r="PKD12" s="54"/>
      <c r="PKE12" s="54"/>
      <c r="PKF12" s="54"/>
      <c r="PKG12" s="54"/>
      <c r="PKH12" s="54"/>
      <c r="PKI12" s="54"/>
      <c r="PKJ12" s="54"/>
      <c r="PKK12" s="54"/>
      <c r="PKL12" s="54"/>
      <c r="PKM12" s="54"/>
      <c r="PKN12" s="54"/>
      <c r="PKO12" s="54"/>
      <c r="PKP12" s="54"/>
      <c r="PKQ12" s="54"/>
      <c r="PKR12" s="54"/>
      <c r="PKS12" s="54"/>
      <c r="PKT12" s="54"/>
      <c r="PKU12" s="54"/>
      <c r="PKV12" s="54"/>
      <c r="PKW12" s="54"/>
      <c r="PKX12" s="54"/>
      <c r="PKY12" s="54"/>
      <c r="PKZ12" s="54"/>
      <c r="PLA12" s="54"/>
      <c r="PLB12" s="54"/>
      <c r="PLC12" s="54"/>
      <c r="PLD12" s="54"/>
      <c r="PLE12" s="54"/>
      <c r="PLF12" s="54"/>
      <c r="PLG12" s="54"/>
      <c r="PLH12" s="54"/>
      <c r="PLI12" s="54"/>
      <c r="PLJ12" s="54"/>
      <c r="PLK12" s="54"/>
      <c r="PLL12" s="54"/>
      <c r="PLM12" s="54"/>
      <c r="PLN12" s="54"/>
      <c r="PLO12" s="54"/>
      <c r="PLP12" s="54"/>
      <c r="PLQ12" s="54"/>
      <c r="PLR12" s="54"/>
      <c r="PLS12" s="54"/>
      <c r="PLT12" s="54"/>
      <c r="PLU12" s="54"/>
      <c r="PLV12" s="54"/>
      <c r="PLW12" s="54"/>
      <c r="PLX12" s="54"/>
      <c r="PLY12" s="54"/>
      <c r="PLZ12" s="54"/>
      <c r="PMA12" s="54"/>
      <c r="PMB12" s="54"/>
      <c r="PMC12" s="54"/>
      <c r="PMD12" s="54"/>
      <c r="PME12" s="54"/>
      <c r="PMF12" s="54"/>
      <c r="PMG12" s="54"/>
      <c r="PMH12" s="54"/>
      <c r="PMI12" s="54"/>
      <c r="PMJ12" s="54"/>
      <c r="PMK12" s="54"/>
      <c r="PML12" s="54"/>
      <c r="PMM12" s="54"/>
      <c r="PMN12" s="54"/>
      <c r="PMO12" s="54"/>
      <c r="PMP12" s="54"/>
      <c r="PMQ12" s="54"/>
      <c r="PMR12" s="54"/>
      <c r="PMS12" s="54"/>
      <c r="PMT12" s="54"/>
      <c r="PMU12" s="54"/>
      <c r="PMV12" s="54"/>
      <c r="PMW12" s="54"/>
      <c r="PMX12" s="54"/>
      <c r="PMY12" s="54"/>
      <c r="PMZ12" s="54"/>
      <c r="PNA12" s="54"/>
      <c r="PNB12" s="54"/>
      <c r="PNC12" s="54"/>
      <c r="PND12" s="54"/>
      <c r="PNE12" s="54"/>
      <c r="PNF12" s="54"/>
      <c r="PNG12" s="54"/>
      <c r="PNH12" s="54"/>
      <c r="PNI12" s="54"/>
      <c r="PNJ12" s="54"/>
      <c r="PNK12" s="54"/>
      <c r="PNL12" s="54"/>
      <c r="PNM12" s="54"/>
      <c r="PNN12" s="54"/>
      <c r="PNO12" s="54"/>
      <c r="PNP12" s="54"/>
      <c r="PNQ12" s="54"/>
      <c r="PNR12" s="54"/>
      <c r="PNS12" s="54"/>
      <c r="PNT12" s="54"/>
      <c r="PNU12" s="54"/>
      <c r="PNV12" s="54"/>
      <c r="PNW12" s="54"/>
      <c r="PNX12" s="54"/>
      <c r="PNY12" s="54"/>
      <c r="PNZ12" s="54"/>
      <c r="POA12" s="54"/>
      <c r="POB12" s="54"/>
      <c r="POC12" s="54"/>
      <c r="POD12" s="54"/>
      <c r="POE12" s="54"/>
      <c r="POF12" s="54"/>
      <c r="POG12" s="54"/>
      <c r="POH12" s="54"/>
      <c r="POI12" s="54"/>
      <c r="POJ12" s="54"/>
      <c r="POK12" s="54"/>
      <c r="POL12" s="54"/>
      <c r="POM12" s="54"/>
      <c r="PON12" s="54"/>
      <c r="POO12" s="54"/>
      <c r="POP12" s="54"/>
      <c r="POQ12" s="54"/>
      <c r="POR12" s="54"/>
      <c r="POS12" s="54"/>
      <c r="POT12" s="54"/>
      <c r="POU12" s="54"/>
      <c r="POV12" s="54"/>
      <c r="POW12" s="54"/>
      <c r="POX12" s="54"/>
      <c r="POY12" s="54"/>
      <c r="POZ12" s="54"/>
      <c r="PPA12" s="54"/>
      <c r="PPB12" s="54"/>
      <c r="PPC12" s="54"/>
      <c r="PPD12" s="54"/>
      <c r="PPE12" s="54"/>
      <c r="PPF12" s="54"/>
      <c r="PPG12" s="54"/>
      <c r="PPH12" s="54"/>
      <c r="PPI12" s="54"/>
      <c r="PPJ12" s="54"/>
      <c r="PPK12" s="54"/>
      <c r="PPL12" s="54"/>
      <c r="PPM12" s="54"/>
      <c r="PPN12" s="54"/>
      <c r="PPO12" s="54"/>
      <c r="PPP12" s="54"/>
      <c r="PPQ12" s="54"/>
      <c r="PPR12" s="54"/>
      <c r="PPS12" s="54"/>
      <c r="PPT12" s="54"/>
      <c r="PPU12" s="54"/>
      <c r="PPV12" s="54"/>
      <c r="PPW12" s="54"/>
      <c r="PPX12" s="54"/>
      <c r="PPY12" s="54"/>
      <c r="PPZ12" s="54"/>
      <c r="PQA12" s="54"/>
      <c r="PQB12" s="54"/>
      <c r="PQC12" s="54"/>
      <c r="PQD12" s="54"/>
      <c r="PQE12" s="54"/>
      <c r="PQF12" s="54"/>
      <c r="PQG12" s="54"/>
      <c r="PQH12" s="54"/>
      <c r="PQI12" s="54"/>
      <c r="PQJ12" s="54"/>
      <c r="PQK12" s="54"/>
      <c r="PQL12" s="54"/>
      <c r="PQM12" s="54"/>
      <c r="PQN12" s="54"/>
      <c r="PQO12" s="54"/>
      <c r="PQP12" s="54"/>
      <c r="PQQ12" s="54"/>
      <c r="PQR12" s="54"/>
      <c r="PQS12" s="54"/>
      <c r="PQT12" s="54"/>
      <c r="PQU12" s="54"/>
      <c r="PQV12" s="54"/>
      <c r="PQW12" s="54"/>
      <c r="PQX12" s="54"/>
      <c r="PQY12" s="54"/>
      <c r="PQZ12" s="54"/>
      <c r="PRA12" s="54"/>
      <c r="PRB12" s="54"/>
      <c r="PRC12" s="54"/>
      <c r="PRD12" s="54"/>
      <c r="PRE12" s="54"/>
      <c r="PRF12" s="54"/>
      <c r="PRG12" s="54"/>
      <c r="PRH12" s="54"/>
      <c r="PRI12" s="54"/>
      <c r="PRJ12" s="54"/>
      <c r="PRK12" s="54"/>
      <c r="PRL12" s="54"/>
      <c r="PRM12" s="54"/>
      <c r="PRN12" s="54"/>
      <c r="PRO12" s="54"/>
      <c r="PRP12" s="54"/>
      <c r="PRQ12" s="54"/>
      <c r="PRR12" s="54"/>
      <c r="PRS12" s="54"/>
      <c r="PRT12" s="54"/>
      <c r="PRU12" s="54"/>
      <c r="PRV12" s="54"/>
      <c r="PRW12" s="54"/>
      <c r="PRX12" s="54"/>
      <c r="PRY12" s="54"/>
      <c r="PRZ12" s="54"/>
      <c r="PSA12" s="54"/>
      <c r="PSB12" s="54"/>
      <c r="PSC12" s="54"/>
      <c r="PSD12" s="54"/>
      <c r="PSE12" s="54"/>
      <c r="PSF12" s="54"/>
      <c r="PSG12" s="54"/>
      <c r="PSH12" s="54"/>
      <c r="PSI12" s="54"/>
      <c r="PSJ12" s="54"/>
      <c r="PSK12" s="54"/>
      <c r="PSL12" s="54"/>
      <c r="PSM12" s="54"/>
      <c r="PSN12" s="54"/>
      <c r="PSO12" s="54"/>
      <c r="PSP12" s="54"/>
      <c r="PSQ12" s="54"/>
      <c r="PSR12" s="54"/>
      <c r="PSS12" s="54"/>
      <c r="PST12" s="54"/>
      <c r="PSU12" s="54"/>
      <c r="PSV12" s="54"/>
      <c r="PSW12" s="54"/>
      <c r="PSX12" s="54"/>
      <c r="PSY12" s="54"/>
      <c r="PSZ12" s="54"/>
      <c r="PTA12" s="54"/>
      <c r="PTB12" s="54"/>
      <c r="PTC12" s="54"/>
      <c r="PTD12" s="54"/>
      <c r="PTE12" s="54"/>
      <c r="PTF12" s="54"/>
      <c r="PTG12" s="54"/>
      <c r="PTH12" s="54"/>
      <c r="PTI12" s="54"/>
      <c r="PTJ12" s="54"/>
      <c r="PTK12" s="54"/>
      <c r="PTL12" s="54"/>
      <c r="PTM12" s="54"/>
      <c r="PTN12" s="54"/>
      <c r="PTO12" s="54"/>
      <c r="PTP12" s="54"/>
      <c r="PTQ12" s="54"/>
      <c r="PTR12" s="54"/>
      <c r="PTS12" s="54"/>
      <c r="PTT12" s="54"/>
      <c r="PTU12" s="54"/>
      <c r="PTV12" s="54"/>
      <c r="PTW12" s="54"/>
      <c r="PTX12" s="54"/>
      <c r="PTY12" s="54"/>
      <c r="PTZ12" s="54"/>
      <c r="PUA12" s="54"/>
      <c r="PUB12" s="54"/>
      <c r="PUC12" s="54"/>
      <c r="PUD12" s="54"/>
      <c r="PUE12" s="54"/>
      <c r="PUF12" s="54"/>
      <c r="PUG12" s="54"/>
      <c r="PUH12" s="54"/>
      <c r="PUI12" s="54"/>
      <c r="PUJ12" s="54"/>
      <c r="PUK12" s="54"/>
      <c r="PUL12" s="54"/>
      <c r="PUM12" s="54"/>
      <c r="PUN12" s="54"/>
      <c r="PUO12" s="54"/>
      <c r="PUP12" s="54"/>
      <c r="PUQ12" s="54"/>
      <c r="PUR12" s="54"/>
      <c r="PUS12" s="54"/>
      <c r="PUT12" s="54"/>
      <c r="PUU12" s="54"/>
      <c r="PUV12" s="54"/>
      <c r="PUW12" s="54"/>
      <c r="PUX12" s="54"/>
      <c r="PUY12" s="54"/>
      <c r="PUZ12" s="54"/>
      <c r="PVA12" s="54"/>
      <c r="PVB12" s="54"/>
      <c r="PVC12" s="54"/>
      <c r="PVD12" s="54"/>
      <c r="PVE12" s="54"/>
      <c r="PVF12" s="54"/>
      <c r="PVG12" s="54"/>
      <c r="PVH12" s="54"/>
      <c r="PVI12" s="54"/>
      <c r="PVJ12" s="54"/>
      <c r="PVK12" s="54"/>
      <c r="PVL12" s="54"/>
      <c r="PVM12" s="54"/>
      <c r="PVN12" s="54"/>
      <c r="PVO12" s="54"/>
      <c r="PVP12" s="54"/>
      <c r="PVQ12" s="54"/>
      <c r="PVR12" s="54"/>
      <c r="PVS12" s="54"/>
      <c r="PVT12" s="54"/>
      <c r="PVU12" s="54"/>
      <c r="PVV12" s="54"/>
      <c r="PVW12" s="54"/>
      <c r="PVX12" s="54"/>
      <c r="PVY12" s="54"/>
      <c r="PVZ12" s="54"/>
      <c r="PWA12" s="54"/>
      <c r="PWB12" s="54"/>
      <c r="PWC12" s="54"/>
      <c r="PWD12" s="54"/>
      <c r="PWE12" s="54"/>
      <c r="PWF12" s="54"/>
      <c r="PWG12" s="54"/>
      <c r="PWH12" s="54"/>
      <c r="PWI12" s="54"/>
      <c r="PWJ12" s="54"/>
      <c r="PWK12" s="54"/>
      <c r="PWL12" s="54"/>
      <c r="PWM12" s="54"/>
      <c r="PWN12" s="54"/>
      <c r="PWO12" s="54"/>
      <c r="PWP12" s="54"/>
      <c r="PWQ12" s="54"/>
      <c r="PWR12" s="54"/>
      <c r="PWS12" s="54"/>
      <c r="PWT12" s="54"/>
      <c r="PWU12" s="54"/>
      <c r="PWV12" s="54"/>
      <c r="PWW12" s="54"/>
      <c r="PWX12" s="54"/>
      <c r="PWY12" s="54"/>
      <c r="PWZ12" s="54"/>
      <c r="PXA12" s="54"/>
      <c r="PXB12" s="54"/>
      <c r="PXC12" s="54"/>
      <c r="PXD12" s="54"/>
      <c r="PXE12" s="54"/>
      <c r="PXF12" s="54"/>
      <c r="PXG12" s="54"/>
      <c r="PXH12" s="54"/>
      <c r="PXI12" s="54"/>
      <c r="PXJ12" s="54"/>
      <c r="PXK12" s="54"/>
      <c r="PXL12" s="54"/>
      <c r="PXM12" s="54"/>
      <c r="PXN12" s="54"/>
      <c r="PXO12" s="54"/>
      <c r="PXP12" s="54"/>
      <c r="PXQ12" s="54"/>
      <c r="PXR12" s="54"/>
      <c r="PXS12" s="54"/>
      <c r="PXT12" s="54"/>
      <c r="PXU12" s="54"/>
      <c r="PXV12" s="54"/>
      <c r="PXW12" s="54"/>
      <c r="PXX12" s="54"/>
      <c r="PXY12" s="54"/>
      <c r="PXZ12" s="54"/>
      <c r="PYA12" s="54"/>
      <c r="PYB12" s="54"/>
      <c r="PYC12" s="54"/>
      <c r="PYD12" s="54"/>
      <c r="PYE12" s="54"/>
      <c r="PYF12" s="54"/>
      <c r="PYG12" s="54"/>
      <c r="PYH12" s="54"/>
      <c r="PYI12" s="54"/>
      <c r="PYJ12" s="54"/>
      <c r="PYK12" s="54"/>
      <c r="PYL12" s="54"/>
      <c r="PYM12" s="54"/>
      <c r="PYN12" s="54"/>
      <c r="PYO12" s="54"/>
      <c r="PYP12" s="54"/>
      <c r="PYQ12" s="54"/>
      <c r="PYR12" s="54"/>
      <c r="PYS12" s="54"/>
      <c r="PYT12" s="54"/>
      <c r="PYU12" s="54"/>
      <c r="PYV12" s="54"/>
      <c r="PYW12" s="54"/>
      <c r="PYX12" s="54"/>
      <c r="PYY12" s="54"/>
      <c r="PYZ12" s="54"/>
      <c r="PZA12" s="54"/>
      <c r="PZB12" s="54"/>
      <c r="PZC12" s="54"/>
      <c r="PZD12" s="54"/>
      <c r="PZE12" s="54"/>
      <c r="PZF12" s="54"/>
      <c r="PZG12" s="54"/>
      <c r="PZH12" s="54"/>
      <c r="PZI12" s="54"/>
      <c r="PZJ12" s="54"/>
      <c r="PZK12" s="54"/>
      <c r="PZL12" s="54"/>
      <c r="PZM12" s="54"/>
      <c r="PZN12" s="54"/>
      <c r="PZO12" s="54"/>
      <c r="PZP12" s="54"/>
      <c r="PZQ12" s="54"/>
      <c r="PZR12" s="54"/>
      <c r="PZS12" s="54"/>
      <c r="PZT12" s="54"/>
      <c r="PZU12" s="54"/>
      <c r="PZV12" s="54"/>
      <c r="PZW12" s="54"/>
      <c r="PZX12" s="54"/>
      <c r="PZY12" s="54"/>
      <c r="PZZ12" s="54"/>
      <c r="QAA12" s="54"/>
      <c r="QAB12" s="54"/>
      <c r="QAC12" s="54"/>
      <c r="QAD12" s="54"/>
      <c r="QAE12" s="54"/>
      <c r="QAF12" s="54"/>
      <c r="QAG12" s="54"/>
      <c r="QAH12" s="54"/>
      <c r="QAI12" s="54"/>
      <c r="QAJ12" s="54"/>
      <c r="QAK12" s="54"/>
      <c r="QAL12" s="54"/>
      <c r="QAM12" s="54"/>
      <c r="QAN12" s="54"/>
      <c r="QAO12" s="54"/>
      <c r="QAP12" s="54"/>
      <c r="QAQ12" s="54"/>
      <c r="QAR12" s="54"/>
      <c r="QAS12" s="54"/>
      <c r="QAT12" s="54"/>
      <c r="QAU12" s="54"/>
      <c r="QAV12" s="54"/>
      <c r="QAW12" s="54"/>
      <c r="QAX12" s="54"/>
      <c r="QAY12" s="54"/>
      <c r="QAZ12" s="54"/>
      <c r="QBA12" s="54"/>
      <c r="QBB12" s="54"/>
      <c r="QBC12" s="54"/>
      <c r="QBD12" s="54"/>
      <c r="QBE12" s="54"/>
      <c r="QBF12" s="54"/>
      <c r="QBG12" s="54"/>
      <c r="QBH12" s="54"/>
      <c r="QBI12" s="54"/>
      <c r="QBJ12" s="54"/>
      <c r="QBK12" s="54"/>
      <c r="QBL12" s="54"/>
      <c r="QBM12" s="54"/>
      <c r="QBN12" s="54"/>
      <c r="QBO12" s="54"/>
      <c r="QBP12" s="54"/>
      <c r="QBQ12" s="54"/>
      <c r="QBR12" s="54"/>
      <c r="QBS12" s="54"/>
      <c r="QBT12" s="54"/>
      <c r="QBU12" s="54"/>
      <c r="QBV12" s="54"/>
      <c r="QBW12" s="54"/>
      <c r="QBX12" s="54"/>
      <c r="QBY12" s="54"/>
      <c r="QBZ12" s="54"/>
      <c r="QCA12" s="54"/>
      <c r="QCB12" s="54"/>
      <c r="QCC12" s="54"/>
      <c r="QCD12" s="54"/>
      <c r="QCE12" s="54"/>
      <c r="QCF12" s="54"/>
      <c r="QCG12" s="54"/>
      <c r="QCH12" s="54"/>
      <c r="QCI12" s="54"/>
      <c r="QCJ12" s="54"/>
      <c r="QCK12" s="54"/>
      <c r="QCL12" s="54"/>
      <c r="QCM12" s="54"/>
      <c r="QCN12" s="54"/>
      <c r="QCO12" s="54"/>
      <c r="QCP12" s="54"/>
      <c r="QCQ12" s="54"/>
      <c r="QCR12" s="54"/>
      <c r="QCS12" s="54"/>
      <c r="QCT12" s="54"/>
      <c r="QCU12" s="54"/>
      <c r="QCV12" s="54"/>
      <c r="QCW12" s="54"/>
      <c r="QCX12" s="54"/>
      <c r="QCY12" s="54"/>
      <c r="QCZ12" s="54"/>
      <c r="QDA12" s="54"/>
      <c r="QDB12" s="54"/>
      <c r="QDC12" s="54"/>
      <c r="QDD12" s="54"/>
      <c r="QDE12" s="54"/>
      <c r="QDF12" s="54"/>
      <c r="QDG12" s="54"/>
      <c r="QDH12" s="54"/>
      <c r="QDI12" s="54"/>
      <c r="QDJ12" s="54"/>
      <c r="QDK12" s="54"/>
      <c r="QDL12" s="54"/>
      <c r="QDM12" s="54"/>
      <c r="QDN12" s="54"/>
      <c r="QDO12" s="54"/>
      <c r="QDP12" s="54"/>
      <c r="QDQ12" s="54"/>
      <c r="QDR12" s="54"/>
      <c r="QDS12" s="54"/>
      <c r="QDT12" s="54"/>
      <c r="QDU12" s="54"/>
      <c r="QDV12" s="54"/>
      <c r="QDW12" s="54"/>
      <c r="QDX12" s="54"/>
      <c r="QDY12" s="54"/>
      <c r="QDZ12" s="54"/>
      <c r="QEA12" s="54"/>
      <c r="QEB12" s="54"/>
      <c r="QEC12" s="54"/>
      <c r="QED12" s="54"/>
      <c r="QEE12" s="54"/>
      <c r="QEF12" s="54"/>
      <c r="QEG12" s="54"/>
      <c r="QEH12" s="54"/>
      <c r="QEI12" s="54"/>
      <c r="QEJ12" s="54"/>
      <c r="QEK12" s="54"/>
      <c r="QEL12" s="54"/>
      <c r="QEM12" s="54"/>
      <c r="QEN12" s="54"/>
      <c r="QEO12" s="54"/>
      <c r="QEP12" s="54"/>
      <c r="QEQ12" s="54"/>
      <c r="QER12" s="54"/>
      <c r="QES12" s="54"/>
      <c r="QET12" s="54"/>
      <c r="QEU12" s="54"/>
      <c r="QEV12" s="54"/>
      <c r="QEW12" s="54"/>
      <c r="QEX12" s="54"/>
      <c r="QEY12" s="54"/>
      <c r="QEZ12" s="54"/>
      <c r="QFA12" s="54"/>
      <c r="QFB12" s="54"/>
      <c r="QFC12" s="54"/>
      <c r="QFD12" s="54"/>
      <c r="QFE12" s="54"/>
      <c r="QFF12" s="54"/>
      <c r="QFG12" s="54"/>
      <c r="QFH12" s="54"/>
      <c r="QFI12" s="54"/>
      <c r="QFJ12" s="54"/>
      <c r="QFK12" s="54"/>
      <c r="QFL12" s="54"/>
      <c r="QFM12" s="54"/>
      <c r="QFN12" s="54"/>
      <c r="QFO12" s="54"/>
      <c r="QFP12" s="54"/>
      <c r="QFQ12" s="54"/>
      <c r="QFR12" s="54"/>
      <c r="QFS12" s="54"/>
      <c r="QFT12" s="54"/>
      <c r="QFU12" s="54"/>
      <c r="QFV12" s="54"/>
      <c r="QFW12" s="54"/>
      <c r="QFX12" s="54"/>
      <c r="QFY12" s="54"/>
      <c r="QFZ12" s="54"/>
      <c r="QGA12" s="54"/>
      <c r="QGB12" s="54"/>
      <c r="QGC12" s="54"/>
      <c r="QGD12" s="54"/>
      <c r="QGE12" s="54"/>
      <c r="QGF12" s="54"/>
      <c r="QGG12" s="54"/>
      <c r="QGH12" s="54"/>
      <c r="QGI12" s="54"/>
      <c r="QGJ12" s="54"/>
      <c r="QGK12" s="54"/>
      <c r="QGL12" s="54"/>
      <c r="QGM12" s="54"/>
      <c r="QGN12" s="54"/>
      <c r="QGO12" s="54"/>
      <c r="QGP12" s="54"/>
      <c r="QGQ12" s="54"/>
      <c r="QGR12" s="54"/>
      <c r="QGS12" s="54"/>
      <c r="QGT12" s="54"/>
      <c r="QGU12" s="54"/>
      <c r="QGV12" s="54"/>
      <c r="QGW12" s="54"/>
      <c r="QGX12" s="54"/>
      <c r="QGY12" s="54"/>
      <c r="QGZ12" s="54"/>
      <c r="QHA12" s="54"/>
      <c r="QHB12" s="54"/>
      <c r="QHC12" s="54"/>
      <c r="QHD12" s="54"/>
      <c r="QHE12" s="54"/>
      <c r="QHF12" s="54"/>
      <c r="QHG12" s="54"/>
      <c r="QHH12" s="54"/>
      <c r="QHI12" s="54"/>
      <c r="QHJ12" s="54"/>
      <c r="QHK12" s="54"/>
      <c r="QHL12" s="54"/>
      <c r="QHM12" s="54"/>
      <c r="QHN12" s="54"/>
      <c r="QHO12" s="54"/>
      <c r="QHP12" s="54"/>
      <c r="QHQ12" s="54"/>
      <c r="QHR12" s="54"/>
      <c r="QHS12" s="54"/>
      <c r="QHT12" s="54"/>
      <c r="QHU12" s="54"/>
      <c r="QHV12" s="54"/>
      <c r="QHW12" s="54"/>
      <c r="QHX12" s="54"/>
      <c r="QHY12" s="54"/>
      <c r="QHZ12" s="54"/>
      <c r="QIA12" s="54"/>
      <c r="QIB12" s="54"/>
      <c r="QIC12" s="54"/>
      <c r="QID12" s="54"/>
      <c r="QIE12" s="54"/>
      <c r="QIF12" s="54"/>
      <c r="QIG12" s="54"/>
      <c r="QIH12" s="54"/>
      <c r="QII12" s="54"/>
      <c r="QIJ12" s="54"/>
      <c r="QIK12" s="54"/>
      <c r="QIL12" s="54"/>
      <c r="QIM12" s="54"/>
      <c r="QIN12" s="54"/>
      <c r="QIO12" s="54"/>
      <c r="QIP12" s="54"/>
      <c r="QIQ12" s="54"/>
      <c r="QIR12" s="54"/>
      <c r="QIS12" s="54"/>
      <c r="QIT12" s="54"/>
      <c r="QIU12" s="54"/>
      <c r="QIV12" s="54"/>
      <c r="QIW12" s="54"/>
      <c r="QIX12" s="54"/>
      <c r="QIY12" s="54"/>
      <c r="QIZ12" s="54"/>
      <c r="QJA12" s="54"/>
      <c r="QJB12" s="54"/>
      <c r="QJC12" s="54"/>
      <c r="QJD12" s="54"/>
      <c r="QJE12" s="54"/>
      <c r="QJF12" s="54"/>
      <c r="QJG12" s="54"/>
      <c r="QJH12" s="54"/>
      <c r="QJI12" s="54"/>
      <c r="QJJ12" s="54"/>
      <c r="QJK12" s="54"/>
      <c r="QJL12" s="54"/>
      <c r="QJM12" s="54"/>
      <c r="QJN12" s="54"/>
      <c r="QJO12" s="54"/>
      <c r="QJP12" s="54"/>
      <c r="QJQ12" s="54"/>
      <c r="QJR12" s="54"/>
      <c r="QJS12" s="54"/>
      <c r="QJT12" s="54"/>
      <c r="QJU12" s="54"/>
      <c r="QJV12" s="54"/>
      <c r="QJW12" s="54"/>
      <c r="QJX12" s="54"/>
      <c r="QJY12" s="54"/>
      <c r="QJZ12" s="54"/>
      <c r="QKA12" s="54"/>
      <c r="QKB12" s="54"/>
      <c r="QKC12" s="54"/>
      <c r="QKD12" s="54"/>
      <c r="QKE12" s="54"/>
      <c r="QKF12" s="54"/>
      <c r="QKG12" s="54"/>
      <c r="QKH12" s="54"/>
      <c r="QKI12" s="54"/>
      <c r="QKJ12" s="54"/>
      <c r="QKK12" s="54"/>
      <c r="QKL12" s="54"/>
      <c r="QKM12" s="54"/>
      <c r="QKN12" s="54"/>
      <c r="QKO12" s="54"/>
      <c r="QKP12" s="54"/>
      <c r="QKQ12" s="54"/>
      <c r="QKR12" s="54"/>
      <c r="QKS12" s="54"/>
      <c r="QKT12" s="54"/>
      <c r="QKU12" s="54"/>
      <c r="QKV12" s="54"/>
      <c r="QKW12" s="54"/>
      <c r="QKX12" s="54"/>
      <c r="QKY12" s="54"/>
      <c r="QKZ12" s="54"/>
      <c r="QLA12" s="54"/>
      <c r="QLB12" s="54"/>
      <c r="QLC12" s="54"/>
      <c r="QLD12" s="54"/>
      <c r="QLE12" s="54"/>
      <c r="QLF12" s="54"/>
      <c r="QLG12" s="54"/>
      <c r="QLH12" s="54"/>
      <c r="QLI12" s="54"/>
      <c r="QLJ12" s="54"/>
      <c r="QLK12" s="54"/>
      <c r="QLL12" s="54"/>
      <c r="QLM12" s="54"/>
      <c r="QLN12" s="54"/>
      <c r="QLO12" s="54"/>
      <c r="QLP12" s="54"/>
      <c r="QLQ12" s="54"/>
      <c r="QLR12" s="54"/>
      <c r="QLS12" s="54"/>
      <c r="QLT12" s="54"/>
      <c r="QLU12" s="54"/>
      <c r="QLV12" s="54"/>
      <c r="QLW12" s="54"/>
      <c r="QLX12" s="54"/>
      <c r="QLY12" s="54"/>
      <c r="QLZ12" s="54"/>
      <c r="QMA12" s="54"/>
      <c r="QMB12" s="54"/>
      <c r="QMC12" s="54"/>
      <c r="QMD12" s="54"/>
      <c r="QME12" s="54"/>
      <c r="QMF12" s="54"/>
      <c r="QMG12" s="54"/>
      <c r="QMH12" s="54"/>
      <c r="QMI12" s="54"/>
      <c r="QMJ12" s="54"/>
      <c r="QMK12" s="54"/>
      <c r="QML12" s="54"/>
      <c r="QMM12" s="54"/>
      <c r="QMN12" s="54"/>
      <c r="QMO12" s="54"/>
      <c r="QMP12" s="54"/>
      <c r="QMQ12" s="54"/>
      <c r="QMR12" s="54"/>
      <c r="QMS12" s="54"/>
      <c r="QMT12" s="54"/>
      <c r="QMU12" s="54"/>
      <c r="QMV12" s="54"/>
      <c r="QMW12" s="54"/>
      <c r="QMX12" s="54"/>
      <c r="QMY12" s="54"/>
      <c r="QMZ12" s="54"/>
      <c r="QNA12" s="54"/>
      <c r="QNB12" s="54"/>
      <c r="QNC12" s="54"/>
      <c r="QND12" s="54"/>
      <c r="QNE12" s="54"/>
      <c r="QNF12" s="54"/>
      <c r="QNG12" s="54"/>
      <c r="QNH12" s="54"/>
      <c r="QNI12" s="54"/>
      <c r="QNJ12" s="54"/>
      <c r="QNK12" s="54"/>
      <c r="QNL12" s="54"/>
      <c r="QNM12" s="54"/>
      <c r="QNN12" s="54"/>
      <c r="QNO12" s="54"/>
      <c r="QNP12" s="54"/>
      <c r="QNQ12" s="54"/>
      <c r="QNR12" s="54"/>
      <c r="QNS12" s="54"/>
      <c r="QNT12" s="54"/>
      <c r="QNU12" s="54"/>
      <c r="QNV12" s="54"/>
      <c r="QNW12" s="54"/>
      <c r="QNX12" s="54"/>
      <c r="QNY12" s="54"/>
      <c r="QNZ12" s="54"/>
      <c r="QOA12" s="54"/>
      <c r="QOB12" s="54"/>
      <c r="QOC12" s="54"/>
      <c r="QOD12" s="54"/>
      <c r="QOE12" s="54"/>
      <c r="QOF12" s="54"/>
      <c r="QOG12" s="54"/>
      <c r="QOH12" s="54"/>
      <c r="QOI12" s="54"/>
      <c r="QOJ12" s="54"/>
      <c r="QOK12" s="54"/>
      <c r="QOL12" s="54"/>
      <c r="QOM12" s="54"/>
      <c r="QON12" s="54"/>
      <c r="QOO12" s="54"/>
      <c r="QOP12" s="54"/>
      <c r="QOQ12" s="54"/>
      <c r="QOR12" s="54"/>
      <c r="QOS12" s="54"/>
      <c r="QOT12" s="54"/>
      <c r="QOU12" s="54"/>
      <c r="QOV12" s="54"/>
      <c r="QOW12" s="54"/>
      <c r="QOX12" s="54"/>
      <c r="QOY12" s="54"/>
      <c r="QOZ12" s="54"/>
      <c r="QPA12" s="54"/>
      <c r="QPB12" s="54"/>
      <c r="QPC12" s="54"/>
      <c r="QPD12" s="54"/>
      <c r="QPE12" s="54"/>
      <c r="QPF12" s="54"/>
      <c r="QPG12" s="54"/>
      <c r="QPH12" s="54"/>
      <c r="QPI12" s="54"/>
      <c r="QPJ12" s="54"/>
      <c r="QPK12" s="54"/>
      <c r="QPL12" s="54"/>
      <c r="QPM12" s="54"/>
      <c r="QPN12" s="54"/>
      <c r="QPO12" s="54"/>
      <c r="QPP12" s="54"/>
      <c r="QPQ12" s="54"/>
      <c r="QPR12" s="54"/>
      <c r="QPS12" s="54"/>
      <c r="QPT12" s="54"/>
      <c r="QPU12" s="54"/>
      <c r="QPV12" s="54"/>
      <c r="QPW12" s="54"/>
      <c r="QPX12" s="54"/>
      <c r="QPY12" s="54"/>
      <c r="QPZ12" s="54"/>
      <c r="QQA12" s="54"/>
      <c r="QQB12" s="54"/>
      <c r="QQC12" s="54"/>
      <c r="QQD12" s="54"/>
      <c r="QQE12" s="54"/>
      <c r="QQF12" s="54"/>
      <c r="QQG12" s="54"/>
      <c r="QQH12" s="54"/>
      <c r="QQI12" s="54"/>
      <c r="QQJ12" s="54"/>
      <c r="QQK12" s="54"/>
      <c r="QQL12" s="54"/>
      <c r="QQM12" s="54"/>
      <c r="QQN12" s="54"/>
      <c r="QQO12" s="54"/>
      <c r="QQP12" s="54"/>
      <c r="QQQ12" s="54"/>
      <c r="QQR12" s="54"/>
      <c r="QQS12" s="54"/>
      <c r="QQT12" s="54"/>
      <c r="QQU12" s="54"/>
      <c r="QQV12" s="54"/>
      <c r="QQW12" s="54"/>
      <c r="QQX12" s="54"/>
      <c r="QQY12" s="54"/>
      <c r="QQZ12" s="54"/>
      <c r="QRA12" s="54"/>
      <c r="QRB12" s="54"/>
      <c r="QRC12" s="54"/>
      <c r="QRD12" s="54"/>
      <c r="QRE12" s="54"/>
      <c r="QRF12" s="54"/>
      <c r="QRG12" s="54"/>
      <c r="QRH12" s="54"/>
      <c r="QRI12" s="54"/>
      <c r="QRJ12" s="54"/>
      <c r="QRK12" s="54"/>
      <c r="QRL12" s="54"/>
      <c r="QRM12" s="54"/>
      <c r="QRN12" s="54"/>
      <c r="QRO12" s="54"/>
      <c r="QRP12" s="54"/>
      <c r="QRQ12" s="54"/>
      <c r="QRR12" s="54"/>
      <c r="QRS12" s="54"/>
      <c r="QRT12" s="54"/>
      <c r="QRU12" s="54"/>
      <c r="QRV12" s="54"/>
      <c r="QRW12" s="54"/>
      <c r="QRX12" s="54"/>
      <c r="QRY12" s="54"/>
      <c r="QRZ12" s="54"/>
      <c r="QSA12" s="54"/>
      <c r="QSB12" s="54"/>
      <c r="QSC12" s="54"/>
      <c r="QSD12" s="54"/>
      <c r="QSE12" s="54"/>
      <c r="QSF12" s="54"/>
      <c r="QSG12" s="54"/>
      <c r="QSH12" s="54"/>
      <c r="QSI12" s="54"/>
      <c r="QSJ12" s="54"/>
      <c r="QSK12" s="54"/>
      <c r="QSL12" s="54"/>
      <c r="QSM12" s="54"/>
      <c r="QSN12" s="54"/>
      <c r="QSO12" s="54"/>
      <c r="QSP12" s="54"/>
      <c r="QSQ12" s="54"/>
      <c r="QSR12" s="54"/>
      <c r="QSS12" s="54"/>
      <c r="QST12" s="54"/>
      <c r="QSU12" s="54"/>
      <c r="QSV12" s="54"/>
      <c r="QSW12" s="54"/>
      <c r="QSX12" s="54"/>
      <c r="QSY12" s="54"/>
      <c r="QSZ12" s="54"/>
      <c r="QTA12" s="54"/>
      <c r="QTB12" s="54"/>
      <c r="QTC12" s="54"/>
      <c r="QTD12" s="54"/>
      <c r="QTE12" s="54"/>
      <c r="QTF12" s="54"/>
      <c r="QTG12" s="54"/>
      <c r="QTH12" s="54"/>
      <c r="QTI12" s="54"/>
      <c r="QTJ12" s="54"/>
      <c r="QTK12" s="54"/>
      <c r="QTL12" s="54"/>
      <c r="QTM12" s="54"/>
      <c r="QTN12" s="54"/>
      <c r="QTO12" s="54"/>
      <c r="QTP12" s="54"/>
      <c r="QTQ12" s="54"/>
      <c r="QTR12" s="54"/>
      <c r="QTS12" s="54"/>
      <c r="QTT12" s="54"/>
      <c r="QTU12" s="54"/>
      <c r="QTV12" s="54"/>
      <c r="QTW12" s="54"/>
      <c r="QTX12" s="54"/>
      <c r="QTY12" s="54"/>
      <c r="QTZ12" s="54"/>
      <c r="QUA12" s="54"/>
      <c r="QUB12" s="54"/>
      <c r="QUC12" s="54"/>
      <c r="QUD12" s="54"/>
      <c r="QUE12" s="54"/>
      <c r="QUF12" s="54"/>
      <c r="QUG12" s="54"/>
      <c r="QUH12" s="54"/>
      <c r="QUI12" s="54"/>
      <c r="QUJ12" s="54"/>
      <c r="QUK12" s="54"/>
      <c r="QUL12" s="54"/>
      <c r="QUM12" s="54"/>
      <c r="QUN12" s="54"/>
      <c r="QUO12" s="54"/>
      <c r="QUP12" s="54"/>
      <c r="QUQ12" s="54"/>
      <c r="QUR12" s="54"/>
      <c r="QUS12" s="54"/>
      <c r="QUT12" s="54"/>
      <c r="QUU12" s="54"/>
      <c r="QUV12" s="54"/>
      <c r="QUW12" s="54"/>
      <c r="QUX12" s="54"/>
      <c r="QUY12" s="54"/>
      <c r="QUZ12" s="54"/>
      <c r="QVA12" s="54"/>
      <c r="QVB12" s="54"/>
      <c r="QVC12" s="54"/>
      <c r="QVD12" s="54"/>
      <c r="QVE12" s="54"/>
      <c r="QVF12" s="54"/>
      <c r="QVG12" s="54"/>
      <c r="QVH12" s="54"/>
      <c r="QVI12" s="54"/>
      <c r="QVJ12" s="54"/>
      <c r="QVK12" s="54"/>
      <c r="QVL12" s="54"/>
      <c r="QVM12" s="54"/>
      <c r="QVN12" s="54"/>
      <c r="QVO12" s="54"/>
      <c r="QVP12" s="54"/>
      <c r="QVQ12" s="54"/>
      <c r="QVR12" s="54"/>
      <c r="QVS12" s="54"/>
      <c r="QVT12" s="54"/>
      <c r="QVU12" s="54"/>
      <c r="QVV12" s="54"/>
      <c r="QVW12" s="54"/>
      <c r="QVX12" s="54"/>
      <c r="QVY12" s="54"/>
      <c r="QVZ12" s="54"/>
      <c r="QWA12" s="54"/>
      <c r="QWB12" s="54"/>
      <c r="QWC12" s="54"/>
      <c r="QWD12" s="54"/>
      <c r="QWE12" s="54"/>
      <c r="QWF12" s="54"/>
      <c r="QWG12" s="54"/>
      <c r="QWH12" s="54"/>
      <c r="QWI12" s="54"/>
      <c r="QWJ12" s="54"/>
      <c r="QWK12" s="54"/>
      <c r="QWL12" s="54"/>
      <c r="QWM12" s="54"/>
      <c r="QWN12" s="54"/>
      <c r="QWO12" s="54"/>
      <c r="QWP12" s="54"/>
      <c r="QWQ12" s="54"/>
      <c r="QWR12" s="54"/>
      <c r="QWS12" s="54"/>
      <c r="QWT12" s="54"/>
      <c r="QWU12" s="54"/>
      <c r="QWV12" s="54"/>
      <c r="QWW12" s="54"/>
      <c r="QWX12" s="54"/>
      <c r="QWY12" s="54"/>
      <c r="QWZ12" s="54"/>
      <c r="QXA12" s="54"/>
      <c r="QXB12" s="54"/>
      <c r="QXC12" s="54"/>
      <c r="QXD12" s="54"/>
      <c r="QXE12" s="54"/>
      <c r="QXF12" s="54"/>
      <c r="QXG12" s="54"/>
      <c r="QXH12" s="54"/>
      <c r="QXI12" s="54"/>
      <c r="QXJ12" s="54"/>
      <c r="QXK12" s="54"/>
      <c r="QXL12" s="54"/>
      <c r="QXM12" s="54"/>
      <c r="QXN12" s="54"/>
      <c r="QXO12" s="54"/>
      <c r="QXP12" s="54"/>
      <c r="QXQ12" s="54"/>
      <c r="QXR12" s="54"/>
      <c r="QXS12" s="54"/>
      <c r="QXT12" s="54"/>
      <c r="QXU12" s="54"/>
      <c r="QXV12" s="54"/>
      <c r="QXW12" s="54"/>
      <c r="QXX12" s="54"/>
      <c r="QXY12" s="54"/>
      <c r="QXZ12" s="54"/>
      <c r="QYA12" s="54"/>
      <c r="QYB12" s="54"/>
      <c r="QYC12" s="54"/>
      <c r="QYD12" s="54"/>
      <c r="QYE12" s="54"/>
      <c r="QYF12" s="54"/>
      <c r="QYG12" s="54"/>
      <c r="QYH12" s="54"/>
      <c r="QYI12" s="54"/>
      <c r="QYJ12" s="54"/>
      <c r="QYK12" s="54"/>
      <c r="QYL12" s="54"/>
      <c r="QYM12" s="54"/>
      <c r="QYN12" s="54"/>
      <c r="QYO12" s="54"/>
      <c r="QYP12" s="54"/>
      <c r="QYQ12" s="54"/>
      <c r="QYR12" s="54"/>
      <c r="QYS12" s="54"/>
      <c r="QYT12" s="54"/>
      <c r="QYU12" s="54"/>
      <c r="QYV12" s="54"/>
      <c r="QYW12" s="54"/>
      <c r="QYX12" s="54"/>
      <c r="QYY12" s="54"/>
      <c r="QYZ12" s="54"/>
      <c r="QZA12" s="54"/>
      <c r="QZB12" s="54"/>
      <c r="QZC12" s="54"/>
      <c r="QZD12" s="54"/>
      <c r="QZE12" s="54"/>
      <c r="QZF12" s="54"/>
      <c r="QZG12" s="54"/>
      <c r="QZH12" s="54"/>
      <c r="QZI12" s="54"/>
      <c r="QZJ12" s="54"/>
      <c r="QZK12" s="54"/>
      <c r="QZL12" s="54"/>
      <c r="QZM12" s="54"/>
      <c r="QZN12" s="54"/>
      <c r="QZO12" s="54"/>
      <c r="QZP12" s="54"/>
      <c r="QZQ12" s="54"/>
      <c r="QZR12" s="54"/>
      <c r="QZS12" s="54"/>
      <c r="QZT12" s="54"/>
      <c r="QZU12" s="54"/>
      <c r="QZV12" s="54"/>
      <c r="QZW12" s="54"/>
      <c r="QZX12" s="54"/>
      <c r="QZY12" s="54"/>
      <c r="QZZ12" s="54"/>
      <c r="RAA12" s="54"/>
      <c r="RAB12" s="54"/>
      <c r="RAC12" s="54"/>
      <c r="RAD12" s="54"/>
      <c r="RAE12" s="54"/>
      <c r="RAF12" s="54"/>
      <c r="RAG12" s="54"/>
      <c r="RAH12" s="54"/>
      <c r="RAI12" s="54"/>
      <c r="RAJ12" s="54"/>
      <c r="RAK12" s="54"/>
      <c r="RAL12" s="54"/>
      <c r="RAM12" s="54"/>
      <c r="RAN12" s="54"/>
      <c r="RAO12" s="54"/>
      <c r="RAP12" s="54"/>
      <c r="RAQ12" s="54"/>
      <c r="RAR12" s="54"/>
      <c r="RAS12" s="54"/>
      <c r="RAT12" s="54"/>
      <c r="RAU12" s="54"/>
      <c r="RAV12" s="54"/>
      <c r="RAW12" s="54"/>
      <c r="RAX12" s="54"/>
      <c r="RAY12" s="54"/>
      <c r="RAZ12" s="54"/>
      <c r="RBA12" s="54"/>
      <c r="RBB12" s="54"/>
      <c r="RBC12" s="54"/>
      <c r="RBD12" s="54"/>
      <c r="RBE12" s="54"/>
      <c r="RBF12" s="54"/>
      <c r="RBG12" s="54"/>
      <c r="RBH12" s="54"/>
      <c r="RBI12" s="54"/>
      <c r="RBJ12" s="54"/>
      <c r="RBK12" s="54"/>
      <c r="RBL12" s="54"/>
      <c r="RBM12" s="54"/>
      <c r="RBN12" s="54"/>
      <c r="RBO12" s="54"/>
      <c r="RBP12" s="54"/>
      <c r="RBQ12" s="54"/>
      <c r="RBR12" s="54"/>
      <c r="RBS12" s="54"/>
      <c r="RBT12" s="54"/>
      <c r="RBU12" s="54"/>
      <c r="RBV12" s="54"/>
      <c r="RBW12" s="54"/>
      <c r="RBX12" s="54"/>
      <c r="RBY12" s="54"/>
      <c r="RBZ12" s="54"/>
      <c r="RCA12" s="54"/>
      <c r="RCB12" s="54"/>
      <c r="RCC12" s="54"/>
      <c r="RCD12" s="54"/>
      <c r="RCE12" s="54"/>
      <c r="RCF12" s="54"/>
      <c r="RCG12" s="54"/>
      <c r="RCH12" s="54"/>
      <c r="RCI12" s="54"/>
      <c r="RCJ12" s="54"/>
      <c r="RCK12" s="54"/>
      <c r="RCL12" s="54"/>
      <c r="RCM12" s="54"/>
      <c r="RCN12" s="54"/>
      <c r="RCO12" s="54"/>
      <c r="RCP12" s="54"/>
      <c r="RCQ12" s="54"/>
      <c r="RCR12" s="54"/>
      <c r="RCS12" s="54"/>
      <c r="RCT12" s="54"/>
      <c r="RCU12" s="54"/>
      <c r="RCV12" s="54"/>
      <c r="RCW12" s="54"/>
      <c r="RCX12" s="54"/>
      <c r="RCY12" s="54"/>
      <c r="RCZ12" s="54"/>
      <c r="RDA12" s="54"/>
      <c r="RDB12" s="54"/>
      <c r="RDC12" s="54"/>
      <c r="RDD12" s="54"/>
      <c r="RDE12" s="54"/>
      <c r="RDF12" s="54"/>
      <c r="RDG12" s="54"/>
      <c r="RDH12" s="54"/>
      <c r="RDI12" s="54"/>
      <c r="RDJ12" s="54"/>
      <c r="RDK12" s="54"/>
      <c r="RDL12" s="54"/>
      <c r="RDM12" s="54"/>
      <c r="RDN12" s="54"/>
      <c r="RDO12" s="54"/>
      <c r="RDP12" s="54"/>
      <c r="RDQ12" s="54"/>
      <c r="RDR12" s="54"/>
      <c r="RDS12" s="54"/>
      <c r="RDT12" s="54"/>
      <c r="RDU12" s="54"/>
      <c r="RDV12" s="54"/>
      <c r="RDW12" s="54"/>
      <c r="RDX12" s="54"/>
      <c r="RDY12" s="54"/>
      <c r="RDZ12" s="54"/>
      <c r="REA12" s="54"/>
      <c r="REB12" s="54"/>
      <c r="REC12" s="54"/>
      <c r="RED12" s="54"/>
      <c r="REE12" s="54"/>
      <c r="REF12" s="54"/>
      <c r="REG12" s="54"/>
      <c r="REH12" s="54"/>
      <c r="REI12" s="54"/>
      <c r="REJ12" s="54"/>
      <c r="REK12" s="54"/>
      <c r="REL12" s="54"/>
      <c r="REM12" s="54"/>
      <c r="REN12" s="54"/>
      <c r="REO12" s="54"/>
      <c r="REP12" s="54"/>
      <c r="REQ12" s="54"/>
      <c r="RER12" s="54"/>
      <c r="RES12" s="54"/>
      <c r="RET12" s="54"/>
      <c r="REU12" s="54"/>
      <c r="REV12" s="54"/>
      <c r="REW12" s="54"/>
      <c r="REX12" s="54"/>
      <c r="REY12" s="54"/>
      <c r="REZ12" s="54"/>
      <c r="RFA12" s="54"/>
      <c r="RFB12" s="54"/>
      <c r="RFC12" s="54"/>
      <c r="RFD12" s="54"/>
      <c r="RFE12" s="54"/>
      <c r="RFF12" s="54"/>
      <c r="RFG12" s="54"/>
      <c r="RFH12" s="54"/>
      <c r="RFI12" s="54"/>
      <c r="RFJ12" s="54"/>
      <c r="RFK12" s="54"/>
      <c r="RFL12" s="54"/>
      <c r="RFM12" s="54"/>
      <c r="RFN12" s="54"/>
      <c r="RFO12" s="54"/>
      <c r="RFP12" s="54"/>
      <c r="RFQ12" s="54"/>
      <c r="RFR12" s="54"/>
      <c r="RFS12" s="54"/>
      <c r="RFT12" s="54"/>
      <c r="RFU12" s="54"/>
      <c r="RFV12" s="54"/>
      <c r="RFW12" s="54"/>
      <c r="RFX12" s="54"/>
      <c r="RFY12" s="54"/>
      <c r="RFZ12" s="54"/>
      <c r="RGA12" s="54"/>
      <c r="RGB12" s="54"/>
      <c r="RGC12" s="54"/>
      <c r="RGD12" s="54"/>
      <c r="RGE12" s="54"/>
      <c r="RGF12" s="54"/>
      <c r="RGG12" s="54"/>
      <c r="RGH12" s="54"/>
      <c r="RGI12" s="54"/>
      <c r="RGJ12" s="54"/>
      <c r="RGK12" s="54"/>
      <c r="RGL12" s="54"/>
      <c r="RGM12" s="54"/>
      <c r="RGN12" s="54"/>
      <c r="RGO12" s="54"/>
      <c r="RGP12" s="54"/>
      <c r="RGQ12" s="54"/>
      <c r="RGR12" s="54"/>
      <c r="RGS12" s="54"/>
      <c r="RGT12" s="54"/>
      <c r="RGU12" s="54"/>
      <c r="RGV12" s="54"/>
      <c r="RGW12" s="54"/>
      <c r="RGX12" s="54"/>
      <c r="RGY12" s="54"/>
      <c r="RGZ12" s="54"/>
      <c r="RHA12" s="54"/>
      <c r="RHB12" s="54"/>
      <c r="RHC12" s="54"/>
      <c r="RHD12" s="54"/>
      <c r="RHE12" s="54"/>
      <c r="RHF12" s="54"/>
      <c r="RHG12" s="54"/>
      <c r="RHH12" s="54"/>
      <c r="RHI12" s="54"/>
      <c r="RHJ12" s="54"/>
      <c r="RHK12" s="54"/>
      <c r="RHL12" s="54"/>
      <c r="RHM12" s="54"/>
      <c r="RHN12" s="54"/>
      <c r="RHO12" s="54"/>
      <c r="RHP12" s="54"/>
      <c r="RHQ12" s="54"/>
      <c r="RHR12" s="54"/>
      <c r="RHS12" s="54"/>
      <c r="RHT12" s="54"/>
      <c r="RHU12" s="54"/>
      <c r="RHV12" s="54"/>
      <c r="RHW12" s="54"/>
      <c r="RHX12" s="54"/>
      <c r="RHY12" s="54"/>
      <c r="RHZ12" s="54"/>
      <c r="RIA12" s="54"/>
      <c r="RIB12" s="54"/>
      <c r="RIC12" s="54"/>
      <c r="RID12" s="54"/>
      <c r="RIE12" s="54"/>
      <c r="RIF12" s="54"/>
      <c r="RIG12" s="54"/>
      <c r="RIH12" s="54"/>
      <c r="RII12" s="54"/>
      <c r="RIJ12" s="54"/>
      <c r="RIK12" s="54"/>
      <c r="RIL12" s="54"/>
      <c r="RIM12" s="54"/>
      <c r="RIN12" s="54"/>
      <c r="RIO12" s="54"/>
      <c r="RIP12" s="54"/>
      <c r="RIQ12" s="54"/>
      <c r="RIR12" s="54"/>
      <c r="RIS12" s="54"/>
      <c r="RIT12" s="54"/>
      <c r="RIU12" s="54"/>
      <c r="RIV12" s="54"/>
      <c r="RIW12" s="54"/>
      <c r="RIX12" s="54"/>
      <c r="RIY12" s="54"/>
      <c r="RIZ12" s="54"/>
      <c r="RJA12" s="54"/>
      <c r="RJB12" s="54"/>
      <c r="RJC12" s="54"/>
      <c r="RJD12" s="54"/>
      <c r="RJE12" s="54"/>
      <c r="RJF12" s="54"/>
      <c r="RJG12" s="54"/>
      <c r="RJH12" s="54"/>
      <c r="RJI12" s="54"/>
      <c r="RJJ12" s="54"/>
      <c r="RJK12" s="54"/>
      <c r="RJL12" s="54"/>
      <c r="RJM12" s="54"/>
      <c r="RJN12" s="54"/>
      <c r="RJO12" s="54"/>
      <c r="RJP12" s="54"/>
      <c r="RJQ12" s="54"/>
      <c r="RJR12" s="54"/>
      <c r="RJS12" s="54"/>
      <c r="RJT12" s="54"/>
      <c r="RJU12" s="54"/>
      <c r="RJV12" s="54"/>
      <c r="RJW12" s="54"/>
      <c r="RJX12" s="54"/>
      <c r="RJY12" s="54"/>
      <c r="RJZ12" s="54"/>
      <c r="RKA12" s="54"/>
      <c r="RKB12" s="54"/>
      <c r="RKC12" s="54"/>
      <c r="RKD12" s="54"/>
      <c r="RKE12" s="54"/>
      <c r="RKF12" s="54"/>
      <c r="RKG12" s="54"/>
      <c r="RKH12" s="54"/>
      <c r="RKI12" s="54"/>
      <c r="RKJ12" s="54"/>
      <c r="RKK12" s="54"/>
      <c r="RKL12" s="54"/>
      <c r="RKM12" s="54"/>
      <c r="RKN12" s="54"/>
      <c r="RKO12" s="54"/>
      <c r="RKP12" s="54"/>
      <c r="RKQ12" s="54"/>
      <c r="RKR12" s="54"/>
      <c r="RKS12" s="54"/>
      <c r="RKT12" s="54"/>
      <c r="RKU12" s="54"/>
      <c r="RKV12" s="54"/>
      <c r="RKW12" s="54"/>
      <c r="RKX12" s="54"/>
      <c r="RKY12" s="54"/>
      <c r="RKZ12" s="54"/>
      <c r="RLA12" s="54"/>
      <c r="RLB12" s="54"/>
      <c r="RLC12" s="54"/>
      <c r="RLD12" s="54"/>
      <c r="RLE12" s="54"/>
      <c r="RLF12" s="54"/>
      <c r="RLG12" s="54"/>
      <c r="RLH12" s="54"/>
      <c r="RLI12" s="54"/>
      <c r="RLJ12" s="54"/>
      <c r="RLK12" s="54"/>
      <c r="RLL12" s="54"/>
      <c r="RLM12" s="54"/>
      <c r="RLN12" s="54"/>
      <c r="RLO12" s="54"/>
      <c r="RLP12" s="54"/>
      <c r="RLQ12" s="54"/>
      <c r="RLR12" s="54"/>
      <c r="RLS12" s="54"/>
      <c r="RLT12" s="54"/>
      <c r="RLU12" s="54"/>
      <c r="RLV12" s="54"/>
      <c r="RLW12" s="54"/>
      <c r="RLX12" s="54"/>
      <c r="RLY12" s="54"/>
      <c r="RLZ12" s="54"/>
      <c r="RMA12" s="54"/>
      <c r="RMB12" s="54"/>
      <c r="RMC12" s="54"/>
      <c r="RMD12" s="54"/>
      <c r="RME12" s="54"/>
      <c r="RMF12" s="54"/>
      <c r="RMG12" s="54"/>
      <c r="RMH12" s="54"/>
      <c r="RMI12" s="54"/>
      <c r="RMJ12" s="54"/>
      <c r="RMK12" s="54"/>
      <c r="RML12" s="54"/>
      <c r="RMM12" s="54"/>
      <c r="RMN12" s="54"/>
      <c r="RMO12" s="54"/>
      <c r="RMP12" s="54"/>
      <c r="RMQ12" s="54"/>
      <c r="RMR12" s="54"/>
      <c r="RMS12" s="54"/>
      <c r="RMT12" s="54"/>
      <c r="RMU12" s="54"/>
      <c r="RMV12" s="54"/>
      <c r="RMW12" s="54"/>
      <c r="RMX12" s="54"/>
      <c r="RMY12" s="54"/>
      <c r="RMZ12" s="54"/>
      <c r="RNA12" s="54"/>
      <c r="RNB12" s="54"/>
      <c r="RNC12" s="54"/>
      <c r="RND12" s="54"/>
      <c r="RNE12" s="54"/>
      <c r="RNF12" s="54"/>
      <c r="RNG12" s="54"/>
      <c r="RNH12" s="54"/>
      <c r="RNI12" s="54"/>
      <c r="RNJ12" s="54"/>
      <c r="RNK12" s="54"/>
      <c r="RNL12" s="54"/>
      <c r="RNM12" s="54"/>
      <c r="RNN12" s="54"/>
      <c r="RNO12" s="54"/>
      <c r="RNP12" s="54"/>
      <c r="RNQ12" s="54"/>
      <c r="RNR12" s="54"/>
      <c r="RNS12" s="54"/>
      <c r="RNT12" s="54"/>
      <c r="RNU12" s="54"/>
      <c r="RNV12" s="54"/>
      <c r="RNW12" s="54"/>
      <c r="RNX12" s="54"/>
      <c r="RNY12" s="54"/>
      <c r="RNZ12" s="54"/>
      <c r="ROA12" s="54"/>
      <c r="ROB12" s="54"/>
      <c r="ROC12" s="54"/>
      <c r="ROD12" s="54"/>
      <c r="ROE12" s="54"/>
      <c r="ROF12" s="54"/>
      <c r="ROG12" s="54"/>
      <c r="ROH12" s="54"/>
      <c r="ROI12" s="54"/>
      <c r="ROJ12" s="54"/>
      <c r="ROK12" s="54"/>
      <c r="ROL12" s="54"/>
      <c r="ROM12" s="54"/>
      <c r="RON12" s="54"/>
      <c r="ROO12" s="54"/>
      <c r="ROP12" s="54"/>
      <c r="ROQ12" s="54"/>
      <c r="ROR12" s="54"/>
      <c r="ROS12" s="54"/>
      <c r="ROT12" s="54"/>
      <c r="ROU12" s="54"/>
      <c r="ROV12" s="54"/>
      <c r="ROW12" s="54"/>
      <c r="ROX12" s="54"/>
      <c r="ROY12" s="54"/>
      <c r="ROZ12" s="54"/>
      <c r="RPA12" s="54"/>
      <c r="RPB12" s="54"/>
      <c r="RPC12" s="54"/>
      <c r="RPD12" s="54"/>
      <c r="RPE12" s="54"/>
      <c r="RPF12" s="54"/>
      <c r="RPG12" s="54"/>
      <c r="RPH12" s="54"/>
      <c r="RPI12" s="54"/>
      <c r="RPJ12" s="54"/>
      <c r="RPK12" s="54"/>
      <c r="RPL12" s="54"/>
      <c r="RPM12" s="54"/>
      <c r="RPN12" s="54"/>
      <c r="RPO12" s="54"/>
      <c r="RPP12" s="54"/>
      <c r="RPQ12" s="54"/>
      <c r="RPR12" s="54"/>
      <c r="RPS12" s="54"/>
      <c r="RPT12" s="54"/>
      <c r="RPU12" s="54"/>
      <c r="RPV12" s="54"/>
      <c r="RPW12" s="54"/>
      <c r="RPX12" s="54"/>
      <c r="RPY12" s="54"/>
      <c r="RPZ12" s="54"/>
      <c r="RQA12" s="54"/>
      <c r="RQB12" s="54"/>
      <c r="RQC12" s="54"/>
      <c r="RQD12" s="54"/>
      <c r="RQE12" s="54"/>
      <c r="RQF12" s="54"/>
      <c r="RQG12" s="54"/>
      <c r="RQH12" s="54"/>
      <c r="RQI12" s="54"/>
      <c r="RQJ12" s="54"/>
      <c r="RQK12" s="54"/>
      <c r="RQL12" s="54"/>
      <c r="RQM12" s="54"/>
      <c r="RQN12" s="54"/>
      <c r="RQO12" s="54"/>
      <c r="RQP12" s="54"/>
      <c r="RQQ12" s="54"/>
      <c r="RQR12" s="54"/>
      <c r="RQS12" s="54"/>
      <c r="RQT12" s="54"/>
      <c r="RQU12" s="54"/>
      <c r="RQV12" s="54"/>
      <c r="RQW12" s="54"/>
      <c r="RQX12" s="54"/>
      <c r="RQY12" s="54"/>
      <c r="RQZ12" s="54"/>
      <c r="RRA12" s="54"/>
      <c r="RRB12" s="54"/>
      <c r="RRC12" s="54"/>
      <c r="RRD12" s="54"/>
      <c r="RRE12" s="54"/>
      <c r="RRF12" s="54"/>
      <c r="RRG12" s="54"/>
      <c r="RRH12" s="54"/>
      <c r="RRI12" s="54"/>
      <c r="RRJ12" s="54"/>
      <c r="RRK12" s="54"/>
      <c r="RRL12" s="54"/>
      <c r="RRM12" s="54"/>
      <c r="RRN12" s="54"/>
      <c r="RRO12" s="54"/>
      <c r="RRP12" s="54"/>
      <c r="RRQ12" s="54"/>
      <c r="RRR12" s="54"/>
      <c r="RRS12" s="54"/>
      <c r="RRT12" s="54"/>
      <c r="RRU12" s="54"/>
      <c r="RRV12" s="54"/>
      <c r="RRW12" s="54"/>
      <c r="RRX12" s="54"/>
      <c r="RRY12" s="54"/>
      <c r="RRZ12" s="54"/>
      <c r="RSA12" s="54"/>
      <c r="RSB12" s="54"/>
      <c r="RSC12" s="54"/>
      <c r="RSD12" s="54"/>
      <c r="RSE12" s="54"/>
      <c r="RSF12" s="54"/>
      <c r="RSG12" s="54"/>
      <c r="RSH12" s="54"/>
      <c r="RSI12" s="54"/>
      <c r="RSJ12" s="54"/>
      <c r="RSK12" s="54"/>
      <c r="RSL12" s="54"/>
      <c r="RSM12" s="54"/>
      <c r="RSN12" s="54"/>
      <c r="RSO12" s="54"/>
      <c r="RSP12" s="54"/>
      <c r="RSQ12" s="54"/>
      <c r="RSR12" s="54"/>
      <c r="RSS12" s="54"/>
      <c r="RST12" s="54"/>
      <c r="RSU12" s="54"/>
      <c r="RSV12" s="54"/>
      <c r="RSW12" s="54"/>
      <c r="RSX12" s="54"/>
      <c r="RSY12" s="54"/>
      <c r="RSZ12" s="54"/>
      <c r="RTA12" s="54"/>
      <c r="RTB12" s="54"/>
      <c r="RTC12" s="54"/>
      <c r="RTD12" s="54"/>
      <c r="RTE12" s="54"/>
      <c r="RTF12" s="54"/>
      <c r="RTG12" s="54"/>
      <c r="RTH12" s="54"/>
      <c r="RTI12" s="54"/>
      <c r="RTJ12" s="54"/>
      <c r="RTK12" s="54"/>
      <c r="RTL12" s="54"/>
      <c r="RTM12" s="54"/>
      <c r="RTN12" s="54"/>
      <c r="RTO12" s="54"/>
      <c r="RTP12" s="54"/>
      <c r="RTQ12" s="54"/>
      <c r="RTR12" s="54"/>
      <c r="RTS12" s="54"/>
      <c r="RTT12" s="54"/>
      <c r="RTU12" s="54"/>
      <c r="RTV12" s="54"/>
      <c r="RTW12" s="54"/>
      <c r="RTX12" s="54"/>
      <c r="RTY12" s="54"/>
      <c r="RTZ12" s="54"/>
      <c r="RUA12" s="54"/>
      <c r="RUB12" s="54"/>
      <c r="RUC12" s="54"/>
      <c r="RUD12" s="54"/>
      <c r="RUE12" s="54"/>
      <c r="RUF12" s="54"/>
      <c r="RUG12" s="54"/>
      <c r="RUH12" s="54"/>
      <c r="RUI12" s="54"/>
      <c r="RUJ12" s="54"/>
      <c r="RUK12" s="54"/>
      <c r="RUL12" s="54"/>
      <c r="RUM12" s="54"/>
      <c r="RUN12" s="54"/>
      <c r="RUO12" s="54"/>
      <c r="RUP12" s="54"/>
      <c r="RUQ12" s="54"/>
      <c r="RUR12" s="54"/>
      <c r="RUS12" s="54"/>
      <c r="RUT12" s="54"/>
      <c r="RUU12" s="54"/>
      <c r="RUV12" s="54"/>
      <c r="RUW12" s="54"/>
      <c r="RUX12" s="54"/>
      <c r="RUY12" s="54"/>
      <c r="RUZ12" s="54"/>
      <c r="RVA12" s="54"/>
      <c r="RVB12" s="54"/>
      <c r="RVC12" s="54"/>
      <c r="RVD12" s="54"/>
      <c r="RVE12" s="54"/>
      <c r="RVF12" s="54"/>
      <c r="RVG12" s="54"/>
      <c r="RVH12" s="54"/>
      <c r="RVI12" s="54"/>
      <c r="RVJ12" s="54"/>
      <c r="RVK12" s="54"/>
      <c r="RVL12" s="54"/>
      <c r="RVM12" s="54"/>
      <c r="RVN12" s="54"/>
      <c r="RVO12" s="54"/>
      <c r="RVP12" s="54"/>
      <c r="RVQ12" s="54"/>
      <c r="RVR12" s="54"/>
      <c r="RVS12" s="54"/>
      <c r="RVT12" s="54"/>
      <c r="RVU12" s="54"/>
      <c r="RVV12" s="54"/>
      <c r="RVW12" s="54"/>
      <c r="RVX12" s="54"/>
      <c r="RVY12" s="54"/>
      <c r="RVZ12" s="54"/>
      <c r="RWA12" s="54"/>
      <c r="RWB12" s="54"/>
      <c r="RWC12" s="54"/>
      <c r="RWD12" s="54"/>
      <c r="RWE12" s="54"/>
      <c r="RWF12" s="54"/>
      <c r="RWG12" s="54"/>
      <c r="RWH12" s="54"/>
      <c r="RWI12" s="54"/>
      <c r="RWJ12" s="54"/>
      <c r="RWK12" s="54"/>
      <c r="RWL12" s="54"/>
      <c r="RWM12" s="54"/>
      <c r="RWN12" s="54"/>
      <c r="RWO12" s="54"/>
      <c r="RWP12" s="54"/>
      <c r="RWQ12" s="54"/>
      <c r="RWR12" s="54"/>
      <c r="RWS12" s="54"/>
      <c r="RWT12" s="54"/>
      <c r="RWU12" s="54"/>
      <c r="RWV12" s="54"/>
      <c r="RWW12" s="54"/>
      <c r="RWX12" s="54"/>
      <c r="RWY12" s="54"/>
      <c r="RWZ12" s="54"/>
      <c r="RXA12" s="54"/>
      <c r="RXB12" s="54"/>
      <c r="RXC12" s="54"/>
      <c r="RXD12" s="54"/>
      <c r="RXE12" s="54"/>
      <c r="RXF12" s="54"/>
      <c r="RXG12" s="54"/>
      <c r="RXH12" s="54"/>
      <c r="RXI12" s="54"/>
      <c r="RXJ12" s="54"/>
      <c r="RXK12" s="54"/>
      <c r="RXL12" s="54"/>
      <c r="RXM12" s="54"/>
      <c r="RXN12" s="54"/>
      <c r="RXO12" s="54"/>
      <c r="RXP12" s="54"/>
      <c r="RXQ12" s="54"/>
      <c r="RXR12" s="54"/>
      <c r="RXS12" s="54"/>
      <c r="RXT12" s="54"/>
      <c r="RXU12" s="54"/>
      <c r="RXV12" s="54"/>
      <c r="RXW12" s="54"/>
      <c r="RXX12" s="54"/>
      <c r="RXY12" s="54"/>
      <c r="RXZ12" s="54"/>
      <c r="RYA12" s="54"/>
      <c r="RYB12" s="54"/>
      <c r="RYC12" s="54"/>
      <c r="RYD12" s="54"/>
      <c r="RYE12" s="54"/>
      <c r="RYF12" s="54"/>
      <c r="RYG12" s="54"/>
      <c r="RYH12" s="54"/>
      <c r="RYI12" s="54"/>
      <c r="RYJ12" s="54"/>
      <c r="RYK12" s="54"/>
      <c r="RYL12" s="54"/>
      <c r="RYM12" s="54"/>
      <c r="RYN12" s="54"/>
      <c r="RYO12" s="54"/>
      <c r="RYP12" s="54"/>
      <c r="RYQ12" s="54"/>
      <c r="RYR12" s="54"/>
      <c r="RYS12" s="54"/>
      <c r="RYT12" s="54"/>
      <c r="RYU12" s="54"/>
      <c r="RYV12" s="54"/>
      <c r="RYW12" s="54"/>
      <c r="RYX12" s="54"/>
      <c r="RYY12" s="54"/>
      <c r="RYZ12" s="54"/>
      <c r="RZA12" s="54"/>
      <c r="RZB12" s="54"/>
      <c r="RZC12" s="54"/>
      <c r="RZD12" s="54"/>
      <c r="RZE12" s="54"/>
      <c r="RZF12" s="54"/>
      <c r="RZG12" s="54"/>
      <c r="RZH12" s="54"/>
      <c r="RZI12" s="54"/>
      <c r="RZJ12" s="54"/>
      <c r="RZK12" s="54"/>
      <c r="RZL12" s="54"/>
      <c r="RZM12" s="54"/>
      <c r="RZN12" s="54"/>
      <c r="RZO12" s="54"/>
      <c r="RZP12" s="54"/>
      <c r="RZQ12" s="54"/>
      <c r="RZR12" s="54"/>
      <c r="RZS12" s="54"/>
      <c r="RZT12" s="54"/>
      <c r="RZU12" s="54"/>
      <c r="RZV12" s="54"/>
      <c r="RZW12" s="54"/>
      <c r="RZX12" s="54"/>
      <c r="RZY12" s="54"/>
      <c r="RZZ12" s="54"/>
      <c r="SAA12" s="54"/>
      <c r="SAB12" s="54"/>
      <c r="SAC12" s="54"/>
      <c r="SAD12" s="54"/>
      <c r="SAE12" s="54"/>
      <c r="SAF12" s="54"/>
      <c r="SAG12" s="54"/>
      <c r="SAH12" s="54"/>
      <c r="SAI12" s="54"/>
      <c r="SAJ12" s="54"/>
      <c r="SAK12" s="54"/>
      <c r="SAL12" s="54"/>
      <c r="SAM12" s="54"/>
      <c r="SAN12" s="54"/>
      <c r="SAO12" s="54"/>
      <c r="SAP12" s="54"/>
      <c r="SAQ12" s="54"/>
      <c r="SAR12" s="54"/>
      <c r="SAS12" s="54"/>
      <c r="SAT12" s="54"/>
      <c r="SAU12" s="54"/>
      <c r="SAV12" s="54"/>
      <c r="SAW12" s="54"/>
      <c r="SAX12" s="54"/>
      <c r="SAY12" s="54"/>
      <c r="SAZ12" s="54"/>
      <c r="SBA12" s="54"/>
      <c r="SBB12" s="54"/>
      <c r="SBC12" s="54"/>
      <c r="SBD12" s="54"/>
      <c r="SBE12" s="54"/>
      <c r="SBF12" s="54"/>
      <c r="SBG12" s="54"/>
      <c r="SBH12" s="54"/>
      <c r="SBI12" s="54"/>
      <c r="SBJ12" s="54"/>
      <c r="SBK12" s="54"/>
      <c r="SBL12" s="54"/>
      <c r="SBM12" s="54"/>
      <c r="SBN12" s="54"/>
      <c r="SBO12" s="54"/>
      <c r="SBP12" s="54"/>
      <c r="SBQ12" s="54"/>
      <c r="SBR12" s="54"/>
      <c r="SBS12" s="54"/>
      <c r="SBT12" s="54"/>
      <c r="SBU12" s="54"/>
      <c r="SBV12" s="54"/>
      <c r="SBW12" s="54"/>
      <c r="SBX12" s="54"/>
      <c r="SBY12" s="54"/>
      <c r="SBZ12" s="54"/>
      <c r="SCA12" s="54"/>
      <c r="SCB12" s="54"/>
      <c r="SCC12" s="54"/>
      <c r="SCD12" s="54"/>
      <c r="SCE12" s="54"/>
      <c r="SCF12" s="54"/>
      <c r="SCG12" s="54"/>
      <c r="SCH12" s="54"/>
      <c r="SCI12" s="54"/>
      <c r="SCJ12" s="54"/>
      <c r="SCK12" s="54"/>
      <c r="SCL12" s="54"/>
      <c r="SCM12" s="54"/>
      <c r="SCN12" s="54"/>
      <c r="SCO12" s="54"/>
      <c r="SCP12" s="54"/>
      <c r="SCQ12" s="54"/>
      <c r="SCR12" s="54"/>
      <c r="SCS12" s="54"/>
      <c r="SCT12" s="54"/>
      <c r="SCU12" s="54"/>
      <c r="SCV12" s="54"/>
      <c r="SCW12" s="54"/>
      <c r="SCX12" s="54"/>
      <c r="SCY12" s="54"/>
      <c r="SCZ12" s="54"/>
      <c r="SDA12" s="54"/>
      <c r="SDB12" s="54"/>
      <c r="SDC12" s="54"/>
      <c r="SDD12" s="54"/>
      <c r="SDE12" s="54"/>
      <c r="SDF12" s="54"/>
      <c r="SDG12" s="54"/>
      <c r="SDH12" s="54"/>
      <c r="SDI12" s="54"/>
      <c r="SDJ12" s="54"/>
      <c r="SDK12" s="54"/>
      <c r="SDL12" s="54"/>
      <c r="SDM12" s="54"/>
      <c r="SDN12" s="54"/>
      <c r="SDO12" s="54"/>
      <c r="SDP12" s="54"/>
      <c r="SDQ12" s="54"/>
      <c r="SDR12" s="54"/>
      <c r="SDS12" s="54"/>
      <c r="SDT12" s="54"/>
      <c r="SDU12" s="54"/>
      <c r="SDV12" s="54"/>
      <c r="SDW12" s="54"/>
      <c r="SDX12" s="54"/>
      <c r="SDY12" s="54"/>
      <c r="SDZ12" s="54"/>
      <c r="SEA12" s="54"/>
      <c r="SEB12" s="54"/>
      <c r="SEC12" s="54"/>
      <c r="SED12" s="54"/>
      <c r="SEE12" s="54"/>
      <c r="SEF12" s="54"/>
      <c r="SEG12" s="54"/>
      <c r="SEH12" s="54"/>
      <c r="SEI12" s="54"/>
      <c r="SEJ12" s="54"/>
      <c r="SEK12" s="54"/>
      <c r="SEL12" s="54"/>
      <c r="SEM12" s="54"/>
      <c r="SEN12" s="54"/>
      <c r="SEO12" s="54"/>
      <c r="SEP12" s="54"/>
      <c r="SEQ12" s="54"/>
      <c r="SER12" s="54"/>
      <c r="SES12" s="54"/>
      <c r="SET12" s="54"/>
      <c r="SEU12" s="54"/>
      <c r="SEV12" s="54"/>
      <c r="SEW12" s="54"/>
      <c r="SEX12" s="54"/>
      <c r="SEY12" s="54"/>
      <c r="SEZ12" s="54"/>
      <c r="SFA12" s="54"/>
      <c r="SFB12" s="54"/>
      <c r="SFC12" s="54"/>
      <c r="SFD12" s="54"/>
      <c r="SFE12" s="54"/>
      <c r="SFF12" s="54"/>
      <c r="SFG12" s="54"/>
      <c r="SFH12" s="54"/>
      <c r="SFI12" s="54"/>
      <c r="SFJ12" s="54"/>
      <c r="SFK12" s="54"/>
      <c r="SFL12" s="54"/>
      <c r="SFM12" s="54"/>
      <c r="SFN12" s="54"/>
      <c r="SFO12" s="54"/>
      <c r="SFP12" s="54"/>
      <c r="SFQ12" s="54"/>
      <c r="SFR12" s="54"/>
      <c r="SFS12" s="54"/>
      <c r="SFT12" s="54"/>
      <c r="SFU12" s="54"/>
      <c r="SFV12" s="54"/>
      <c r="SFW12" s="54"/>
      <c r="SFX12" s="54"/>
      <c r="SFY12" s="54"/>
      <c r="SFZ12" s="54"/>
      <c r="SGA12" s="54"/>
      <c r="SGB12" s="54"/>
      <c r="SGC12" s="54"/>
      <c r="SGD12" s="54"/>
      <c r="SGE12" s="54"/>
      <c r="SGF12" s="54"/>
      <c r="SGG12" s="54"/>
      <c r="SGH12" s="54"/>
      <c r="SGI12" s="54"/>
      <c r="SGJ12" s="54"/>
      <c r="SGK12" s="54"/>
      <c r="SGL12" s="54"/>
      <c r="SGM12" s="54"/>
      <c r="SGN12" s="54"/>
      <c r="SGO12" s="54"/>
      <c r="SGP12" s="54"/>
      <c r="SGQ12" s="54"/>
      <c r="SGR12" s="54"/>
      <c r="SGS12" s="54"/>
      <c r="SGT12" s="54"/>
      <c r="SGU12" s="54"/>
      <c r="SGV12" s="54"/>
      <c r="SGW12" s="54"/>
      <c r="SGX12" s="54"/>
      <c r="SGY12" s="54"/>
      <c r="SGZ12" s="54"/>
      <c r="SHA12" s="54"/>
      <c r="SHB12" s="54"/>
      <c r="SHC12" s="54"/>
      <c r="SHD12" s="54"/>
      <c r="SHE12" s="54"/>
      <c r="SHF12" s="54"/>
      <c r="SHG12" s="54"/>
      <c r="SHH12" s="54"/>
      <c r="SHI12" s="54"/>
      <c r="SHJ12" s="54"/>
      <c r="SHK12" s="54"/>
      <c r="SHL12" s="54"/>
      <c r="SHM12" s="54"/>
      <c r="SHN12" s="54"/>
      <c r="SHO12" s="54"/>
      <c r="SHP12" s="54"/>
      <c r="SHQ12" s="54"/>
      <c r="SHR12" s="54"/>
      <c r="SHS12" s="54"/>
      <c r="SHT12" s="54"/>
      <c r="SHU12" s="54"/>
      <c r="SHV12" s="54"/>
      <c r="SHW12" s="54"/>
      <c r="SHX12" s="54"/>
      <c r="SHY12" s="54"/>
      <c r="SHZ12" s="54"/>
      <c r="SIA12" s="54"/>
      <c r="SIB12" s="54"/>
      <c r="SIC12" s="54"/>
      <c r="SID12" s="54"/>
      <c r="SIE12" s="54"/>
      <c r="SIF12" s="54"/>
      <c r="SIG12" s="54"/>
      <c r="SIH12" s="54"/>
      <c r="SII12" s="54"/>
      <c r="SIJ12" s="54"/>
      <c r="SIK12" s="54"/>
      <c r="SIL12" s="54"/>
      <c r="SIM12" s="54"/>
      <c r="SIN12" s="54"/>
      <c r="SIO12" s="54"/>
      <c r="SIP12" s="54"/>
      <c r="SIQ12" s="54"/>
      <c r="SIR12" s="54"/>
      <c r="SIS12" s="54"/>
      <c r="SIT12" s="54"/>
      <c r="SIU12" s="54"/>
      <c r="SIV12" s="54"/>
      <c r="SIW12" s="54"/>
      <c r="SIX12" s="54"/>
      <c r="SIY12" s="54"/>
      <c r="SIZ12" s="54"/>
      <c r="SJA12" s="54"/>
      <c r="SJB12" s="54"/>
      <c r="SJC12" s="54"/>
      <c r="SJD12" s="54"/>
      <c r="SJE12" s="54"/>
      <c r="SJF12" s="54"/>
      <c r="SJG12" s="54"/>
      <c r="SJH12" s="54"/>
      <c r="SJI12" s="54"/>
      <c r="SJJ12" s="54"/>
      <c r="SJK12" s="54"/>
      <c r="SJL12" s="54"/>
      <c r="SJM12" s="54"/>
      <c r="SJN12" s="54"/>
      <c r="SJO12" s="54"/>
      <c r="SJP12" s="54"/>
      <c r="SJQ12" s="54"/>
      <c r="SJR12" s="54"/>
      <c r="SJS12" s="54"/>
      <c r="SJT12" s="54"/>
      <c r="SJU12" s="54"/>
      <c r="SJV12" s="54"/>
      <c r="SJW12" s="54"/>
      <c r="SJX12" s="54"/>
      <c r="SJY12" s="54"/>
      <c r="SJZ12" s="54"/>
      <c r="SKA12" s="54"/>
      <c r="SKB12" s="54"/>
      <c r="SKC12" s="54"/>
      <c r="SKD12" s="54"/>
      <c r="SKE12" s="54"/>
      <c r="SKF12" s="54"/>
      <c r="SKG12" s="54"/>
      <c r="SKH12" s="54"/>
      <c r="SKI12" s="54"/>
      <c r="SKJ12" s="54"/>
      <c r="SKK12" s="54"/>
      <c r="SKL12" s="54"/>
      <c r="SKM12" s="54"/>
      <c r="SKN12" s="54"/>
      <c r="SKO12" s="54"/>
      <c r="SKP12" s="54"/>
      <c r="SKQ12" s="54"/>
      <c r="SKR12" s="54"/>
      <c r="SKS12" s="54"/>
      <c r="SKT12" s="54"/>
      <c r="SKU12" s="54"/>
      <c r="SKV12" s="54"/>
      <c r="SKW12" s="54"/>
      <c r="SKX12" s="54"/>
      <c r="SKY12" s="54"/>
      <c r="SKZ12" s="54"/>
      <c r="SLA12" s="54"/>
      <c r="SLB12" s="54"/>
      <c r="SLC12" s="54"/>
      <c r="SLD12" s="54"/>
      <c r="SLE12" s="54"/>
      <c r="SLF12" s="54"/>
      <c r="SLG12" s="54"/>
      <c r="SLH12" s="54"/>
      <c r="SLI12" s="54"/>
      <c r="SLJ12" s="54"/>
      <c r="SLK12" s="54"/>
      <c r="SLL12" s="54"/>
      <c r="SLM12" s="54"/>
      <c r="SLN12" s="54"/>
      <c r="SLO12" s="54"/>
      <c r="SLP12" s="54"/>
      <c r="SLQ12" s="54"/>
      <c r="SLR12" s="54"/>
      <c r="SLS12" s="54"/>
      <c r="SLT12" s="54"/>
      <c r="SLU12" s="54"/>
      <c r="SLV12" s="54"/>
      <c r="SLW12" s="54"/>
      <c r="SLX12" s="54"/>
      <c r="SLY12" s="54"/>
      <c r="SLZ12" s="54"/>
      <c r="SMA12" s="54"/>
      <c r="SMB12" s="54"/>
      <c r="SMC12" s="54"/>
      <c r="SMD12" s="54"/>
      <c r="SME12" s="54"/>
      <c r="SMF12" s="54"/>
      <c r="SMG12" s="54"/>
      <c r="SMH12" s="54"/>
      <c r="SMI12" s="54"/>
      <c r="SMJ12" s="54"/>
      <c r="SMK12" s="54"/>
      <c r="SML12" s="54"/>
      <c r="SMM12" s="54"/>
      <c r="SMN12" s="54"/>
      <c r="SMO12" s="54"/>
      <c r="SMP12" s="54"/>
      <c r="SMQ12" s="54"/>
      <c r="SMR12" s="54"/>
      <c r="SMS12" s="54"/>
      <c r="SMT12" s="54"/>
      <c r="SMU12" s="54"/>
      <c r="SMV12" s="54"/>
      <c r="SMW12" s="54"/>
      <c r="SMX12" s="54"/>
      <c r="SMY12" s="54"/>
      <c r="SMZ12" s="54"/>
      <c r="SNA12" s="54"/>
      <c r="SNB12" s="54"/>
      <c r="SNC12" s="54"/>
      <c r="SND12" s="54"/>
      <c r="SNE12" s="54"/>
      <c r="SNF12" s="54"/>
      <c r="SNG12" s="54"/>
      <c r="SNH12" s="54"/>
      <c r="SNI12" s="54"/>
      <c r="SNJ12" s="54"/>
      <c r="SNK12" s="54"/>
      <c r="SNL12" s="54"/>
      <c r="SNM12" s="54"/>
      <c r="SNN12" s="54"/>
      <c r="SNO12" s="54"/>
      <c r="SNP12" s="54"/>
      <c r="SNQ12" s="54"/>
      <c r="SNR12" s="54"/>
      <c r="SNS12" s="54"/>
      <c r="SNT12" s="54"/>
      <c r="SNU12" s="54"/>
      <c r="SNV12" s="54"/>
      <c r="SNW12" s="54"/>
      <c r="SNX12" s="54"/>
      <c r="SNY12" s="54"/>
      <c r="SNZ12" s="54"/>
      <c r="SOA12" s="54"/>
      <c r="SOB12" s="54"/>
      <c r="SOC12" s="54"/>
      <c r="SOD12" s="54"/>
      <c r="SOE12" s="54"/>
      <c r="SOF12" s="54"/>
      <c r="SOG12" s="54"/>
      <c r="SOH12" s="54"/>
      <c r="SOI12" s="54"/>
      <c r="SOJ12" s="54"/>
      <c r="SOK12" s="54"/>
      <c r="SOL12" s="54"/>
      <c r="SOM12" s="54"/>
      <c r="SON12" s="54"/>
      <c r="SOO12" s="54"/>
      <c r="SOP12" s="54"/>
      <c r="SOQ12" s="54"/>
      <c r="SOR12" s="54"/>
      <c r="SOS12" s="54"/>
      <c r="SOT12" s="54"/>
      <c r="SOU12" s="54"/>
      <c r="SOV12" s="54"/>
      <c r="SOW12" s="54"/>
      <c r="SOX12" s="54"/>
      <c r="SOY12" s="54"/>
      <c r="SOZ12" s="54"/>
      <c r="SPA12" s="54"/>
      <c r="SPB12" s="54"/>
      <c r="SPC12" s="54"/>
      <c r="SPD12" s="54"/>
      <c r="SPE12" s="54"/>
      <c r="SPF12" s="54"/>
      <c r="SPG12" s="54"/>
      <c r="SPH12" s="54"/>
      <c r="SPI12" s="54"/>
      <c r="SPJ12" s="54"/>
      <c r="SPK12" s="54"/>
      <c r="SPL12" s="54"/>
      <c r="SPM12" s="54"/>
      <c r="SPN12" s="54"/>
      <c r="SPO12" s="54"/>
      <c r="SPP12" s="54"/>
      <c r="SPQ12" s="54"/>
      <c r="SPR12" s="54"/>
      <c r="SPS12" s="54"/>
      <c r="SPT12" s="54"/>
      <c r="SPU12" s="54"/>
      <c r="SPV12" s="54"/>
      <c r="SPW12" s="54"/>
      <c r="SPX12" s="54"/>
      <c r="SPY12" s="54"/>
      <c r="SPZ12" s="54"/>
      <c r="SQA12" s="54"/>
      <c r="SQB12" s="54"/>
      <c r="SQC12" s="54"/>
      <c r="SQD12" s="54"/>
      <c r="SQE12" s="54"/>
      <c r="SQF12" s="54"/>
      <c r="SQG12" s="54"/>
      <c r="SQH12" s="54"/>
      <c r="SQI12" s="54"/>
      <c r="SQJ12" s="54"/>
      <c r="SQK12" s="54"/>
      <c r="SQL12" s="54"/>
      <c r="SQM12" s="54"/>
      <c r="SQN12" s="54"/>
      <c r="SQO12" s="54"/>
      <c r="SQP12" s="54"/>
      <c r="SQQ12" s="54"/>
      <c r="SQR12" s="54"/>
      <c r="SQS12" s="54"/>
      <c r="SQT12" s="54"/>
      <c r="SQU12" s="54"/>
      <c r="SQV12" s="54"/>
      <c r="SQW12" s="54"/>
      <c r="SQX12" s="54"/>
      <c r="SQY12" s="54"/>
      <c r="SQZ12" s="54"/>
      <c r="SRA12" s="54"/>
      <c r="SRB12" s="54"/>
      <c r="SRC12" s="54"/>
      <c r="SRD12" s="54"/>
      <c r="SRE12" s="54"/>
      <c r="SRF12" s="54"/>
      <c r="SRG12" s="54"/>
      <c r="SRH12" s="54"/>
      <c r="SRI12" s="54"/>
      <c r="SRJ12" s="54"/>
      <c r="SRK12" s="54"/>
      <c r="SRL12" s="54"/>
      <c r="SRM12" s="54"/>
      <c r="SRN12" s="54"/>
      <c r="SRO12" s="54"/>
      <c r="SRP12" s="54"/>
      <c r="SRQ12" s="54"/>
      <c r="SRR12" s="54"/>
      <c r="SRS12" s="54"/>
      <c r="SRT12" s="54"/>
      <c r="SRU12" s="54"/>
      <c r="SRV12" s="54"/>
      <c r="SRW12" s="54"/>
      <c r="SRX12" s="54"/>
      <c r="SRY12" s="54"/>
      <c r="SRZ12" s="54"/>
      <c r="SSA12" s="54"/>
      <c r="SSB12" s="54"/>
      <c r="SSC12" s="54"/>
      <c r="SSD12" s="54"/>
      <c r="SSE12" s="54"/>
      <c r="SSF12" s="54"/>
      <c r="SSG12" s="54"/>
      <c r="SSH12" s="54"/>
      <c r="SSI12" s="54"/>
      <c r="SSJ12" s="54"/>
      <c r="SSK12" s="54"/>
      <c r="SSL12" s="54"/>
      <c r="SSM12" s="54"/>
      <c r="SSN12" s="54"/>
      <c r="SSO12" s="54"/>
      <c r="SSP12" s="54"/>
      <c r="SSQ12" s="54"/>
      <c r="SSR12" s="54"/>
      <c r="SSS12" s="54"/>
      <c r="SST12" s="54"/>
      <c r="SSU12" s="54"/>
      <c r="SSV12" s="54"/>
      <c r="SSW12" s="54"/>
      <c r="SSX12" s="54"/>
      <c r="SSY12" s="54"/>
      <c r="SSZ12" s="54"/>
      <c r="STA12" s="54"/>
      <c r="STB12" s="54"/>
      <c r="STC12" s="54"/>
      <c r="STD12" s="54"/>
      <c r="STE12" s="54"/>
      <c r="STF12" s="54"/>
      <c r="STG12" s="54"/>
      <c r="STH12" s="54"/>
      <c r="STI12" s="54"/>
      <c r="STJ12" s="54"/>
      <c r="STK12" s="54"/>
      <c r="STL12" s="54"/>
      <c r="STM12" s="54"/>
      <c r="STN12" s="54"/>
      <c r="STO12" s="54"/>
      <c r="STP12" s="54"/>
      <c r="STQ12" s="54"/>
      <c r="STR12" s="54"/>
      <c r="STS12" s="54"/>
      <c r="STT12" s="54"/>
      <c r="STU12" s="54"/>
      <c r="STV12" s="54"/>
      <c r="STW12" s="54"/>
      <c r="STX12" s="54"/>
      <c r="STY12" s="54"/>
      <c r="STZ12" s="54"/>
      <c r="SUA12" s="54"/>
      <c r="SUB12" s="54"/>
      <c r="SUC12" s="54"/>
      <c r="SUD12" s="54"/>
      <c r="SUE12" s="54"/>
      <c r="SUF12" s="54"/>
      <c r="SUG12" s="54"/>
      <c r="SUH12" s="54"/>
      <c r="SUI12" s="54"/>
      <c r="SUJ12" s="54"/>
      <c r="SUK12" s="54"/>
      <c r="SUL12" s="54"/>
      <c r="SUM12" s="54"/>
      <c r="SUN12" s="54"/>
      <c r="SUO12" s="54"/>
      <c r="SUP12" s="54"/>
      <c r="SUQ12" s="54"/>
      <c r="SUR12" s="54"/>
      <c r="SUS12" s="54"/>
      <c r="SUT12" s="54"/>
      <c r="SUU12" s="54"/>
      <c r="SUV12" s="54"/>
      <c r="SUW12" s="54"/>
      <c r="SUX12" s="54"/>
      <c r="SUY12" s="54"/>
      <c r="SUZ12" s="54"/>
      <c r="SVA12" s="54"/>
      <c r="SVB12" s="54"/>
      <c r="SVC12" s="54"/>
      <c r="SVD12" s="54"/>
      <c r="SVE12" s="54"/>
      <c r="SVF12" s="54"/>
      <c r="SVG12" s="54"/>
      <c r="SVH12" s="54"/>
      <c r="SVI12" s="54"/>
      <c r="SVJ12" s="54"/>
      <c r="SVK12" s="54"/>
      <c r="SVL12" s="54"/>
      <c r="SVM12" s="54"/>
      <c r="SVN12" s="54"/>
      <c r="SVO12" s="54"/>
      <c r="SVP12" s="54"/>
      <c r="SVQ12" s="54"/>
      <c r="SVR12" s="54"/>
      <c r="SVS12" s="54"/>
      <c r="SVT12" s="54"/>
      <c r="SVU12" s="54"/>
      <c r="SVV12" s="54"/>
      <c r="SVW12" s="54"/>
      <c r="SVX12" s="54"/>
      <c r="SVY12" s="54"/>
      <c r="SVZ12" s="54"/>
      <c r="SWA12" s="54"/>
      <c r="SWB12" s="54"/>
      <c r="SWC12" s="54"/>
      <c r="SWD12" s="54"/>
      <c r="SWE12" s="54"/>
      <c r="SWF12" s="54"/>
      <c r="SWG12" s="54"/>
      <c r="SWH12" s="54"/>
      <c r="SWI12" s="54"/>
      <c r="SWJ12" s="54"/>
      <c r="SWK12" s="54"/>
      <c r="SWL12" s="54"/>
      <c r="SWM12" s="54"/>
      <c r="SWN12" s="54"/>
      <c r="SWO12" s="54"/>
      <c r="SWP12" s="54"/>
      <c r="SWQ12" s="54"/>
      <c r="SWR12" s="54"/>
      <c r="SWS12" s="54"/>
      <c r="SWT12" s="54"/>
      <c r="SWU12" s="54"/>
      <c r="SWV12" s="54"/>
      <c r="SWW12" s="54"/>
      <c r="SWX12" s="54"/>
      <c r="SWY12" s="54"/>
      <c r="SWZ12" s="54"/>
      <c r="SXA12" s="54"/>
      <c r="SXB12" s="54"/>
      <c r="SXC12" s="54"/>
      <c r="SXD12" s="54"/>
      <c r="SXE12" s="54"/>
      <c r="SXF12" s="54"/>
      <c r="SXG12" s="54"/>
      <c r="SXH12" s="54"/>
      <c r="SXI12" s="54"/>
      <c r="SXJ12" s="54"/>
      <c r="SXK12" s="54"/>
      <c r="SXL12" s="54"/>
      <c r="SXM12" s="54"/>
      <c r="SXN12" s="54"/>
      <c r="SXO12" s="54"/>
      <c r="SXP12" s="54"/>
      <c r="SXQ12" s="54"/>
      <c r="SXR12" s="54"/>
      <c r="SXS12" s="54"/>
      <c r="SXT12" s="54"/>
      <c r="SXU12" s="54"/>
      <c r="SXV12" s="54"/>
      <c r="SXW12" s="54"/>
      <c r="SXX12" s="54"/>
      <c r="SXY12" s="54"/>
      <c r="SXZ12" s="54"/>
      <c r="SYA12" s="54"/>
      <c r="SYB12" s="54"/>
      <c r="SYC12" s="54"/>
      <c r="SYD12" s="54"/>
      <c r="SYE12" s="54"/>
      <c r="SYF12" s="54"/>
      <c r="SYG12" s="54"/>
      <c r="SYH12" s="54"/>
      <c r="SYI12" s="54"/>
      <c r="SYJ12" s="54"/>
      <c r="SYK12" s="54"/>
      <c r="SYL12" s="54"/>
      <c r="SYM12" s="54"/>
      <c r="SYN12" s="54"/>
      <c r="SYO12" s="54"/>
      <c r="SYP12" s="54"/>
      <c r="SYQ12" s="54"/>
      <c r="SYR12" s="54"/>
      <c r="SYS12" s="54"/>
      <c r="SYT12" s="54"/>
      <c r="SYU12" s="54"/>
      <c r="SYV12" s="54"/>
      <c r="SYW12" s="54"/>
      <c r="SYX12" s="54"/>
      <c r="SYY12" s="54"/>
      <c r="SYZ12" s="54"/>
      <c r="SZA12" s="54"/>
      <c r="SZB12" s="54"/>
      <c r="SZC12" s="54"/>
      <c r="SZD12" s="54"/>
      <c r="SZE12" s="54"/>
      <c r="SZF12" s="54"/>
      <c r="SZG12" s="54"/>
      <c r="SZH12" s="54"/>
      <c r="SZI12" s="54"/>
      <c r="SZJ12" s="54"/>
      <c r="SZK12" s="54"/>
      <c r="SZL12" s="54"/>
      <c r="SZM12" s="54"/>
      <c r="SZN12" s="54"/>
      <c r="SZO12" s="54"/>
      <c r="SZP12" s="54"/>
      <c r="SZQ12" s="54"/>
      <c r="SZR12" s="54"/>
      <c r="SZS12" s="54"/>
      <c r="SZT12" s="54"/>
      <c r="SZU12" s="54"/>
      <c r="SZV12" s="54"/>
      <c r="SZW12" s="54"/>
      <c r="SZX12" s="54"/>
      <c r="SZY12" s="54"/>
      <c r="SZZ12" s="54"/>
      <c r="TAA12" s="54"/>
      <c r="TAB12" s="54"/>
      <c r="TAC12" s="54"/>
      <c r="TAD12" s="54"/>
      <c r="TAE12" s="54"/>
      <c r="TAF12" s="54"/>
      <c r="TAG12" s="54"/>
      <c r="TAH12" s="54"/>
      <c r="TAI12" s="54"/>
      <c r="TAJ12" s="54"/>
      <c r="TAK12" s="54"/>
      <c r="TAL12" s="54"/>
      <c r="TAM12" s="54"/>
      <c r="TAN12" s="54"/>
      <c r="TAO12" s="54"/>
      <c r="TAP12" s="54"/>
      <c r="TAQ12" s="54"/>
      <c r="TAR12" s="54"/>
      <c r="TAS12" s="54"/>
      <c r="TAT12" s="54"/>
      <c r="TAU12" s="54"/>
      <c r="TAV12" s="54"/>
      <c r="TAW12" s="54"/>
      <c r="TAX12" s="54"/>
      <c r="TAY12" s="54"/>
      <c r="TAZ12" s="54"/>
      <c r="TBA12" s="54"/>
      <c r="TBB12" s="54"/>
      <c r="TBC12" s="54"/>
      <c r="TBD12" s="54"/>
      <c r="TBE12" s="54"/>
      <c r="TBF12" s="54"/>
      <c r="TBG12" s="54"/>
      <c r="TBH12" s="54"/>
      <c r="TBI12" s="54"/>
      <c r="TBJ12" s="54"/>
      <c r="TBK12" s="54"/>
      <c r="TBL12" s="54"/>
      <c r="TBM12" s="54"/>
      <c r="TBN12" s="54"/>
      <c r="TBO12" s="54"/>
      <c r="TBP12" s="54"/>
      <c r="TBQ12" s="54"/>
      <c r="TBR12" s="54"/>
      <c r="TBS12" s="54"/>
      <c r="TBT12" s="54"/>
      <c r="TBU12" s="54"/>
      <c r="TBV12" s="54"/>
      <c r="TBW12" s="54"/>
      <c r="TBX12" s="54"/>
      <c r="TBY12" s="54"/>
      <c r="TBZ12" s="54"/>
      <c r="TCA12" s="54"/>
      <c r="TCB12" s="54"/>
      <c r="TCC12" s="54"/>
      <c r="TCD12" s="54"/>
      <c r="TCE12" s="54"/>
      <c r="TCF12" s="54"/>
      <c r="TCG12" s="54"/>
      <c r="TCH12" s="54"/>
      <c r="TCI12" s="54"/>
      <c r="TCJ12" s="54"/>
      <c r="TCK12" s="54"/>
      <c r="TCL12" s="54"/>
      <c r="TCM12" s="54"/>
      <c r="TCN12" s="54"/>
      <c r="TCO12" s="54"/>
      <c r="TCP12" s="54"/>
      <c r="TCQ12" s="54"/>
      <c r="TCR12" s="54"/>
      <c r="TCS12" s="54"/>
      <c r="TCT12" s="54"/>
      <c r="TCU12" s="54"/>
      <c r="TCV12" s="54"/>
      <c r="TCW12" s="54"/>
      <c r="TCX12" s="54"/>
      <c r="TCY12" s="54"/>
      <c r="TCZ12" s="54"/>
      <c r="TDA12" s="54"/>
      <c r="TDB12" s="54"/>
      <c r="TDC12" s="54"/>
      <c r="TDD12" s="54"/>
      <c r="TDE12" s="54"/>
      <c r="TDF12" s="54"/>
      <c r="TDG12" s="54"/>
      <c r="TDH12" s="54"/>
      <c r="TDI12" s="54"/>
      <c r="TDJ12" s="54"/>
      <c r="TDK12" s="54"/>
      <c r="TDL12" s="54"/>
      <c r="TDM12" s="54"/>
      <c r="TDN12" s="54"/>
      <c r="TDO12" s="54"/>
      <c r="TDP12" s="54"/>
      <c r="TDQ12" s="54"/>
      <c r="TDR12" s="54"/>
      <c r="TDS12" s="54"/>
      <c r="TDT12" s="54"/>
      <c r="TDU12" s="54"/>
      <c r="TDV12" s="54"/>
      <c r="TDW12" s="54"/>
      <c r="TDX12" s="54"/>
      <c r="TDY12" s="54"/>
      <c r="TDZ12" s="54"/>
      <c r="TEA12" s="54"/>
      <c r="TEB12" s="54"/>
      <c r="TEC12" s="54"/>
      <c r="TED12" s="54"/>
      <c r="TEE12" s="54"/>
      <c r="TEF12" s="54"/>
      <c r="TEG12" s="54"/>
      <c r="TEH12" s="54"/>
      <c r="TEI12" s="54"/>
      <c r="TEJ12" s="54"/>
      <c r="TEK12" s="54"/>
      <c r="TEL12" s="54"/>
      <c r="TEM12" s="54"/>
      <c r="TEN12" s="54"/>
      <c r="TEO12" s="54"/>
      <c r="TEP12" s="54"/>
      <c r="TEQ12" s="54"/>
      <c r="TER12" s="54"/>
      <c r="TES12" s="54"/>
      <c r="TET12" s="54"/>
      <c r="TEU12" s="54"/>
      <c r="TEV12" s="54"/>
      <c r="TEW12" s="54"/>
      <c r="TEX12" s="54"/>
      <c r="TEY12" s="54"/>
      <c r="TEZ12" s="54"/>
      <c r="TFA12" s="54"/>
      <c r="TFB12" s="54"/>
      <c r="TFC12" s="54"/>
      <c r="TFD12" s="54"/>
      <c r="TFE12" s="54"/>
      <c r="TFF12" s="54"/>
      <c r="TFG12" s="54"/>
      <c r="TFH12" s="54"/>
      <c r="TFI12" s="54"/>
      <c r="TFJ12" s="54"/>
      <c r="TFK12" s="54"/>
      <c r="TFL12" s="54"/>
      <c r="TFM12" s="54"/>
      <c r="TFN12" s="54"/>
      <c r="TFO12" s="54"/>
      <c r="TFP12" s="54"/>
      <c r="TFQ12" s="54"/>
      <c r="TFR12" s="54"/>
      <c r="TFS12" s="54"/>
      <c r="TFT12" s="54"/>
      <c r="TFU12" s="54"/>
      <c r="TFV12" s="54"/>
      <c r="TFW12" s="54"/>
      <c r="TFX12" s="54"/>
      <c r="TFY12" s="54"/>
      <c r="TFZ12" s="54"/>
      <c r="TGA12" s="54"/>
      <c r="TGB12" s="54"/>
      <c r="TGC12" s="54"/>
      <c r="TGD12" s="54"/>
      <c r="TGE12" s="54"/>
      <c r="TGF12" s="54"/>
      <c r="TGG12" s="54"/>
      <c r="TGH12" s="54"/>
      <c r="TGI12" s="54"/>
      <c r="TGJ12" s="54"/>
      <c r="TGK12" s="54"/>
      <c r="TGL12" s="54"/>
      <c r="TGM12" s="54"/>
      <c r="TGN12" s="54"/>
      <c r="TGO12" s="54"/>
      <c r="TGP12" s="54"/>
      <c r="TGQ12" s="54"/>
      <c r="TGR12" s="54"/>
      <c r="TGS12" s="54"/>
      <c r="TGT12" s="54"/>
      <c r="TGU12" s="54"/>
      <c r="TGV12" s="54"/>
      <c r="TGW12" s="54"/>
      <c r="TGX12" s="54"/>
      <c r="TGY12" s="54"/>
      <c r="TGZ12" s="54"/>
      <c r="THA12" s="54"/>
      <c r="THB12" s="54"/>
      <c r="THC12" s="54"/>
      <c r="THD12" s="54"/>
      <c r="THE12" s="54"/>
      <c r="THF12" s="54"/>
      <c r="THG12" s="54"/>
      <c r="THH12" s="54"/>
      <c r="THI12" s="54"/>
      <c r="THJ12" s="54"/>
      <c r="THK12" s="54"/>
      <c r="THL12" s="54"/>
      <c r="THM12" s="54"/>
      <c r="THN12" s="54"/>
      <c r="THO12" s="54"/>
      <c r="THP12" s="54"/>
      <c r="THQ12" s="54"/>
      <c r="THR12" s="54"/>
      <c r="THS12" s="54"/>
      <c r="THT12" s="54"/>
      <c r="THU12" s="54"/>
      <c r="THV12" s="54"/>
      <c r="THW12" s="54"/>
      <c r="THX12" s="54"/>
      <c r="THY12" s="54"/>
      <c r="THZ12" s="54"/>
      <c r="TIA12" s="54"/>
      <c r="TIB12" s="54"/>
      <c r="TIC12" s="54"/>
      <c r="TID12" s="54"/>
      <c r="TIE12" s="54"/>
      <c r="TIF12" s="54"/>
      <c r="TIG12" s="54"/>
      <c r="TIH12" s="54"/>
      <c r="TII12" s="54"/>
      <c r="TIJ12" s="54"/>
      <c r="TIK12" s="54"/>
      <c r="TIL12" s="54"/>
      <c r="TIM12" s="54"/>
      <c r="TIN12" s="54"/>
      <c r="TIO12" s="54"/>
      <c r="TIP12" s="54"/>
      <c r="TIQ12" s="54"/>
      <c r="TIR12" s="54"/>
      <c r="TIS12" s="54"/>
      <c r="TIT12" s="54"/>
      <c r="TIU12" s="54"/>
      <c r="TIV12" s="54"/>
      <c r="TIW12" s="54"/>
      <c r="TIX12" s="54"/>
      <c r="TIY12" s="54"/>
      <c r="TIZ12" s="54"/>
      <c r="TJA12" s="54"/>
      <c r="TJB12" s="54"/>
      <c r="TJC12" s="54"/>
      <c r="TJD12" s="54"/>
      <c r="TJE12" s="54"/>
      <c r="TJF12" s="54"/>
      <c r="TJG12" s="54"/>
      <c r="TJH12" s="54"/>
      <c r="TJI12" s="54"/>
      <c r="TJJ12" s="54"/>
      <c r="TJK12" s="54"/>
      <c r="TJL12" s="54"/>
      <c r="TJM12" s="54"/>
      <c r="TJN12" s="54"/>
      <c r="TJO12" s="54"/>
      <c r="TJP12" s="54"/>
      <c r="TJQ12" s="54"/>
      <c r="TJR12" s="54"/>
      <c r="TJS12" s="54"/>
      <c r="TJT12" s="54"/>
      <c r="TJU12" s="54"/>
      <c r="TJV12" s="54"/>
      <c r="TJW12" s="54"/>
      <c r="TJX12" s="54"/>
      <c r="TJY12" s="54"/>
      <c r="TJZ12" s="54"/>
      <c r="TKA12" s="54"/>
      <c r="TKB12" s="54"/>
      <c r="TKC12" s="54"/>
      <c r="TKD12" s="54"/>
      <c r="TKE12" s="54"/>
      <c r="TKF12" s="54"/>
      <c r="TKG12" s="54"/>
      <c r="TKH12" s="54"/>
      <c r="TKI12" s="54"/>
      <c r="TKJ12" s="54"/>
      <c r="TKK12" s="54"/>
      <c r="TKL12" s="54"/>
      <c r="TKM12" s="54"/>
      <c r="TKN12" s="54"/>
      <c r="TKO12" s="54"/>
      <c r="TKP12" s="54"/>
      <c r="TKQ12" s="54"/>
      <c r="TKR12" s="54"/>
      <c r="TKS12" s="54"/>
      <c r="TKT12" s="54"/>
      <c r="TKU12" s="54"/>
      <c r="TKV12" s="54"/>
      <c r="TKW12" s="54"/>
      <c r="TKX12" s="54"/>
      <c r="TKY12" s="54"/>
      <c r="TKZ12" s="54"/>
      <c r="TLA12" s="54"/>
      <c r="TLB12" s="54"/>
      <c r="TLC12" s="54"/>
      <c r="TLD12" s="54"/>
      <c r="TLE12" s="54"/>
      <c r="TLF12" s="54"/>
      <c r="TLG12" s="54"/>
      <c r="TLH12" s="54"/>
      <c r="TLI12" s="54"/>
      <c r="TLJ12" s="54"/>
      <c r="TLK12" s="54"/>
      <c r="TLL12" s="54"/>
      <c r="TLM12" s="54"/>
      <c r="TLN12" s="54"/>
      <c r="TLO12" s="54"/>
      <c r="TLP12" s="54"/>
      <c r="TLQ12" s="54"/>
      <c r="TLR12" s="54"/>
      <c r="TLS12" s="54"/>
      <c r="TLT12" s="54"/>
      <c r="TLU12" s="54"/>
      <c r="TLV12" s="54"/>
      <c r="TLW12" s="54"/>
      <c r="TLX12" s="54"/>
      <c r="TLY12" s="54"/>
      <c r="TLZ12" s="54"/>
      <c r="TMA12" s="54"/>
      <c r="TMB12" s="54"/>
      <c r="TMC12" s="54"/>
      <c r="TMD12" s="54"/>
      <c r="TME12" s="54"/>
      <c r="TMF12" s="54"/>
      <c r="TMG12" s="54"/>
      <c r="TMH12" s="54"/>
      <c r="TMI12" s="54"/>
      <c r="TMJ12" s="54"/>
      <c r="TMK12" s="54"/>
      <c r="TML12" s="54"/>
      <c r="TMM12" s="54"/>
      <c r="TMN12" s="54"/>
      <c r="TMO12" s="54"/>
      <c r="TMP12" s="54"/>
      <c r="TMQ12" s="54"/>
      <c r="TMR12" s="54"/>
      <c r="TMS12" s="54"/>
      <c r="TMT12" s="54"/>
      <c r="TMU12" s="54"/>
      <c r="TMV12" s="54"/>
      <c r="TMW12" s="54"/>
      <c r="TMX12" s="54"/>
      <c r="TMY12" s="54"/>
      <c r="TMZ12" s="54"/>
      <c r="TNA12" s="54"/>
      <c r="TNB12" s="54"/>
      <c r="TNC12" s="54"/>
      <c r="TND12" s="54"/>
      <c r="TNE12" s="54"/>
      <c r="TNF12" s="54"/>
      <c r="TNG12" s="54"/>
      <c r="TNH12" s="54"/>
      <c r="TNI12" s="54"/>
      <c r="TNJ12" s="54"/>
      <c r="TNK12" s="54"/>
      <c r="TNL12" s="54"/>
      <c r="TNM12" s="54"/>
      <c r="TNN12" s="54"/>
      <c r="TNO12" s="54"/>
      <c r="TNP12" s="54"/>
      <c r="TNQ12" s="54"/>
      <c r="TNR12" s="54"/>
      <c r="TNS12" s="54"/>
      <c r="TNT12" s="54"/>
      <c r="TNU12" s="54"/>
      <c r="TNV12" s="54"/>
      <c r="TNW12" s="54"/>
      <c r="TNX12" s="54"/>
      <c r="TNY12" s="54"/>
      <c r="TNZ12" s="54"/>
      <c r="TOA12" s="54"/>
      <c r="TOB12" s="54"/>
      <c r="TOC12" s="54"/>
      <c r="TOD12" s="54"/>
      <c r="TOE12" s="54"/>
      <c r="TOF12" s="54"/>
      <c r="TOG12" s="54"/>
      <c r="TOH12" s="54"/>
      <c r="TOI12" s="54"/>
      <c r="TOJ12" s="54"/>
      <c r="TOK12" s="54"/>
      <c r="TOL12" s="54"/>
      <c r="TOM12" s="54"/>
      <c r="TON12" s="54"/>
      <c r="TOO12" s="54"/>
      <c r="TOP12" s="54"/>
      <c r="TOQ12" s="54"/>
      <c r="TOR12" s="54"/>
      <c r="TOS12" s="54"/>
      <c r="TOT12" s="54"/>
      <c r="TOU12" s="54"/>
      <c r="TOV12" s="54"/>
      <c r="TOW12" s="54"/>
      <c r="TOX12" s="54"/>
      <c r="TOY12" s="54"/>
      <c r="TOZ12" s="54"/>
      <c r="TPA12" s="54"/>
      <c r="TPB12" s="54"/>
      <c r="TPC12" s="54"/>
      <c r="TPD12" s="54"/>
      <c r="TPE12" s="54"/>
      <c r="TPF12" s="54"/>
      <c r="TPG12" s="54"/>
      <c r="TPH12" s="54"/>
      <c r="TPI12" s="54"/>
      <c r="TPJ12" s="54"/>
      <c r="TPK12" s="54"/>
      <c r="TPL12" s="54"/>
      <c r="TPM12" s="54"/>
      <c r="TPN12" s="54"/>
      <c r="TPO12" s="54"/>
      <c r="TPP12" s="54"/>
      <c r="TPQ12" s="54"/>
      <c r="TPR12" s="54"/>
      <c r="TPS12" s="54"/>
      <c r="TPT12" s="54"/>
      <c r="TPU12" s="54"/>
      <c r="TPV12" s="54"/>
      <c r="TPW12" s="54"/>
      <c r="TPX12" s="54"/>
      <c r="TPY12" s="54"/>
      <c r="TPZ12" s="54"/>
      <c r="TQA12" s="54"/>
      <c r="TQB12" s="54"/>
      <c r="TQC12" s="54"/>
      <c r="TQD12" s="54"/>
      <c r="TQE12" s="54"/>
      <c r="TQF12" s="54"/>
      <c r="TQG12" s="54"/>
      <c r="TQH12" s="54"/>
      <c r="TQI12" s="54"/>
      <c r="TQJ12" s="54"/>
      <c r="TQK12" s="54"/>
      <c r="TQL12" s="54"/>
      <c r="TQM12" s="54"/>
      <c r="TQN12" s="54"/>
      <c r="TQO12" s="54"/>
      <c r="TQP12" s="54"/>
      <c r="TQQ12" s="54"/>
      <c r="TQR12" s="54"/>
      <c r="TQS12" s="54"/>
      <c r="TQT12" s="54"/>
      <c r="TQU12" s="54"/>
      <c r="TQV12" s="54"/>
      <c r="TQW12" s="54"/>
      <c r="TQX12" s="54"/>
      <c r="TQY12" s="54"/>
      <c r="TQZ12" s="54"/>
      <c r="TRA12" s="54"/>
      <c r="TRB12" s="54"/>
      <c r="TRC12" s="54"/>
      <c r="TRD12" s="54"/>
      <c r="TRE12" s="54"/>
      <c r="TRF12" s="54"/>
      <c r="TRG12" s="54"/>
      <c r="TRH12" s="54"/>
      <c r="TRI12" s="54"/>
      <c r="TRJ12" s="54"/>
      <c r="TRK12" s="54"/>
      <c r="TRL12" s="54"/>
      <c r="TRM12" s="54"/>
      <c r="TRN12" s="54"/>
      <c r="TRO12" s="54"/>
      <c r="TRP12" s="54"/>
      <c r="TRQ12" s="54"/>
      <c r="TRR12" s="54"/>
      <c r="TRS12" s="54"/>
      <c r="TRT12" s="54"/>
      <c r="TRU12" s="54"/>
      <c r="TRV12" s="54"/>
      <c r="TRW12" s="54"/>
      <c r="TRX12" s="54"/>
      <c r="TRY12" s="54"/>
      <c r="TRZ12" s="54"/>
      <c r="TSA12" s="54"/>
      <c r="TSB12" s="54"/>
      <c r="TSC12" s="54"/>
      <c r="TSD12" s="54"/>
      <c r="TSE12" s="54"/>
      <c r="TSF12" s="54"/>
      <c r="TSG12" s="54"/>
      <c r="TSH12" s="54"/>
      <c r="TSI12" s="54"/>
      <c r="TSJ12" s="54"/>
      <c r="TSK12" s="54"/>
      <c r="TSL12" s="54"/>
      <c r="TSM12" s="54"/>
      <c r="TSN12" s="54"/>
      <c r="TSO12" s="54"/>
      <c r="TSP12" s="54"/>
      <c r="TSQ12" s="54"/>
      <c r="TSR12" s="54"/>
      <c r="TSS12" s="54"/>
      <c r="TST12" s="54"/>
      <c r="TSU12" s="54"/>
      <c r="TSV12" s="54"/>
      <c r="TSW12" s="54"/>
      <c r="TSX12" s="54"/>
      <c r="TSY12" s="54"/>
      <c r="TSZ12" s="54"/>
      <c r="TTA12" s="54"/>
      <c r="TTB12" s="54"/>
      <c r="TTC12" s="54"/>
      <c r="TTD12" s="54"/>
      <c r="TTE12" s="54"/>
      <c r="TTF12" s="54"/>
      <c r="TTG12" s="54"/>
      <c r="TTH12" s="54"/>
      <c r="TTI12" s="54"/>
      <c r="TTJ12" s="54"/>
      <c r="TTK12" s="54"/>
      <c r="TTL12" s="54"/>
      <c r="TTM12" s="54"/>
      <c r="TTN12" s="54"/>
      <c r="TTO12" s="54"/>
      <c r="TTP12" s="54"/>
      <c r="TTQ12" s="54"/>
      <c r="TTR12" s="54"/>
      <c r="TTS12" s="54"/>
      <c r="TTT12" s="54"/>
      <c r="TTU12" s="54"/>
      <c r="TTV12" s="54"/>
      <c r="TTW12" s="54"/>
      <c r="TTX12" s="54"/>
      <c r="TTY12" s="54"/>
      <c r="TTZ12" s="54"/>
      <c r="TUA12" s="54"/>
      <c r="TUB12" s="54"/>
      <c r="TUC12" s="54"/>
      <c r="TUD12" s="54"/>
      <c r="TUE12" s="54"/>
      <c r="TUF12" s="54"/>
      <c r="TUG12" s="54"/>
      <c r="TUH12" s="54"/>
      <c r="TUI12" s="54"/>
      <c r="TUJ12" s="54"/>
      <c r="TUK12" s="54"/>
      <c r="TUL12" s="54"/>
      <c r="TUM12" s="54"/>
      <c r="TUN12" s="54"/>
      <c r="TUO12" s="54"/>
      <c r="TUP12" s="54"/>
      <c r="TUQ12" s="54"/>
      <c r="TUR12" s="54"/>
      <c r="TUS12" s="54"/>
      <c r="TUT12" s="54"/>
      <c r="TUU12" s="54"/>
      <c r="TUV12" s="54"/>
      <c r="TUW12" s="54"/>
      <c r="TUX12" s="54"/>
      <c r="TUY12" s="54"/>
      <c r="TUZ12" s="54"/>
      <c r="TVA12" s="54"/>
      <c r="TVB12" s="54"/>
      <c r="TVC12" s="54"/>
      <c r="TVD12" s="54"/>
      <c r="TVE12" s="54"/>
      <c r="TVF12" s="54"/>
      <c r="TVG12" s="54"/>
      <c r="TVH12" s="54"/>
      <c r="TVI12" s="54"/>
      <c r="TVJ12" s="54"/>
      <c r="TVK12" s="54"/>
      <c r="TVL12" s="54"/>
      <c r="TVM12" s="54"/>
      <c r="TVN12" s="54"/>
      <c r="TVO12" s="54"/>
      <c r="TVP12" s="54"/>
      <c r="TVQ12" s="54"/>
      <c r="TVR12" s="54"/>
      <c r="TVS12" s="54"/>
      <c r="TVT12" s="54"/>
      <c r="TVU12" s="54"/>
      <c r="TVV12" s="54"/>
      <c r="TVW12" s="54"/>
      <c r="TVX12" s="54"/>
      <c r="TVY12" s="54"/>
      <c r="TVZ12" s="54"/>
      <c r="TWA12" s="54"/>
      <c r="TWB12" s="54"/>
      <c r="TWC12" s="54"/>
      <c r="TWD12" s="54"/>
      <c r="TWE12" s="54"/>
      <c r="TWF12" s="54"/>
      <c r="TWG12" s="54"/>
      <c r="TWH12" s="54"/>
      <c r="TWI12" s="54"/>
      <c r="TWJ12" s="54"/>
      <c r="TWK12" s="54"/>
      <c r="TWL12" s="54"/>
      <c r="TWM12" s="54"/>
      <c r="TWN12" s="54"/>
      <c r="TWO12" s="54"/>
      <c r="TWP12" s="54"/>
      <c r="TWQ12" s="54"/>
      <c r="TWR12" s="54"/>
      <c r="TWS12" s="54"/>
      <c r="TWT12" s="54"/>
      <c r="TWU12" s="54"/>
      <c r="TWV12" s="54"/>
      <c r="TWW12" s="54"/>
      <c r="TWX12" s="54"/>
      <c r="TWY12" s="54"/>
      <c r="TWZ12" s="54"/>
      <c r="TXA12" s="54"/>
      <c r="TXB12" s="54"/>
      <c r="TXC12" s="54"/>
      <c r="TXD12" s="54"/>
      <c r="TXE12" s="54"/>
      <c r="TXF12" s="54"/>
      <c r="TXG12" s="54"/>
      <c r="TXH12" s="54"/>
      <c r="TXI12" s="54"/>
      <c r="TXJ12" s="54"/>
      <c r="TXK12" s="54"/>
      <c r="TXL12" s="54"/>
      <c r="TXM12" s="54"/>
      <c r="TXN12" s="54"/>
      <c r="TXO12" s="54"/>
      <c r="TXP12" s="54"/>
      <c r="TXQ12" s="54"/>
      <c r="TXR12" s="54"/>
      <c r="TXS12" s="54"/>
      <c r="TXT12" s="54"/>
      <c r="TXU12" s="54"/>
      <c r="TXV12" s="54"/>
      <c r="TXW12" s="54"/>
      <c r="TXX12" s="54"/>
      <c r="TXY12" s="54"/>
      <c r="TXZ12" s="54"/>
      <c r="TYA12" s="54"/>
      <c r="TYB12" s="54"/>
      <c r="TYC12" s="54"/>
      <c r="TYD12" s="54"/>
      <c r="TYE12" s="54"/>
      <c r="TYF12" s="54"/>
      <c r="TYG12" s="54"/>
      <c r="TYH12" s="54"/>
      <c r="TYI12" s="54"/>
      <c r="TYJ12" s="54"/>
      <c r="TYK12" s="54"/>
      <c r="TYL12" s="54"/>
      <c r="TYM12" s="54"/>
      <c r="TYN12" s="54"/>
      <c r="TYO12" s="54"/>
      <c r="TYP12" s="54"/>
      <c r="TYQ12" s="54"/>
      <c r="TYR12" s="54"/>
      <c r="TYS12" s="54"/>
      <c r="TYT12" s="54"/>
      <c r="TYU12" s="54"/>
      <c r="TYV12" s="54"/>
      <c r="TYW12" s="54"/>
      <c r="TYX12" s="54"/>
      <c r="TYY12" s="54"/>
      <c r="TYZ12" s="54"/>
      <c r="TZA12" s="54"/>
      <c r="TZB12" s="54"/>
      <c r="TZC12" s="54"/>
      <c r="TZD12" s="54"/>
      <c r="TZE12" s="54"/>
      <c r="TZF12" s="54"/>
      <c r="TZG12" s="54"/>
      <c r="TZH12" s="54"/>
      <c r="TZI12" s="54"/>
      <c r="TZJ12" s="54"/>
      <c r="TZK12" s="54"/>
      <c r="TZL12" s="54"/>
      <c r="TZM12" s="54"/>
      <c r="TZN12" s="54"/>
      <c r="TZO12" s="54"/>
      <c r="TZP12" s="54"/>
      <c r="TZQ12" s="54"/>
      <c r="TZR12" s="54"/>
      <c r="TZS12" s="54"/>
      <c r="TZT12" s="54"/>
      <c r="TZU12" s="54"/>
      <c r="TZV12" s="54"/>
      <c r="TZW12" s="54"/>
      <c r="TZX12" s="54"/>
      <c r="TZY12" s="54"/>
      <c r="TZZ12" s="54"/>
      <c r="UAA12" s="54"/>
      <c r="UAB12" s="54"/>
      <c r="UAC12" s="54"/>
      <c r="UAD12" s="54"/>
      <c r="UAE12" s="54"/>
      <c r="UAF12" s="54"/>
      <c r="UAG12" s="54"/>
      <c r="UAH12" s="54"/>
      <c r="UAI12" s="54"/>
      <c r="UAJ12" s="54"/>
      <c r="UAK12" s="54"/>
      <c r="UAL12" s="54"/>
      <c r="UAM12" s="54"/>
      <c r="UAN12" s="54"/>
      <c r="UAO12" s="54"/>
      <c r="UAP12" s="54"/>
      <c r="UAQ12" s="54"/>
      <c r="UAR12" s="54"/>
      <c r="UAS12" s="54"/>
      <c r="UAT12" s="54"/>
      <c r="UAU12" s="54"/>
      <c r="UAV12" s="54"/>
      <c r="UAW12" s="54"/>
      <c r="UAX12" s="54"/>
      <c r="UAY12" s="54"/>
      <c r="UAZ12" s="54"/>
      <c r="UBA12" s="54"/>
      <c r="UBB12" s="54"/>
      <c r="UBC12" s="54"/>
      <c r="UBD12" s="54"/>
      <c r="UBE12" s="54"/>
      <c r="UBF12" s="54"/>
      <c r="UBG12" s="54"/>
      <c r="UBH12" s="54"/>
      <c r="UBI12" s="54"/>
      <c r="UBJ12" s="54"/>
      <c r="UBK12" s="54"/>
      <c r="UBL12" s="54"/>
      <c r="UBM12" s="54"/>
      <c r="UBN12" s="54"/>
      <c r="UBO12" s="54"/>
      <c r="UBP12" s="54"/>
      <c r="UBQ12" s="54"/>
      <c r="UBR12" s="54"/>
      <c r="UBS12" s="54"/>
      <c r="UBT12" s="54"/>
      <c r="UBU12" s="54"/>
      <c r="UBV12" s="54"/>
      <c r="UBW12" s="54"/>
      <c r="UBX12" s="54"/>
      <c r="UBY12" s="54"/>
      <c r="UBZ12" s="54"/>
      <c r="UCA12" s="54"/>
      <c r="UCB12" s="54"/>
      <c r="UCC12" s="54"/>
      <c r="UCD12" s="54"/>
      <c r="UCE12" s="54"/>
      <c r="UCF12" s="54"/>
      <c r="UCG12" s="54"/>
      <c r="UCH12" s="54"/>
      <c r="UCI12" s="54"/>
      <c r="UCJ12" s="54"/>
      <c r="UCK12" s="54"/>
      <c r="UCL12" s="54"/>
      <c r="UCM12" s="54"/>
      <c r="UCN12" s="54"/>
      <c r="UCO12" s="54"/>
      <c r="UCP12" s="54"/>
      <c r="UCQ12" s="54"/>
      <c r="UCR12" s="54"/>
      <c r="UCS12" s="54"/>
      <c r="UCT12" s="54"/>
      <c r="UCU12" s="54"/>
      <c r="UCV12" s="54"/>
      <c r="UCW12" s="54"/>
      <c r="UCX12" s="54"/>
      <c r="UCY12" s="54"/>
      <c r="UCZ12" s="54"/>
      <c r="UDA12" s="54"/>
      <c r="UDB12" s="54"/>
      <c r="UDC12" s="54"/>
      <c r="UDD12" s="54"/>
      <c r="UDE12" s="54"/>
      <c r="UDF12" s="54"/>
      <c r="UDG12" s="54"/>
      <c r="UDH12" s="54"/>
      <c r="UDI12" s="54"/>
      <c r="UDJ12" s="54"/>
      <c r="UDK12" s="54"/>
      <c r="UDL12" s="54"/>
      <c r="UDM12" s="54"/>
      <c r="UDN12" s="54"/>
      <c r="UDO12" s="54"/>
      <c r="UDP12" s="54"/>
      <c r="UDQ12" s="54"/>
      <c r="UDR12" s="54"/>
      <c r="UDS12" s="54"/>
      <c r="UDT12" s="54"/>
      <c r="UDU12" s="54"/>
      <c r="UDV12" s="54"/>
      <c r="UDW12" s="54"/>
      <c r="UDX12" s="54"/>
      <c r="UDY12" s="54"/>
      <c r="UDZ12" s="54"/>
      <c r="UEA12" s="54"/>
      <c r="UEB12" s="54"/>
      <c r="UEC12" s="54"/>
      <c r="UED12" s="54"/>
      <c r="UEE12" s="54"/>
      <c r="UEF12" s="54"/>
      <c r="UEG12" s="54"/>
      <c r="UEH12" s="54"/>
      <c r="UEI12" s="54"/>
      <c r="UEJ12" s="54"/>
      <c r="UEK12" s="54"/>
      <c r="UEL12" s="54"/>
      <c r="UEM12" s="54"/>
      <c r="UEN12" s="54"/>
      <c r="UEO12" s="54"/>
      <c r="UEP12" s="54"/>
      <c r="UEQ12" s="54"/>
      <c r="UER12" s="54"/>
      <c r="UES12" s="54"/>
      <c r="UET12" s="54"/>
      <c r="UEU12" s="54"/>
      <c r="UEV12" s="54"/>
      <c r="UEW12" s="54"/>
      <c r="UEX12" s="54"/>
      <c r="UEY12" s="54"/>
      <c r="UEZ12" s="54"/>
      <c r="UFA12" s="54"/>
      <c r="UFB12" s="54"/>
      <c r="UFC12" s="54"/>
      <c r="UFD12" s="54"/>
      <c r="UFE12" s="54"/>
      <c r="UFF12" s="54"/>
      <c r="UFG12" s="54"/>
      <c r="UFH12" s="54"/>
      <c r="UFI12" s="54"/>
      <c r="UFJ12" s="54"/>
      <c r="UFK12" s="54"/>
      <c r="UFL12" s="54"/>
      <c r="UFM12" s="54"/>
      <c r="UFN12" s="54"/>
      <c r="UFO12" s="54"/>
      <c r="UFP12" s="54"/>
      <c r="UFQ12" s="54"/>
      <c r="UFR12" s="54"/>
      <c r="UFS12" s="54"/>
      <c r="UFT12" s="54"/>
      <c r="UFU12" s="54"/>
      <c r="UFV12" s="54"/>
      <c r="UFW12" s="54"/>
      <c r="UFX12" s="54"/>
      <c r="UFY12" s="54"/>
      <c r="UFZ12" s="54"/>
      <c r="UGA12" s="54"/>
      <c r="UGB12" s="54"/>
      <c r="UGC12" s="54"/>
      <c r="UGD12" s="54"/>
      <c r="UGE12" s="54"/>
      <c r="UGF12" s="54"/>
      <c r="UGG12" s="54"/>
      <c r="UGH12" s="54"/>
      <c r="UGI12" s="54"/>
      <c r="UGJ12" s="54"/>
      <c r="UGK12" s="54"/>
      <c r="UGL12" s="54"/>
      <c r="UGM12" s="54"/>
      <c r="UGN12" s="54"/>
      <c r="UGO12" s="54"/>
      <c r="UGP12" s="54"/>
      <c r="UGQ12" s="54"/>
      <c r="UGR12" s="54"/>
      <c r="UGS12" s="54"/>
      <c r="UGT12" s="54"/>
      <c r="UGU12" s="54"/>
      <c r="UGV12" s="54"/>
      <c r="UGW12" s="54"/>
      <c r="UGX12" s="54"/>
      <c r="UGY12" s="54"/>
      <c r="UGZ12" s="54"/>
      <c r="UHA12" s="54"/>
      <c r="UHB12" s="54"/>
      <c r="UHC12" s="54"/>
      <c r="UHD12" s="54"/>
      <c r="UHE12" s="54"/>
      <c r="UHF12" s="54"/>
      <c r="UHG12" s="54"/>
      <c r="UHH12" s="54"/>
      <c r="UHI12" s="54"/>
      <c r="UHJ12" s="54"/>
      <c r="UHK12" s="54"/>
      <c r="UHL12" s="54"/>
      <c r="UHM12" s="54"/>
      <c r="UHN12" s="54"/>
      <c r="UHO12" s="54"/>
      <c r="UHP12" s="54"/>
      <c r="UHQ12" s="54"/>
      <c r="UHR12" s="54"/>
      <c r="UHS12" s="54"/>
      <c r="UHT12" s="54"/>
      <c r="UHU12" s="54"/>
      <c r="UHV12" s="54"/>
      <c r="UHW12" s="54"/>
      <c r="UHX12" s="54"/>
      <c r="UHY12" s="54"/>
      <c r="UHZ12" s="54"/>
      <c r="UIA12" s="54"/>
      <c r="UIB12" s="54"/>
      <c r="UIC12" s="54"/>
      <c r="UID12" s="54"/>
      <c r="UIE12" s="54"/>
      <c r="UIF12" s="54"/>
      <c r="UIG12" s="54"/>
      <c r="UIH12" s="54"/>
      <c r="UII12" s="54"/>
      <c r="UIJ12" s="54"/>
      <c r="UIK12" s="54"/>
      <c r="UIL12" s="54"/>
      <c r="UIM12" s="54"/>
      <c r="UIN12" s="54"/>
      <c r="UIO12" s="54"/>
      <c r="UIP12" s="54"/>
      <c r="UIQ12" s="54"/>
      <c r="UIR12" s="54"/>
      <c r="UIS12" s="54"/>
      <c r="UIT12" s="54"/>
      <c r="UIU12" s="54"/>
      <c r="UIV12" s="54"/>
      <c r="UIW12" s="54"/>
      <c r="UIX12" s="54"/>
      <c r="UIY12" s="54"/>
      <c r="UIZ12" s="54"/>
      <c r="UJA12" s="54"/>
      <c r="UJB12" s="54"/>
      <c r="UJC12" s="54"/>
      <c r="UJD12" s="54"/>
      <c r="UJE12" s="54"/>
      <c r="UJF12" s="54"/>
      <c r="UJG12" s="54"/>
      <c r="UJH12" s="54"/>
      <c r="UJI12" s="54"/>
      <c r="UJJ12" s="54"/>
      <c r="UJK12" s="54"/>
      <c r="UJL12" s="54"/>
      <c r="UJM12" s="54"/>
      <c r="UJN12" s="54"/>
      <c r="UJO12" s="54"/>
      <c r="UJP12" s="54"/>
      <c r="UJQ12" s="54"/>
      <c r="UJR12" s="54"/>
      <c r="UJS12" s="54"/>
      <c r="UJT12" s="54"/>
      <c r="UJU12" s="54"/>
      <c r="UJV12" s="54"/>
      <c r="UJW12" s="54"/>
      <c r="UJX12" s="54"/>
      <c r="UJY12" s="54"/>
      <c r="UJZ12" s="54"/>
      <c r="UKA12" s="54"/>
      <c r="UKB12" s="54"/>
      <c r="UKC12" s="54"/>
      <c r="UKD12" s="54"/>
      <c r="UKE12" s="54"/>
      <c r="UKF12" s="54"/>
      <c r="UKG12" s="54"/>
      <c r="UKH12" s="54"/>
      <c r="UKI12" s="54"/>
      <c r="UKJ12" s="54"/>
      <c r="UKK12" s="54"/>
      <c r="UKL12" s="54"/>
      <c r="UKM12" s="54"/>
      <c r="UKN12" s="54"/>
      <c r="UKO12" s="54"/>
      <c r="UKP12" s="54"/>
      <c r="UKQ12" s="54"/>
      <c r="UKR12" s="54"/>
      <c r="UKS12" s="54"/>
      <c r="UKT12" s="54"/>
      <c r="UKU12" s="54"/>
      <c r="UKV12" s="54"/>
      <c r="UKW12" s="54"/>
      <c r="UKX12" s="54"/>
      <c r="UKY12" s="54"/>
      <c r="UKZ12" s="54"/>
      <c r="ULA12" s="54"/>
      <c r="ULB12" s="54"/>
      <c r="ULC12" s="54"/>
      <c r="ULD12" s="54"/>
      <c r="ULE12" s="54"/>
      <c r="ULF12" s="54"/>
      <c r="ULG12" s="54"/>
      <c r="ULH12" s="54"/>
      <c r="ULI12" s="54"/>
      <c r="ULJ12" s="54"/>
      <c r="ULK12" s="54"/>
      <c r="ULL12" s="54"/>
      <c r="ULM12" s="54"/>
      <c r="ULN12" s="54"/>
      <c r="ULO12" s="54"/>
      <c r="ULP12" s="54"/>
      <c r="ULQ12" s="54"/>
      <c r="ULR12" s="54"/>
      <c r="ULS12" s="54"/>
      <c r="ULT12" s="54"/>
      <c r="ULU12" s="54"/>
      <c r="ULV12" s="54"/>
      <c r="ULW12" s="54"/>
      <c r="ULX12" s="54"/>
      <c r="ULY12" s="54"/>
      <c r="ULZ12" s="54"/>
      <c r="UMA12" s="54"/>
      <c r="UMB12" s="54"/>
      <c r="UMC12" s="54"/>
      <c r="UMD12" s="54"/>
      <c r="UME12" s="54"/>
      <c r="UMF12" s="54"/>
      <c r="UMG12" s="54"/>
      <c r="UMH12" s="54"/>
      <c r="UMI12" s="54"/>
      <c r="UMJ12" s="54"/>
      <c r="UMK12" s="54"/>
      <c r="UML12" s="54"/>
      <c r="UMM12" s="54"/>
      <c r="UMN12" s="54"/>
      <c r="UMO12" s="54"/>
      <c r="UMP12" s="54"/>
      <c r="UMQ12" s="54"/>
      <c r="UMR12" s="54"/>
      <c r="UMS12" s="54"/>
      <c r="UMT12" s="54"/>
      <c r="UMU12" s="54"/>
      <c r="UMV12" s="54"/>
      <c r="UMW12" s="54"/>
      <c r="UMX12" s="54"/>
      <c r="UMY12" s="54"/>
      <c r="UMZ12" s="54"/>
      <c r="UNA12" s="54"/>
      <c r="UNB12" s="54"/>
      <c r="UNC12" s="54"/>
      <c r="UND12" s="54"/>
      <c r="UNE12" s="54"/>
      <c r="UNF12" s="54"/>
      <c r="UNG12" s="54"/>
      <c r="UNH12" s="54"/>
      <c r="UNI12" s="54"/>
      <c r="UNJ12" s="54"/>
      <c r="UNK12" s="54"/>
      <c r="UNL12" s="54"/>
      <c r="UNM12" s="54"/>
      <c r="UNN12" s="54"/>
      <c r="UNO12" s="54"/>
      <c r="UNP12" s="54"/>
      <c r="UNQ12" s="54"/>
      <c r="UNR12" s="54"/>
      <c r="UNS12" s="54"/>
      <c r="UNT12" s="54"/>
      <c r="UNU12" s="54"/>
      <c r="UNV12" s="54"/>
      <c r="UNW12" s="54"/>
      <c r="UNX12" s="54"/>
      <c r="UNY12" s="54"/>
      <c r="UNZ12" s="54"/>
      <c r="UOA12" s="54"/>
      <c r="UOB12" s="54"/>
      <c r="UOC12" s="54"/>
      <c r="UOD12" s="54"/>
      <c r="UOE12" s="54"/>
      <c r="UOF12" s="54"/>
      <c r="UOG12" s="54"/>
      <c r="UOH12" s="54"/>
      <c r="UOI12" s="54"/>
      <c r="UOJ12" s="54"/>
      <c r="UOK12" s="54"/>
      <c r="UOL12" s="54"/>
      <c r="UOM12" s="54"/>
      <c r="UON12" s="54"/>
      <c r="UOO12" s="54"/>
      <c r="UOP12" s="54"/>
      <c r="UOQ12" s="54"/>
      <c r="UOR12" s="54"/>
      <c r="UOS12" s="54"/>
      <c r="UOT12" s="54"/>
      <c r="UOU12" s="54"/>
      <c r="UOV12" s="54"/>
      <c r="UOW12" s="54"/>
      <c r="UOX12" s="54"/>
      <c r="UOY12" s="54"/>
      <c r="UOZ12" s="54"/>
      <c r="UPA12" s="54"/>
      <c r="UPB12" s="54"/>
      <c r="UPC12" s="54"/>
      <c r="UPD12" s="54"/>
      <c r="UPE12" s="54"/>
      <c r="UPF12" s="54"/>
      <c r="UPG12" s="54"/>
      <c r="UPH12" s="54"/>
      <c r="UPI12" s="54"/>
      <c r="UPJ12" s="54"/>
      <c r="UPK12" s="54"/>
      <c r="UPL12" s="54"/>
      <c r="UPM12" s="54"/>
      <c r="UPN12" s="54"/>
      <c r="UPO12" s="54"/>
      <c r="UPP12" s="54"/>
      <c r="UPQ12" s="54"/>
      <c r="UPR12" s="54"/>
      <c r="UPS12" s="54"/>
      <c r="UPT12" s="54"/>
      <c r="UPU12" s="54"/>
      <c r="UPV12" s="54"/>
      <c r="UPW12" s="54"/>
      <c r="UPX12" s="54"/>
      <c r="UPY12" s="54"/>
      <c r="UPZ12" s="54"/>
      <c r="UQA12" s="54"/>
      <c r="UQB12" s="54"/>
      <c r="UQC12" s="54"/>
      <c r="UQD12" s="54"/>
      <c r="UQE12" s="54"/>
      <c r="UQF12" s="54"/>
      <c r="UQG12" s="54"/>
      <c r="UQH12" s="54"/>
      <c r="UQI12" s="54"/>
      <c r="UQJ12" s="54"/>
      <c r="UQK12" s="54"/>
      <c r="UQL12" s="54"/>
      <c r="UQM12" s="54"/>
      <c r="UQN12" s="54"/>
      <c r="UQO12" s="54"/>
      <c r="UQP12" s="54"/>
      <c r="UQQ12" s="54"/>
      <c r="UQR12" s="54"/>
      <c r="UQS12" s="54"/>
      <c r="UQT12" s="54"/>
      <c r="UQU12" s="54"/>
      <c r="UQV12" s="54"/>
      <c r="UQW12" s="54"/>
      <c r="UQX12" s="54"/>
      <c r="UQY12" s="54"/>
      <c r="UQZ12" s="54"/>
      <c r="URA12" s="54"/>
      <c r="URB12" s="54"/>
      <c r="URC12" s="54"/>
      <c r="URD12" s="54"/>
      <c r="URE12" s="54"/>
      <c r="URF12" s="54"/>
      <c r="URG12" s="54"/>
      <c r="URH12" s="54"/>
      <c r="URI12" s="54"/>
      <c r="URJ12" s="54"/>
      <c r="URK12" s="54"/>
      <c r="URL12" s="54"/>
      <c r="URM12" s="54"/>
      <c r="URN12" s="54"/>
      <c r="URO12" s="54"/>
      <c r="URP12" s="54"/>
      <c r="URQ12" s="54"/>
      <c r="URR12" s="54"/>
      <c r="URS12" s="54"/>
      <c r="URT12" s="54"/>
      <c r="URU12" s="54"/>
      <c r="URV12" s="54"/>
      <c r="URW12" s="54"/>
      <c r="URX12" s="54"/>
      <c r="URY12" s="54"/>
      <c r="URZ12" s="54"/>
      <c r="USA12" s="54"/>
      <c r="USB12" s="54"/>
      <c r="USC12" s="54"/>
      <c r="USD12" s="54"/>
      <c r="USE12" s="54"/>
      <c r="USF12" s="54"/>
      <c r="USG12" s="54"/>
      <c r="USH12" s="54"/>
      <c r="USI12" s="54"/>
      <c r="USJ12" s="54"/>
      <c r="USK12" s="54"/>
      <c r="USL12" s="54"/>
      <c r="USM12" s="54"/>
      <c r="USN12" s="54"/>
      <c r="USO12" s="54"/>
      <c r="USP12" s="54"/>
      <c r="USQ12" s="54"/>
      <c r="USR12" s="54"/>
      <c r="USS12" s="54"/>
      <c r="UST12" s="54"/>
      <c r="USU12" s="54"/>
      <c r="USV12" s="54"/>
      <c r="USW12" s="54"/>
      <c r="USX12" s="54"/>
      <c r="USY12" s="54"/>
      <c r="USZ12" s="54"/>
      <c r="UTA12" s="54"/>
      <c r="UTB12" s="54"/>
      <c r="UTC12" s="54"/>
      <c r="UTD12" s="54"/>
      <c r="UTE12" s="54"/>
      <c r="UTF12" s="54"/>
      <c r="UTG12" s="54"/>
      <c r="UTH12" s="54"/>
      <c r="UTI12" s="54"/>
      <c r="UTJ12" s="54"/>
      <c r="UTK12" s="54"/>
      <c r="UTL12" s="54"/>
      <c r="UTM12" s="54"/>
      <c r="UTN12" s="54"/>
      <c r="UTO12" s="54"/>
      <c r="UTP12" s="54"/>
      <c r="UTQ12" s="54"/>
      <c r="UTR12" s="54"/>
      <c r="UTS12" s="54"/>
      <c r="UTT12" s="54"/>
      <c r="UTU12" s="54"/>
      <c r="UTV12" s="54"/>
      <c r="UTW12" s="54"/>
      <c r="UTX12" s="54"/>
      <c r="UTY12" s="54"/>
      <c r="UTZ12" s="54"/>
      <c r="UUA12" s="54"/>
      <c r="UUB12" s="54"/>
      <c r="UUC12" s="54"/>
      <c r="UUD12" s="54"/>
      <c r="UUE12" s="54"/>
      <c r="UUF12" s="54"/>
      <c r="UUG12" s="54"/>
      <c r="UUH12" s="54"/>
      <c r="UUI12" s="54"/>
      <c r="UUJ12" s="54"/>
      <c r="UUK12" s="54"/>
      <c r="UUL12" s="54"/>
      <c r="UUM12" s="54"/>
      <c r="UUN12" s="54"/>
      <c r="UUO12" s="54"/>
      <c r="UUP12" s="54"/>
      <c r="UUQ12" s="54"/>
      <c r="UUR12" s="54"/>
      <c r="UUS12" s="54"/>
      <c r="UUT12" s="54"/>
      <c r="UUU12" s="54"/>
      <c r="UUV12" s="54"/>
      <c r="UUW12" s="54"/>
      <c r="UUX12" s="54"/>
      <c r="UUY12" s="54"/>
      <c r="UUZ12" s="54"/>
      <c r="UVA12" s="54"/>
      <c r="UVB12" s="54"/>
      <c r="UVC12" s="54"/>
      <c r="UVD12" s="54"/>
      <c r="UVE12" s="54"/>
      <c r="UVF12" s="54"/>
      <c r="UVG12" s="54"/>
      <c r="UVH12" s="54"/>
      <c r="UVI12" s="54"/>
      <c r="UVJ12" s="54"/>
      <c r="UVK12" s="54"/>
      <c r="UVL12" s="54"/>
      <c r="UVM12" s="54"/>
      <c r="UVN12" s="54"/>
      <c r="UVO12" s="54"/>
      <c r="UVP12" s="54"/>
      <c r="UVQ12" s="54"/>
      <c r="UVR12" s="54"/>
      <c r="UVS12" s="54"/>
      <c r="UVT12" s="54"/>
      <c r="UVU12" s="54"/>
      <c r="UVV12" s="54"/>
      <c r="UVW12" s="54"/>
      <c r="UVX12" s="54"/>
      <c r="UVY12" s="54"/>
      <c r="UVZ12" s="54"/>
      <c r="UWA12" s="54"/>
      <c r="UWB12" s="54"/>
      <c r="UWC12" s="54"/>
      <c r="UWD12" s="54"/>
      <c r="UWE12" s="54"/>
      <c r="UWF12" s="54"/>
      <c r="UWG12" s="54"/>
      <c r="UWH12" s="54"/>
      <c r="UWI12" s="54"/>
      <c r="UWJ12" s="54"/>
      <c r="UWK12" s="54"/>
      <c r="UWL12" s="54"/>
      <c r="UWM12" s="54"/>
      <c r="UWN12" s="54"/>
      <c r="UWO12" s="54"/>
      <c r="UWP12" s="54"/>
      <c r="UWQ12" s="54"/>
      <c r="UWR12" s="54"/>
      <c r="UWS12" s="54"/>
      <c r="UWT12" s="54"/>
      <c r="UWU12" s="54"/>
      <c r="UWV12" s="54"/>
      <c r="UWW12" s="54"/>
      <c r="UWX12" s="54"/>
      <c r="UWY12" s="54"/>
      <c r="UWZ12" s="54"/>
      <c r="UXA12" s="54"/>
      <c r="UXB12" s="54"/>
      <c r="UXC12" s="54"/>
      <c r="UXD12" s="54"/>
      <c r="UXE12" s="54"/>
      <c r="UXF12" s="54"/>
      <c r="UXG12" s="54"/>
      <c r="UXH12" s="54"/>
      <c r="UXI12" s="54"/>
      <c r="UXJ12" s="54"/>
      <c r="UXK12" s="54"/>
      <c r="UXL12" s="54"/>
      <c r="UXM12" s="54"/>
      <c r="UXN12" s="54"/>
      <c r="UXO12" s="54"/>
      <c r="UXP12" s="54"/>
      <c r="UXQ12" s="54"/>
      <c r="UXR12" s="54"/>
      <c r="UXS12" s="54"/>
      <c r="UXT12" s="54"/>
      <c r="UXU12" s="54"/>
      <c r="UXV12" s="54"/>
      <c r="UXW12" s="54"/>
      <c r="UXX12" s="54"/>
      <c r="UXY12" s="54"/>
      <c r="UXZ12" s="54"/>
      <c r="UYA12" s="54"/>
      <c r="UYB12" s="54"/>
      <c r="UYC12" s="54"/>
      <c r="UYD12" s="54"/>
      <c r="UYE12" s="54"/>
      <c r="UYF12" s="54"/>
      <c r="UYG12" s="54"/>
      <c r="UYH12" s="54"/>
      <c r="UYI12" s="54"/>
      <c r="UYJ12" s="54"/>
      <c r="UYK12" s="54"/>
      <c r="UYL12" s="54"/>
      <c r="UYM12" s="54"/>
      <c r="UYN12" s="54"/>
      <c r="UYO12" s="54"/>
      <c r="UYP12" s="54"/>
      <c r="UYQ12" s="54"/>
      <c r="UYR12" s="54"/>
      <c r="UYS12" s="54"/>
      <c r="UYT12" s="54"/>
      <c r="UYU12" s="54"/>
      <c r="UYV12" s="54"/>
      <c r="UYW12" s="54"/>
      <c r="UYX12" s="54"/>
      <c r="UYY12" s="54"/>
      <c r="UYZ12" s="54"/>
      <c r="UZA12" s="54"/>
      <c r="UZB12" s="54"/>
      <c r="UZC12" s="54"/>
      <c r="UZD12" s="54"/>
      <c r="UZE12" s="54"/>
      <c r="UZF12" s="54"/>
      <c r="UZG12" s="54"/>
      <c r="UZH12" s="54"/>
      <c r="UZI12" s="54"/>
      <c r="UZJ12" s="54"/>
      <c r="UZK12" s="54"/>
      <c r="UZL12" s="54"/>
      <c r="UZM12" s="54"/>
      <c r="UZN12" s="54"/>
      <c r="UZO12" s="54"/>
      <c r="UZP12" s="54"/>
      <c r="UZQ12" s="54"/>
      <c r="UZR12" s="54"/>
      <c r="UZS12" s="54"/>
      <c r="UZT12" s="54"/>
      <c r="UZU12" s="54"/>
      <c r="UZV12" s="54"/>
      <c r="UZW12" s="54"/>
      <c r="UZX12" s="54"/>
      <c r="UZY12" s="54"/>
      <c r="UZZ12" s="54"/>
      <c r="VAA12" s="54"/>
      <c r="VAB12" s="54"/>
      <c r="VAC12" s="54"/>
      <c r="VAD12" s="54"/>
      <c r="VAE12" s="54"/>
      <c r="VAF12" s="54"/>
      <c r="VAG12" s="54"/>
      <c r="VAH12" s="54"/>
      <c r="VAI12" s="54"/>
      <c r="VAJ12" s="54"/>
      <c r="VAK12" s="54"/>
      <c r="VAL12" s="54"/>
      <c r="VAM12" s="54"/>
      <c r="VAN12" s="54"/>
      <c r="VAO12" s="54"/>
      <c r="VAP12" s="54"/>
      <c r="VAQ12" s="54"/>
      <c r="VAR12" s="54"/>
      <c r="VAS12" s="54"/>
      <c r="VAT12" s="54"/>
      <c r="VAU12" s="54"/>
      <c r="VAV12" s="54"/>
      <c r="VAW12" s="54"/>
      <c r="VAX12" s="54"/>
      <c r="VAY12" s="54"/>
      <c r="VAZ12" s="54"/>
      <c r="VBA12" s="54"/>
      <c r="VBB12" s="54"/>
      <c r="VBC12" s="54"/>
      <c r="VBD12" s="54"/>
      <c r="VBE12" s="54"/>
      <c r="VBF12" s="54"/>
      <c r="VBG12" s="54"/>
      <c r="VBH12" s="54"/>
      <c r="VBI12" s="54"/>
      <c r="VBJ12" s="54"/>
      <c r="VBK12" s="54"/>
      <c r="VBL12" s="54"/>
      <c r="VBM12" s="54"/>
      <c r="VBN12" s="54"/>
      <c r="VBO12" s="54"/>
      <c r="VBP12" s="54"/>
      <c r="VBQ12" s="54"/>
      <c r="VBR12" s="54"/>
      <c r="VBS12" s="54"/>
      <c r="VBT12" s="54"/>
      <c r="VBU12" s="54"/>
      <c r="VBV12" s="54"/>
      <c r="VBW12" s="54"/>
      <c r="VBX12" s="54"/>
      <c r="VBY12" s="54"/>
      <c r="VBZ12" s="54"/>
      <c r="VCA12" s="54"/>
      <c r="VCB12" s="54"/>
      <c r="VCC12" s="54"/>
      <c r="VCD12" s="54"/>
      <c r="VCE12" s="54"/>
      <c r="VCF12" s="54"/>
      <c r="VCG12" s="54"/>
      <c r="VCH12" s="54"/>
      <c r="VCI12" s="54"/>
      <c r="VCJ12" s="54"/>
      <c r="VCK12" s="54"/>
      <c r="VCL12" s="54"/>
      <c r="VCM12" s="54"/>
      <c r="VCN12" s="54"/>
      <c r="VCO12" s="54"/>
      <c r="VCP12" s="54"/>
      <c r="VCQ12" s="54"/>
      <c r="VCR12" s="54"/>
      <c r="VCS12" s="54"/>
      <c r="VCT12" s="54"/>
      <c r="VCU12" s="54"/>
      <c r="VCV12" s="54"/>
      <c r="VCW12" s="54"/>
      <c r="VCX12" s="54"/>
      <c r="VCY12" s="54"/>
      <c r="VCZ12" s="54"/>
      <c r="VDA12" s="54"/>
      <c r="VDB12" s="54"/>
      <c r="VDC12" s="54"/>
      <c r="VDD12" s="54"/>
      <c r="VDE12" s="54"/>
      <c r="VDF12" s="54"/>
      <c r="VDG12" s="54"/>
      <c r="VDH12" s="54"/>
      <c r="VDI12" s="54"/>
      <c r="VDJ12" s="54"/>
      <c r="VDK12" s="54"/>
      <c r="VDL12" s="54"/>
      <c r="VDM12" s="54"/>
      <c r="VDN12" s="54"/>
      <c r="VDO12" s="54"/>
      <c r="VDP12" s="54"/>
      <c r="VDQ12" s="54"/>
      <c r="VDR12" s="54"/>
      <c r="VDS12" s="54"/>
      <c r="VDT12" s="54"/>
      <c r="VDU12" s="54"/>
      <c r="VDV12" s="54"/>
      <c r="VDW12" s="54"/>
      <c r="VDX12" s="54"/>
      <c r="VDY12" s="54"/>
      <c r="VDZ12" s="54"/>
      <c r="VEA12" s="54"/>
      <c r="VEB12" s="54"/>
      <c r="VEC12" s="54"/>
      <c r="VED12" s="54"/>
      <c r="VEE12" s="54"/>
      <c r="VEF12" s="54"/>
      <c r="VEG12" s="54"/>
      <c r="VEH12" s="54"/>
      <c r="VEI12" s="54"/>
      <c r="VEJ12" s="54"/>
      <c r="VEK12" s="54"/>
      <c r="VEL12" s="54"/>
      <c r="VEM12" s="54"/>
      <c r="VEN12" s="54"/>
      <c r="VEO12" s="54"/>
      <c r="VEP12" s="54"/>
      <c r="VEQ12" s="54"/>
      <c r="VER12" s="54"/>
      <c r="VES12" s="54"/>
      <c r="VET12" s="54"/>
      <c r="VEU12" s="54"/>
      <c r="VEV12" s="54"/>
      <c r="VEW12" s="54"/>
      <c r="VEX12" s="54"/>
      <c r="VEY12" s="54"/>
      <c r="VEZ12" s="54"/>
      <c r="VFA12" s="54"/>
      <c r="VFB12" s="54"/>
      <c r="VFC12" s="54"/>
      <c r="VFD12" s="54"/>
      <c r="VFE12" s="54"/>
      <c r="VFF12" s="54"/>
      <c r="VFG12" s="54"/>
      <c r="VFH12" s="54"/>
      <c r="VFI12" s="54"/>
      <c r="VFJ12" s="54"/>
      <c r="VFK12" s="54"/>
      <c r="VFL12" s="54"/>
      <c r="VFM12" s="54"/>
      <c r="VFN12" s="54"/>
      <c r="VFO12" s="54"/>
      <c r="VFP12" s="54"/>
      <c r="VFQ12" s="54"/>
      <c r="VFR12" s="54"/>
      <c r="VFS12" s="54"/>
      <c r="VFT12" s="54"/>
      <c r="VFU12" s="54"/>
      <c r="VFV12" s="54"/>
      <c r="VFW12" s="54"/>
      <c r="VFX12" s="54"/>
      <c r="VFY12" s="54"/>
      <c r="VFZ12" s="54"/>
      <c r="VGA12" s="54"/>
      <c r="VGB12" s="54"/>
      <c r="VGC12" s="54"/>
      <c r="VGD12" s="54"/>
      <c r="VGE12" s="54"/>
      <c r="VGF12" s="54"/>
      <c r="VGG12" s="54"/>
      <c r="VGH12" s="54"/>
      <c r="VGI12" s="54"/>
      <c r="VGJ12" s="54"/>
      <c r="VGK12" s="54"/>
      <c r="VGL12" s="54"/>
      <c r="VGM12" s="54"/>
      <c r="VGN12" s="54"/>
      <c r="VGO12" s="54"/>
      <c r="VGP12" s="54"/>
      <c r="VGQ12" s="54"/>
      <c r="VGR12" s="54"/>
      <c r="VGS12" s="54"/>
      <c r="VGT12" s="54"/>
      <c r="VGU12" s="54"/>
      <c r="VGV12" s="54"/>
      <c r="VGW12" s="54"/>
      <c r="VGX12" s="54"/>
      <c r="VGY12" s="54"/>
      <c r="VGZ12" s="54"/>
      <c r="VHA12" s="54"/>
      <c r="VHB12" s="54"/>
      <c r="VHC12" s="54"/>
      <c r="VHD12" s="54"/>
      <c r="VHE12" s="54"/>
      <c r="VHF12" s="54"/>
      <c r="VHG12" s="54"/>
      <c r="VHH12" s="54"/>
      <c r="VHI12" s="54"/>
      <c r="VHJ12" s="54"/>
      <c r="VHK12" s="54"/>
      <c r="VHL12" s="54"/>
      <c r="VHM12" s="54"/>
      <c r="VHN12" s="54"/>
      <c r="VHO12" s="54"/>
      <c r="VHP12" s="54"/>
      <c r="VHQ12" s="54"/>
      <c r="VHR12" s="54"/>
      <c r="VHS12" s="54"/>
      <c r="VHT12" s="54"/>
      <c r="VHU12" s="54"/>
      <c r="VHV12" s="54"/>
      <c r="VHW12" s="54"/>
      <c r="VHX12" s="54"/>
      <c r="VHY12" s="54"/>
      <c r="VHZ12" s="54"/>
      <c r="VIA12" s="54"/>
      <c r="VIB12" s="54"/>
      <c r="VIC12" s="54"/>
      <c r="VID12" s="54"/>
      <c r="VIE12" s="54"/>
      <c r="VIF12" s="54"/>
      <c r="VIG12" s="54"/>
      <c r="VIH12" s="54"/>
      <c r="VII12" s="54"/>
      <c r="VIJ12" s="54"/>
      <c r="VIK12" s="54"/>
      <c r="VIL12" s="54"/>
      <c r="VIM12" s="54"/>
      <c r="VIN12" s="54"/>
      <c r="VIO12" s="54"/>
      <c r="VIP12" s="54"/>
      <c r="VIQ12" s="54"/>
      <c r="VIR12" s="54"/>
      <c r="VIS12" s="54"/>
      <c r="VIT12" s="54"/>
      <c r="VIU12" s="54"/>
      <c r="VIV12" s="54"/>
      <c r="VIW12" s="54"/>
      <c r="VIX12" s="54"/>
      <c r="VIY12" s="54"/>
      <c r="VIZ12" s="54"/>
      <c r="VJA12" s="54"/>
      <c r="VJB12" s="54"/>
      <c r="VJC12" s="54"/>
      <c r="VJD12" s="54"/>
      <c r="VJE12" s="54"/>
      <c r="VJF12" s="54"/>
      <c r="VJG12" s="54"/>
      <c r="VJH12" s="54"/>
      <c r="VJI12" s="54"/>
      <c r="VJJ12" s="54"/>
      <c r="VJK12" s="54"/>
      <c r="VJL12" s="54"/>
      <c r="VJM12" s="54"/>
      <c r="VJN12" s="54"/>
      <c r="VJO12" s="54"/>
      <c r="VJP12" s="54"/>
      <c r="VJQ12" s="54"/>
      <c r="VJR12" s="54"/>
      <c r="VJS12" s="54"/>
      <c r="VJT12" s="54"/>
      <c r="VJU12" s="54"/>
      <c r="VJV12" s="54"/>
      <c r="VJW12" s="54"/>
      <c r="VJX12" s="54"/>
      <c r="VJY12" s="54"/>
      <c r="VJZ12" s="54"/>
      <c r="VKA12" s="54"/>
      <c r="VKB12" s="54"/>
      <c r="VKC12" s="54"/>
      <c r="VKD12" s="54"/>
      <c r="VKE12" s="54"/>
      <c r="VKF12" s="54"/>
      <c r="VKG12" s="54"/>
      <c r="VKH12" s="54"/>
      <c r="VKI12" s="54"/>
      <c r="VKJ12" s="54"/>
      <c r="VKK12" s="54"/>
      <c r="VKL12" s="54"/>
      <c r="VKM12" s="54"/>
      <c r="VKN12" s="54"/>
      <c r="VKO12" s="54"/>
      <c r="VKP12" s="54"/>
      <c r="VKQ12" s="54"/>
      <c r="VKR12" s="54"/>
      <c r="VKS12" s="54"/>
      <c r="VKT12" s="54"/>
      <c r="VKU12" s="54"/>
      <c r="VKV12" s="54"/>
      <c r="VKW12" s="54"/>
      <c r="VKX12" s="54"/>
      <c r="VKY12" s="54"/>
      <c r="VKZ12" s="54"/>
      <c r="VLA12" s="54"/>
      <c r="VLB12" s="54"/>
      <c r="VLC12" s="54"/>
      <c r="VLD12" s="54"/>
      <c r="VLE12" s="54"/>
      <c r="VLF12" s="54"/>
      <c r="VLG12" s="54"/>
      <c r="VLH12" s="54"/>
      <c r="VLI12" s="54"/>
      <c r="VLJ12" s="54"/>
      <c r="VLK12" s="54"/>
      <c r="VLL12" s="54"/>
      <c r="VLM12" s="54"/>
      <c r="VLN12" s="54"/>
      <c r="VLO12" s="54"/>
      <c r="VLP12" s="54"/>
      <c r="VLQ12" s="54"/>
      <c r="VLR12" s="54"/>
      <c r="VLS12" s="54"/>
      <c r="VLT12" s="54"/>
      <c r="VLU12" s="54"/>
      <c r="VLV12" s="54"/>
      <c r="VLW12" s="54"/>
      <c r="VLX12" s="54"/>
      <c r="VLY12" s="54"/>
      <c r="VLZ12" s="54"/>
      <c r="VMA12" s="54"/>
      <c r="VMB12" s="54"/>
      <c r="VMC12" s="54"/>
      <c r="VMD12" s="54"/>
      <c r="VME12" s="54"/>
      <c r="VMF12" s="54"/>
      <c r="VMG12" s="54"/>
      <c r="VMH12" s="54"/>
      <c r="VMI12" s="54"/>
      <c r="VMJ12" s="54"/>
      <c r="VMK12" s="54"/>
      <c r="VML12" s="54"/>
      <c r="VMM12" s="54"/>
      <c r="VMN12" s="54"/>
      <c r="VMO12" s="54"/>
      <c r="VMP12" s="54"/>
      <c r="VMQ12" s="54"/>
      <c r="VMR12" s="54"/>
      <c r="VMS12" s="54"/>
      <c r="VMT12" s="54"/>
      <c r="VMU12" s="54"/>
      <c r="VMV12" s="54"/>
      <c r="VMW12" s="54"/>
      <c r="VMX12" s="54"/>
      <c r="VMY12" s="54"/>
      <c r="VMZ12" s="54"/>
      <c r="VNA12" s="54"/>
      <c r="VNB12" s="54"/>
      <c r="VNC12" s="54"/>
      <c r="VND12" s="54"/>
      <c r="VNE12" s="54"/>
      <c r="VNF12" s="54"/>
      <c r="VNG12" s="54"/>
      <c r="VNH12" s="54"/>
      <c r="VNI12" s="54"/>
      <c r="VNJ12" s="54"/>
      <c r="VNK12" s="54"/>
      <c r="VNL12" s="54"/>
      <c r="VNM12" s="54"/>
      <c r="VNN12" s="54"/>
      <c r="VNO12" s="54"/>
      <c r="VNP12" s="54"/>
      <c r="VNQ12" s="54"/>
      <c r="VNR12" s="54"/>
      <c r="VNS12" s="54"/>
      <c r="VNT12" s="54"/>
      <c r="VNU12" s="54"/>
      <c r="VNV12" s="54"/>
      <c r="VNW12" s="54"/>
      <c r="VNX12" s="54"/>
      <c r="VNY12" s="54"/>
      <c r="VNZ12" s="54"/>
      <c r="VOA12" s="54"/>
      <c r="VOB12" s="54"/>
      <c r="VOC12" s="54"/>
      <c r="VOD12" s="54"/>
      <c r="VOE12" s="54"/>
      <c r="VOF12" s="54"/>
      <c r="VOG12" s="54"/>
      <c r="VOH12" s="54"/>
      <c r="VOI12" s="54"/>
      <c r="VOJ12" s="54"/>
      <c r="VOK12" s="54"/>
      <c r="VOL12" s="54"/>
      <c r="VOM12" s="54"/>
      <c r="VON12" s="54"/>
      <c r="VOO12" s="54"/>
      <c r="VOP12" s="54"/>
      <c r="VOQ12" s="54"/>
      <c r="VOR12" s="54"/>
      <c r="VOS12" s="54"/>
      <c r="VOT12" s="54"/>
      <c r="VOU12" s="54"/>
      <c r="VOV12" s="54"/>
      <c r="VOW12" s="54"/>
      <c r="VOX12" s="54"/>
      <c r="VOY12" s="54"/>
      <c r="VOZ12" s="54"/>
      <c r="VPA12" s="54"/>
      <c r="VPB12" s="54"/>
      <c r="VPC12" s="54"/>
      <c r="VPD12" s="54"/>
      <c r="VPE12" s="54"/>
      <c r="VPF12" s="54"/>
      <c r="VPG12" s="54"/>
      <c r="VPH12" s="54"/>
      <c r="VPI12" s="54"/>
      <c r="VPJ12" s="54"/>
      <c r="VPK12" s="54"/>
      <c r="VPL12" s="54"/>
      <c r="VPM12" s="54"/>
      <c r="VPN12" s="54"/>
      <c r="VPO12" s="54"/>
      <c r="VPP12" s="54"/>
      <c r="VPQ12" s="54"/>
      <c r="VPR12" s="54"/>
      <c r="VPS12" s="54"/>
      <c r="VPT12" s="54"/>
      <c r="VPU12" s="54"/>
      <c r="VPV12" s="54"/>
      <c r="VPW12" s="54"/>
      <c r="VPX12" s="54"/>
      <c r="VPY12" s="54"/>
      <c r="VPZ12" s="54"/>
      <c r="VQA12" s="54"/>
      <c r="VQB12" s="54"/>
      <c r="VQC12" s="54"/>
      <c r="VQD12" s="54"/>
      <c r="VQE12" s="54"/>
      <c r="VQF12" s="54"/>
      <c r="VQG12" s="54"/>
      <c r="VQH12" s="54"/>
      <c r="VQI12" s="54"/>
      <c r="VQJ12" s="54"/>
      <c r="VQK12" s="54"/>
      <c r="VQL12" s="54"/>
      <c r="VQM12" s="54"/>
      <c r="VQN12" s="54"/>
      <c r="VQO12" s="54"/>
      <c r="VQP12" s="54"/>
      <c r="VQQ12" s="54"/>
      <c r="VQR12" s="54"/>
      <c r="VQS12" s="54"/>
      <c r="VQT12" s="54"/>
      <c r="VQU12" s="54"/>
      <c r="VQV12" s="54"/>
      <c r="VQW12" s="54"/>
      <c r="VQX12" s="54"/>
      <c r="VQY12" s="54"/>
      <c r="VQZ12" s="54"/>
      <c r="VRA12" s="54"/>
      <c r="VRB12" s="54"/>
      <c r="VRC12" s="54"/>
      <c r="VRD12" s="54"/>
      <c r="VRE12" s="54"/>
      <c r="VRF12" s="54"/>
      <c r="VRG12" s="54"/>
      <c r="VRH12" s="54"/>
      <c r="VRI12" s="54"/>
      <c r="VRJ12" s="54"/>
      <c r="VRK12" s="54"/>
      <c r="VRL12" s="54"/>
      <c r="VRM12" s="54"/>
      <c r="VRN12" s="54"/>
      <c r="VRO12" s="54"/>
      <c r="VRP12" s="54"/>
      <c r="VRQ12" s="54"/>
      <c r="VRR12" s="54"/>
      <c r="VRS12" s="54"/>
      <c r="VRT12" s="54"/>
      <c r="VRU12" s="54"/>
      <c r="VRV12" s="54"/>
      <c r="VRW12" s="54"/>
      <c r="VRX12" s="54"/>
      <c r="VRY12" s="54"/>
      <c r="VRZ12" s="54"/>
      <c r="VSA12" s="54"/>
      <c r="VSB12" s="54"/>
      <c r="VSC12" s="54"/>
      <c r="VSD12" s="54"/>
      <c r="VSE12" s="54"/>
      <c r="VSF12" s="54"/>
      <c r="VSG12" s="54"/>
      <c r="VSH12" s="54"/>
      <c r="VSI12" s="54"/>
      <c r="VSJ12" s="54"/>
      <c r="VSK12" s="54"/>
      <c r="VSL12" s="54"/>
      <c r="VSM12" s="54"/>
      <c r="VSN12" s="54"/>
      <c r="VSO12" s="54"/>
      <c r="VSP12" s="54"/>
      <c r="VSQ12" s="54"/>
      <c r="VSR12" s="54"/>
      <c r="VSS12" s="54"/>
      <c r="VST12" s="54"/>
      <c r="VSU12" s="54"/>
      <c r="VSV12" s="54"/>
      <c r="VSW12" s="54"/>
      <c r="VSX12" s="54"/>
      <c r="VSY12" s="54"/>
      <c r="VSZ12" s="54"/>
      <c r="VTA12" s="54"/>
      <c r="VTB12" s="54"/>
      <c r="VTC12" s="54"/>
      <c r="VTD12" s="54"/>
      <c r="VTE12" s="54"/>
      <c r="VTF12" s="54"/>
      <c r="VTG12" s="54"/>
      <c r="VTH12" s="54"/>
      <c r="VTI12" s="54"/>
      <c r="VTJ12" s="54"/>
      <c r="VTK12" s="54"/>
      <c r="VTL12" s="54"/>
      <c r="VTM12" s="54"/>
      <c r="VTN12" s="54"/>
      <c r="VTO12" s="54"/>
      <c r="VTP12" s="54"/>
      <c r="VTQ12" s="54"/>
      <c r="VTR12" s="54"/>
      <c r="VTS12" s="54"/>
      <c r="VTT12" s="54"/>
      <c r="VTU12" s="54"/>
      <c r="VTV12" s="54"/>
      <c r="VTW12" s="54"/>
      <c r="VTX12" s="54"/>
      <c r="VTY12" s="54"/>
      <c r="VTZ12" s="54"/>
      <c r="VUA12" s="54"/>
      <c r="VUB12" s="54"/>
      <c r="VUC12" s="54"/>
      <c r="VUD12" s="54"/>
      <c r="VUE12" s="54"/>
      <c r="VUF12" s="54"/>
      <c r="VUG12" s="54"/>
      <c r="VUH12" s="54"/>
      <c r="VUI12" s="54"/>
      <c r="VUJ12" s="54"/>
      <c r="VUK12" s="54"/>
      <c r="VUL12" s="54"/>
      <c r="VUM12" s="54"/>
      <c r="VUN12" s="54"/>
      <c r="VUO12" s="54"/>
      <c r="VUP12" s="54"/>
      <c r="VUQ12" s="54"/>
      <c r="VUR12" s="54"/>
      <c r="VUS12" s="54"/>
      <c r="VUT12" s="54"/>
      <c r="VUU12" s="54"/>
      <c r="VUV12" s="54"/>
      <c r="VUW12" s="54"/>
      <c r="VUX12" s="54"/>
      <c r="VUY12" s="54"/>
      <c r="VUZ12" s="54"/>
      <c r="VVA12" s="54"/>
      <c r="VVB12" s="54"/>
      <c r="VVC12" s="54"/>
      <c r="VVD12" s="54"/>
      <c r="VVE12" s="54"/>
      <c r="VVF12" s="54"/>
      <c r="VVG12" s="54"/>
      <c r="VVH12" s="54"/>
      <c r="VVI12" s="54"/>
      <c r="VVJ12" s="54"/>
      <c r="VVK12" s="54"/>
      <c r="VVL12" s="54"/>
      <c r="VVM12" s="54"/>
      <c r="VVN12" s="54"/>
      <c r="VVO12" s="54"/>
      <c r="VVP12" s="54"/>
      <c r="VVQ12" s="54"/>
      <c r="VVR12" s="54"/>
      <c r="VVS12" s="54"/>
      <c r="VVT12" s="54"/>
      <c r="VVU12" s="54"/>
      <c r="VVV12" s="54"/>
      <c r="VVW12" s="54"/>
      <c r="VVX12" s="54"/>
      <c r="VVY12" s="54"/>
      <c r="VVZ12" s="54"/>
      <c r="VWA12" s="54"/>
      <c r="VWB12" s="54"/>
      <c r="VWC12" s="54"/>
      <c r="VWD12" s="54"/>
      <c r="VWE12" s="54"/>
      <c r="VWF12" s="54"/>
      <c r="VWG12" s="54"/>
      <c r="VWH12" s="54"/>
      <c r="VWI12" s="54"/>
      <c r="VWJ12" s="54"/>
      <c r="VWK12" s="54"/>
      <c r="VWL12" s="54"/>
      <c r="VWM12" s="54"/>
      <c r="VWN12" s="54"/>
      <c r="VWO12" s="54"/>
      <c r="VWP12" s="54"/>
      <c r="VWQ12" s="54"/>
      <c r="VWR12" s="54"/>
      <c r="VWS12" s="54"/>
      <c r="VWT12" s="54"/>
      <c r="VWU12" s="54"/>
      <c r="VWV12" s="54"/>
      <c r="VWW12" s="54"/>
      <c r="VWX12" s="54"/>
      <c r="VWY12" s="54"/>
      <c r="VWZ12" s="54"/>
      <c r="VXA12" s="54"/>
      <c r="VXB12" s="54"/>
      <c r="VXC12" s="54"/>
      <c r="VXD12" s="54"/>
      <c r="VXE12" s="54"/>
      <c r="VXF12" s="54"/>
      <c r="VXG12" s="54"/>
      <c r="VXH12" s="54"/>
      <c r="VXI12" s="54"/>
      <c r="VXJ12" s="54"/>
      <c r="VXK12" s="54"/>
      <c r="VXL12" s="54"/>
      <c r="VXM12" s="54"/>
      <c r="VXN12" s="54"/>
      <c r="VXO12" s="54"/>
      <c r="VXP12" s="54"/>
      <c r="VXQ12" s="54"/>
      <c r="VXR12" s="54"/>
      <c r="VXS12" s="54"/>
      <c r="VXT12" s="54"/>
      <c r="VXU12" s="54"/>
      <c r="VXV12" s="54"/>
      <c r="VXW12" s="54"/>
      <c r="VXX12" s="54"/>
      <c r="VXY12" s="54"/>
      <c r="VXZ12" s="54"/>
      <c r="VYA12" s="54"/>
      <c r="VYB12" s="54"/>
      <c r="VYC12" s="54"/>
      <c r="VYD12" s="54"/>
      <c r="VYE12" s="54"/>
      <c r="VYF12" s="54"/>
      <c r="VYG12" s="54"/>
      <c r="VYH12" s="54"/>
      <c r="VYI12" s="54"/>
      <c r="VYJ12" s="54"/>
      <c r="VYK12" s="54"/>
      <c r="VYL12" s="54"/>
      <c r="VYM12" s="54"/>
      <c r="VYN12" s="54"/>
      <c r="VYO12" s="54"/>
      <c r="VYP12" s="54"/>
      <c r="VYQ12" s="54"/>
      <c r="VYR12" s="54"/>
      <c r="VYS12" s="54"/>
      <c r="VYT12" s="54"/>
      <c r="VYU12" s="54"/>
      <c r="VYV12" s="54"/>
      <c r="VYW12" s="54"/>
      <c r="VYX12" s="54"/>
      <c r="VYY12" s="54"/>
      <c r="VYZ12" s="54"/>
      <c r="VZA12" s="54"/>
      <c r="VZB12" s="54"/>
      <c r="VZC12" s="54"/>
      <c r="VZD12" s="54"/>
      <c r="VZE12" s="54"/>
      <c r="VZF12" s="54"/>
      <c r="VZG12" s="54"/>
      <c r="VZH12" s="54"/>
      <c r="VZI12" s="54"/>
      <c r="VZJ12" s="54"/>
      <c r="VZK12" s="54"/>
      <c r="VZL12" s="54"/>
      <c r="VZM12" s="54"/>
      <c r="VZN12" s="54"/>
      <c r="VZO12" s="54"/>
      <c r="VZP12" s="54"/>
      <c r="VZQ12" s="54"/>
      <c r="VZR12" s="54"/>
      <c r="VZS12" s="54"/>
      <c r="VZT12" s="54"/>
      <c r="VZU12" s="54"/>
      <c r="VZV12" s="54"/>
      <c r="VZW12" s="54"/>
      <c r="VZX12" s="54"/>
      <c r="VZY12" s="54"/>
      <c r="VZZ12" s="54"/>
      <c r="WAA12" s="54"/>
      <c r="WAB12" s="54"/>
      <c r="WAC12" s="54"/>
      <c r="WAD12" s="54"/>
      <c r="WAE12" s="54"/>
      <c r="WAF12" s="54"/>
      <c r="WAG12" s="54"/>
      <c r="WAH12" s="54"/>
      <c r="WAI12" s="54"/>
      <c r="WAJ12" s="54"/>
      <c r="WAK12" s="54"/>
      <c r="WAL12" s="54"/>
      <c r="WAM12" s="54"/>
      <c r="WAN12" s="54"/>
      <c r="WAO12" s="54"/>
      <c r="WAP12" s="54"/>
      <c r="WAQ12" s="54"/>
      <c r="WAR12" s="54"/>
      <c r="WAS12" s="54"/>
      <c r="WAT12" s="54"/>
      <c r="WAU12" s="54"/>
      <c r="WAV12" s="54"/>
      <c r="WAW12" s="54"/>
      <c r="WAX12" s="54"/>
      <c r="WAY12" s="54"/>
      <c r="WAZ12" s="54"/>
      <c r="WBA12" s="54"/>
      <c r="WBB12" s="54"/>
      <c r="WBC12" s="54"/>
      <c r="WBD12" s="54"/>
      <c r="WBE12" s="54"/>
      <c r="WBF12" s="54"/>
      <c r="WBG12" s="54"/>
      <c r="WBH12" s="54"/>
      <c r="WBI12" s="54"/>
      <c r="WBJ12" s="54"/>
      <c r="WBK12" s="54"/>
      <c r="WBL12" s="54"/>
      <c r="WBM12" s="54"/>
      <c r="WBN12" s="54"/>
      <c r="WBO12" s="54"/>
      <c r="WBP12" s="54"/>
      <c r="WBQ12" s="54"/>
      <c r="WBR12" s="54"/>
      <c r="WBS12" s="54"/>
      <c r="WBT12" s="54"/>
      <c r="WBU12" s="54"/>
      <c r="WBV12" s="54"/>
      <c r="WBW12" s="54"/>
      <c r="WBX12" s="54"/>
      <c r="WBY12" s="54"/>
      <c r="WBZ12" s="54"/>
      <c r="WCA12" s="54"/>
      <c r="WCB12" s="54"/>
      <c r="WCC12" s="54"/>
      <c r="WCD12" s="54"/>
      <c r="WCE12" s="54"/>
      <c r="WCF12" s="54"/>
      <c r="WCG12" s="54"/>
      <c r="WCH12" s="54"/>
      <c r="WCI12" s="54"/>
      <c r="WCJ12" s="54"/>
      <c r="WCK12" s="54"/>
      <c r="WCL12" s="54"/>
      <c r="WCM12" s="54"/>
      <c r="WCN12" s="54"/>
      <c r="WCO12" s="54"/>
      <c r="WCP12" s="54"/>
      <c r="WCQ12" s="54"/>
      <c r="WCR12" s="54"/>
      <c r="WCS12" s="54"/>
      <c r="WCT12" s="54"/>
      <c r="WCU12" s="54"/>
      <c r="WCV12" s="54"/>
      <c r="WCW12" s="54"/>
      <c r="WCX12" s="54"/>
      <c r="WCY12" s="54"/>
      <c r="WCZ12" s="54"/>
      <c r="WDA12" s="54"/>
      <c r="WDB12" s="54"/>
      <c r="WDC12" s="54"/>
      <c r="WDD12" s="54"/>
      <c r="WDE12" s="54"/>
      <c r="WDF12" s="54"/>
      <c r="WDG12" s="54"/>
      <c r="WDH12" s="54"/>
      <c r="WDI12" s="54"/>
      <c r="WDJ12" s="54"/>
      <c r="WDK12" s="54"/>
      <c r="WDL12" s="54"/>
      <c r="WDM12" s="54"/>
      <c r="WDN12" s="54"/>
      <c r="WDO12" s="54"/>
      <c r="WDP12" s="54"/>
      <c r="WDQ12" s="54"/>
      <c r="WDR12" s="54"/>
      <c r="WDS12" s="54"/>
      <c r="WDT12" s="54"/>
      <c r="WDU12" s="54"/>
      <c r="WDV12" s="54"/>
      <c r="WDW12" s="54"/>
      <c r="WDX12" s="54"/>
      <c r="WDY12" s="54"/>
      <c r="WDZ12" s="54"/>
      <c r="WEA12" s="54"/>
      <c r="WEB12" s="54"/>
      <c r="WEC12" s="54"/>
      <c r="WED12" s="54"/>
      <c r="WEE12" s="54"/>
      <c r="WEF12" s="54"/>
      <c r="WEG12" s="54"/>
      <c r="WEH12" s="54"/>
      <c r="WEI12" s="54"/>
      <c r="WEJ12" s="54"/>
      <c r="WEK12" s="54"/>
      <c r="WEL12" s="54"/>
      <c r="WEM12" s="54"/>
      <c r="WEN12" s="54"/>
      <c r="WEO12" s="54"/>
      <c r="WEP12" s="54"/>
      <c r="WEQ12" s="54"/>
      <c r="WER12" s="54"/>
      <c r="WES12" s="54"/>
      <c r="WET12" s="54"/>
      <c r="WEU12" s="54"/>
      <c r="WEV12" s="54"/>
      <c r="WEW12" s="54"/>
      <c r="WEX12" s="54"/>
      <c r="WEY12" s="54"/>
      <c r="WEZ12" s="54"/>
      <c r="WFA12" s="54"/>
      <c r="WFB12" s="54"/>
      <c r="WFC12" s="54"/>
      <c r="WFD12" s="54"/>
      <c r="WFE12" s="54"/>
      <c r="WFF12" s="54"/>
      <c r="WFG12" s="54"/>
      <c r="WFH12" s="54"/>
      <c r="WFI12" s="54"/>
      <c r="WFJ12" s="54"/>
      <c r="WFK12" s="54"/>
      <c r="WFL12" s="54"/>
      <c r="WFM12" s="54"/>
      <c r="WFN12" s="54"/>
      <c r="WFO12" s="54"/>
      <c r="WFP12" s="54"/>
      <c r="WFQ12" s="54"/>
      <c r="WFR12" s="54"/>
      <c r="WFS12" s="54"/>
      <c r="WFT12" s="54"/>
      <c r="WFU12" s="54"/>
      <c r="WFV12" s="54"/>
      <c r="WFW12" s="54"/>
      <c r="WFX12" s="54"/>
      <c r="WFY12" s="54"/>
      <c r="WFZ12" s="54"/>
      <c r="WGA12" s="54"/>
      <c r="WGB12" s="54"/>
      <c r="WGC12" s="54"/>
      <c r="WGD12" s="54"/>
      <c r="WGE12" s="54"/>
      <c r="WGF12" s="54"/>
      <c r="WGG12" s="54"/>
      <c r="WGH12" s="54"/>
      <c r="WGI12" s="54"/>
      <c r="WGJ12" s="54"/>
      <c r="WGK12" s="54"/>
      <c r="WGL12" s="54"/>
      <c r="WGM12" s="54"/>
      <c r="WGN12" s="54"/>
      <c r="WGO12" s="54"/>
      <c r="WGP12" s="54"/>
      <c r="WGQ12" s="54"/>
      <c r="WGR12" s="54"/>
      <c r="WGS12" s="54"/>
      <c r="WGT12" s="54"/>
      <c r="WGU12" s="54"/>
      <c r="WGV12" s="54"/>
      <c r="WGW12" s="54"/>
      <c r="WGX12" s="54"/>
      <c r="WGY12" s="54"/>
      <c r="WGZ12" s="54"/>
      <c r="WHA12" s="54"/>
      <c r="WHB12" s="54"/>
      <c r="WHC12" s="54"/>
      <c r="WHD12" s="54"/>
      <c r="WHE12" s="54"/>
      <c r="WHF12" s="54"/>
      <c r="WHG12" s="54"/>
      <c r="WHH12" s="54"/>
      <c r="WHI12" s="54"/>
      <c r="WHJ12" s="54"/>
      <c r="WHK12" s="54"/>
      <c r="WHL12" s="54"/>
      <c r="WHM12" s="54"/>
      <c r="WHN12" s="54"/>
      <c r="WHO12" s="54"/>
      <c r="WHP12" s="54"/>
      <c r="WHQ12" s="54"/>
      <c r="WHR12" s="54"/>
      <c r="WHS12" s="54"/>
      <c r="WHT12" s="54"/>
      <c r="WHU12" s="54"/>
      <c r="WHV12" s="54"/>
      <c r="WHW12" s="54"/>
      <c r="WHX12" s="54"/>
      <c r="WHY12" s="54"/>
      <c r="WHZ12" s="54"/>
      <c r="WIA12" s="54"/>
      <c r="WIB12" s="54"/>
      <c r="WIC12" s="54"/>
      <c r="WID12" s="54"/>
      <c r="WIE12" s="54"/>
      <c r="WIF12" s="54"/>
      <c r="WIG12" s="54"/>
      <c r="WIH12" s="54"/>
      <c r="WII12" s="54"/>
      <c r="WIJ12" s="54"/>
      <c r="WIK12" s="54"/>
      <c r="WIL12" s="54"/>
      <c r="WIM12" s="54"/>
      <c r="WIN12" s="54"/>
      <c r="WIO12" s="54"/>
      <c r="WIP12" s="54"/>
      <c r="WIQ12" s="54"/>
      <c r="WIR12" s="54"/>
      <c r="WIS12" s="54"/>
      <c r="WIT12" s="54"/>
      <c r="WIU12" s="54"/>
      <c r="WIV12" s="54"/>
      <c r="WIW12" s="54"/>
      <c r="WIX12" s="54"/>
      <c r="WIY12" s="54"/>
      <c r="WIZ12" s="54"/>
      <c r="WJA12" s="54"/>
      <c r="WJB12" s="54"/>
      <c r="WJC12" s="54"/>
      <c r="WJD12" s="54"/>
      <c r="WJE12" s="54"/>
      <c r="WJF12" s="54"/>
      <c r="WJG12" s="54"/>
      <c r="WJH12" s="54"/>
      <c r="WJI12" s="54"/>
      <c r="WJJ12" s="54"/>
      <c r="WJK12" s="54"/>
      <c r="WJL12" s="54"/>
      <c r="WJM12" s="54"/>
      <c r="WJN12" s="54"/>
      <c r="WJO12" s="54"/>
      <c r="WJP12" s="54"/>
      <c r="WJQ12" s="54"/>
      <c r="WJR12" s="54"/>
      <c r="WJS12" s="54"/>
      <c r="WJT12" s="54"/>
      <c r="WJU12" s="54"/>
      <c r="WJV12" s="54"/>
      <c r="WJW12" s="54"/>
      <c r="WJX12" s="54"/>
      <c r="WJY12" s="54"/>
      <c r="WJZ12" s="54"/>
      <c r="WKA12" s="54"/>
      <c r="WKB12" s="54"/>
      <c r="WKC12" s="54"/>
      <c r="WKD12" s="54"/>
      <c r="WKE12" s="54"/>
      <c r="WKF12" s="54"/>
      <c r="WKG12" s="54"/>
      <c r="WKH12" s="54"/>
      <c r="WKI12" s="54"/>
      <c r="WKJ12" s="54"/>
      <c r="WKK12" s="54"/>
      <c r="WKL12" s="54"/>
      <c r="WKM12" s="54"/>
      <c r="WKN12" s="54"/>
      <c r="WKO12" s="54"/>
      <c r="WKP12" s="54"/>
      <c r="WKQ12" s="54"/>
      <c r="WKR12" s="54"/>
      <c r="WKS12" s="54"/>
      <c r="WKT12" s="54"/>
      <c r="WKU12" s="54"/>
      <c r="WKV12" s="54"/>
      <c r="WKW12" s="54"/>
      <c r="WKX12" s="54"/>
      <c r="WKY12" s="54"/>
      <c r="WKZ12" s="54"/>
      <c r="WLA12" s="54"/>
      <c r="WLB12" s="54"/>
      <c r="WLC12" s="54"/>
      <c r="WLD12" s="54"/>
      <c r="WLE12" s="54"/>
      <c r="WLF12" s="54"/>
      <c r="WLG12" s="54"/>
      <c r="WLH12" s="54"/>
      <c r="WLI12" s="54"/>
      <c r="WLJ12" s="54"/>
      <c r="WLK12" s="54"/>
      <c r="WLL12" s="54"/>
      <c r="WLM12" s="54"/>
      <c r="WLN12" s="54"/>
      <c r="WLO12" s="54"/>
      <c r="WLP12" s="54"/>
      <c r="WLQ12" s="54"/>
      <c r="WLR12" s="54"/>
      <c r="WLS12" s="54"/>
      <c r="WLT12" s="54"/>
      <c r="WLU12" s="54"/>
      <c r="WLV12" s="54"/>
      <c r="WLW12" s="54"/>
      <c r="WLX12" s="54"/>
      <c r="WLY12" s="54"/>
      <c r="WLZ12" s="54"/>
      <c r="WMA12" s="54"/>
      <c r="WMB12" s="54"/>
      <c r="WMC12" s="54"/>
      <c r="WMD12" s="54"/>
      <c r="WME12" s="54"/>
      <c r="WMF12" s="54"/>
      <c r="WMG12" s="54"/>
      <c r="WMH12" s="54"/>
      <c r="WMI12" s="54"/>
      <c r="WMJ12" s="54"/>
      <c r="WMK12" s="54"/>
      <c r="WML12" s="54"/>
      <c r="WMM12" s="54"/>
      <c r="WMN12" s="54"/>
      <c r="WMO12" s="54"/>
      <c r="WMP12" s="54"/>
      <c r="WMQ12" s="54"/>
      <c r="WMR12" s="54"/>
      <c r="WMS12" s="54"/>
      <c r="WMT12" s="54"/>
      <c r="WMU12" s="54"/>
      <c r="WMV12" s="54"/>
      <c r="WMW12" s="54"/>
      <c r="WMX12" s="54"/>
      <c r="WMY12" s="54"/>
      <c r="WMZ12" s="54"/>
      <c r="WNA12" s="54"/>
      <c r="WNB12" s="54"/>
      <c r="WNC12" s="54"/>
      <c r="WND12" s="54"/>
      <c r="WNE12" s="54"/>
      <c r="WNF12" s="54"/>
      <c r="WNG12" s="54"/>
      <c r="WNH12" s="54"/>
      <c r="WNI12" s="54"/>
      <c r="WNJ12" s="54"/>
      <c r="WNK12" s="54"/>
      <c r="WNL12" s="54"/>
      <c r="WNM12" s="54"/>
      <c r="WNN12" s="54"/>
      <c r="WNO12" s="54"/>
      <c r="WNP12" s="54"/>
      <c r="WNQ12" s="54"/>
      <c r="WNR12" s="54"/>
      <c r="WNS12" s="54"/>
      <c r="WNT12" s="54"/>
      <c r="WNU12" s="54"/>
      <c r="WNV12" s="54"/>
      <c r="WNW12" s="54"/>
      <c r="WNX12" s="54"/>
      <c r="WNY12" s="54"/>
      <c r="WNZ12" s="54"/>
      <c r="WOA12" s="54"/>
      <c r="WOB12" s="54"/>
      <c r="WOC12" s="54"/>
      <c r="WOD12" s="54"/>
      <c r="WOE12" s="54"/>
      <c r="WOF12" s="54"/>
      <c r="WOG12" s="54"/>
      <c r="WOH12" s="54"/>
      <c r="WOI12" s="54"/>
      <c r="WOJ12" s="54"/>
      <c r="WOK12" s="54"/>
      <c r="WOL12" s="54"/>
      <c r="WOM12" s="54"/>
      <c r="WON12" s="54"/>
      <c r="WOO12" s="54"/>
      <c r="WOP12" s="54"/>
      <c r="WOQ12" s="54"/>
      <c r="WOR12" s="54"/>
      <c r="WOS12" s="54"/>
      <c r="WOT12" s="54"/>
      <c r="WOU12" s="54"/>
      <c r="WOV12" s="54"/>
      <c r="WOW12" s="54"/>
      <c r="WOX12" s="54"/>
      <c r="WOY12" s="54"/>
      <c r="WOZ12" s="54"/>
      <c r="WPA12" s="54"/>
      <c r="WPB12" s="54"/>
      <c r="WPC12" s="54"/>
      <c r="WPD12" s="54"/>
      <c r="WPE12" s="54"/>
      <c r="WPF12" s="54"/>
      <c r="WPG12" s="54"/>
      <c r="WPH12" s="54"/>
      <c r="WPI12" s="54"/>
      <c r="WPJ12" s="54"/>
      <c r="WPK12" s="54"/>
      <c r="WPL12" s="54"/>
      <c r="WPM12" s="54"/>
      <c r="WPN12" s="54"/>
      <c r="WPO12" s="54"/>
      <c r="WPP12" s="54"/>
      <c r="WPQ12" s="54"/>
      <c r="WPR12" s="54"/>
      <c r="WPS12" s="54"/>
      <c r="WPT12" s="54"/>
      <c r="WPU12" s="54"/>
      <c r="WPV12" s="54"/>
      <c r="WPW12" s="54"/>
      <c r="WPX12" s="54"/>
      <c r="WPY12" s="54"/>
      <c r="WPZ12" s="54"/>
      <c r="WQA12" s="54"/>
      <c r="WQB12" s="54"/>
      <c r="WQC12" s="54"/>
      <c r="WQD12" s="54"/>
      <c r="WQE12" s="54"/>
      <c r="WQF12" s="54"/>
      <c r="WQG12" s="54"/>
      <c r="WQH12" s="54"/>
      <c r="WQI12" s="54"/>
      <c r="WQJ12" s="54"/>
      <c r="WQK12" s="54"/>
      <c r="WQL12" s="54"/>
      <c r="WQM12" s="54"/>
      <c r="WQN12" s="54"/>
      <c r="WQO12" s="54"/>
      <c r="WQP12" s="54"/>
      <c r="WQQ12" s="54"/>
      <c r="WQR12" s="54"/>
      <c r="WQS12" s="54"/>
      <c r="WQT12" s="54"/>
      <c r="WQU12" s="54"/>
      <c r="WQV12" s="54"/>
      <c r="WQW12" s="54"/>
      <c r="WQX12" s="54"/>
      <c r="WQY12" s="54"/>
      <c r="WQZ12" s="54"/>
      <c r="WRA12" s="54"/>
      <c r="WRB12" s="54"/>
      <c r="WRC12" s="54"/>
      <c r="WRD12" s="54"/>
      <c r="WRE12" s="54"/>
      <c r="WRF12" s="54"/>
      <c r="WRG12" s="54"/>
      <c r="WRH12" s="54"/>
      <c r="WRI12" s="54"/>
      <c r="WRJ12" s="54"/>
      <c r="WRK12" s="54"/>
      <c r="WRL12" s="54"/>
      <c r="WRM12" s="54"/>
      <c r="WRN12" s="54"/>
      <c r="WRO12" s="54"/>
      <c r="WRP12" s="54"/>
      <c r="WRQ12" s="54"/>
      <c r="WRR12" s="54"/>
      <c r="WRS12" s="54"/>
      <c r="WRT12" s="54"/>
      <c r="WRU12" s="54"/>
      <c r="WRV12" s="54"/>
      <c r="WRW12" s="54"/>
      <c r="WRX12" s="54"/>
      <c r="WRY12" s="54"/>
      <c r="WRZ12" s="54"/>
      <c r="WSA12" s="54"/>
      <c r="WSB12" s="54"/>
      <c r="WSC12" s="54"/>
      <c r="WSD12" s="54"/>
      <c r="WSE12" s="54"/>
      <c r="WSF12" s="54"/>
      <c r="WSG12" s="54"/>
      <c r="WSH12" s="54"/>
      <c r="WSI12" s="54"/>
      <c r="WSJ12" s="54"/>
      <c r="WSK12" s="54"/>
      <c r="WSL12" s="54"/>
      <c r="WSM12" s="54"/>
      <c r="WSN12" s="54"/>
      <c r="WSO12" s="54"/>
      <c r="WSP12" s="54"/>
      <c r="WSQ12" s="54"/>
      <c r="WSR12" s="54"/>
      <c r="WSS12" s="54"/>
      <c r="WST12" s="54"/>
      <c r="WSU12" s="54"/>
      <c r="WSV12" s="54"/>
      <c r="WSW12" s="54"/>
      <c r="WSX12" s="54"/>
      <c r="WSY12" s="54"/>
      <c r="WSZ12" s="54"/>
      <c r="WTA12" s="54"/>
      <c r="WTB12" s="54"/>
      <c r="WTC12" s="54"/>
      <c r="WTD12" s="54"/>
      <c r="WTE12" s="54"/>
      <c r="WTF12" s="54"/>
      <c r="WTG12" s="54"/>
      <c r="WTH12" s="54"/>
      <c r="WTI12" s="54"/>
      <c r="WTJ12" s="54"/>
      <c r="WTK12" s="54"/>
      <c r="WTL12" s="54"/>
      <c r="WTM12" s="54"/>
      <c r="WTN12" s="54"/>
      <c r="WTO12" s="54"/>
      <c r="WTP12" s="54"/>
      <c r="WTQ12" s="54"/>
      <c r="WTR12" s="54"/>
      <c r="WTS12" s="54"/>
      <c r="WTT12" s="54"/>
      <c r="WTU12" s="54"/>
      <c r="WTV12" s="54"/>
      <c r="WTW12" s="54"/>
      <c r="WTX12" s="54"/>
      <c r="WTY12" s="54"/>
      <c r="WTZ12" s="54"/>
      <c r="WUA12" s="54"/>
      <c r="WUB12" s="54"/>
      <c r="WUC12" s="54"/>
      <c r="WUD12" s="54"/>
      <c r="WUE12" s="54"/>
      <c r="WUF12" s="54"/>
      <c r="WUG12" s="54"/>
      <c r="WUH12" s="54"/>
      <c r="WUI12" s="54"/>
      <c r="WUJ12" s="54"/>
      <c r="WUK12" s="54"/>
      <c r="WUL12" s="54"/>
      <c r="WUM12" s="54"/>
      <c r="WUN12" s="54"/>
      <c r="WUO12" s="54"/>
      <c r="WUP12" s="54"/>
      <c r="WUQ12" s="54"/>
      <c r="WUR12" s="54"/>
      <c r="WUS12" s="54"/>
      <c r="WUT12" s="54"/>
      <c r="WUU12" s="54"/>
      <c r="WUV12" s="54"/>
      <c r="WUW12" s="54"/>
      <c r="WUX12" s="54"/>
      <c r="WUY12" s="54"/>
      <c r="WUZ12" s="54"/>
      <c r="WVA12" s="54"/>
      <c r="WVB12" s="54"/>
      <c r="WVC12" s="54"/>
      <c r="WVD12" s="54"/>
      <c r="WVE12" s="54"/>
      <c r="WVF12" s="54"/>
      <c r="WVG12" s="54"/>
      <c r="WVH12" s="54"/>
      <c r="WVI12" s="54"/>
      <c r="WVJ12" s="54"/>
      <c r="WVK12" s="54"/>
      <c r="WVL12" s="54"/>
      <c r="WVM12" s="54"/>
      <c r="WVN12" s="54"/>
      <c r="WVO12" s="54"/>
      <c r="WVP12" s="54"/>
      <c r="WVQ12" s="54"/>
      <c r="WVR12" s="54"/>
      <c r="WVS12" s="54"/>
      <c r="WVT12" s="54"/>
      <c r="WVU12" s="54"/>
      <c r="WVV12" s="54"/>
      <c r="WVW12" s="54"/>
      <c r="WVX12" s="54"/>
      <c r="WVY12" s="54"/>
      <c r="WVZ12" s="54"/>
      <c r="WWA12" s="54"/>
      <c r="WWB12" s="54"/>
      <c r="WWC12" s="54"/>
      <c r="WWD12" s="54"/>
      <c r="WWE12" s="54"/>
      <c r="WWF12" s="54"/>
      <c r="WWG12" s="54"/>
      <c r="WWH12" s="54"/>
      <c r="WWI12" s="54"/>
      <c r="WWJ12" s="54"/>
      <c r="WWK12" s="54"/>
      <c r="WWL12" s="54"/>
      <c r="WWM12" s="54"/>
      <c r="WWN12" s="54"/>
      <c r="WWO12" s="54"/>
      <c r="WWP12" s="54"/>
      <c r="WWQ12" s="54"/>
      <c r="WWR12" s="54"/>
      <c r="WWS12" s="54"/>
      <c r="WWT12" s="54"/>
      <c r="WWU12" s="54"/>
      <c r="WWV12" s="54"/>
      <c r="WWW12" s="54"/>
      <c r="WWX12" s="54"/>
      <c r="WWY12" s="54"/>
      <c r="WWZ12" s="54"/>
      <c r="WXA12" s="54"/>
      <c r="WXB12" s="54"/>
      <c r="WXC12" s="54"/>
      <c r="WXD12" s="54"/>
      <c r="WXE12" s="54"/>
      <c r="WXF12" s="54"/>
      <c r="WXG12" s="54"/>
      <c r="WXH12" s="54"/>
      <c r="WXI12" s="54"/>
      <c r="WXJ12" s="54"/>
      <c r="WXK12" s="54"/>
      <c r="WXL12" s="54"/>
      <c r="WXM12" s="54"/>
      <c r="WXN12" s="54"/>
      <c r="WXO12" s="54"/>
      <c r="WXP12" s="54"/>
      <c r="WXQ12" s="54"/>
      <c r="WXR12" s="54"/>
      <c r="WXS12" s="54"/>
      <c r="WXT12" s="54"/>
      <c r="WXU12" s="54"/>
      <c r="WXV12" s="54"/>
      <c r="WXW12" s="54"/>
      <c r="WXX12" s="54"/>
      <c r="WXY12" s="54"/>
      <c r="WXZ12" s="54"/>
      <c r="WYA12" s="54"/>
      <c r="WYB12" s="54"/>
      <c r="WYC12" s="54"/>
      <c r="WYD12" s="54"/>
      <c r="WYE12" s="54"/>
      <c r="WYF12" s="54"/>
      <c r="WYG12" s="54"/>
      <c r="WYH12" s="54"/>
      <c r="WYI12" s="54"/>
      <c r="WYJ12" s="54"/>
      <c r="WYK12" s="54"/>
      <c r="WYL12" s="54"/>
      <c r="WYM12" s="54"/>
      <c r="WYN12" s="54"/>
      <c r="WYO12" s="54"/>
      <c r="WYP12" s="54"/>
      <c r="WYQ12" s="54"/>
      <c r="WYR12" s="54"/>
      <c r="WYS12" s="54"/>
      <c r="WYT12" s="54"/>
      <c r="WYU12" s="54"/>
      <c r="WYV12" s="54"/>
      <c r="WYW12" s="54"/>
      <c r="WYX12" s="54"/>
      <c r="WYY12" s="54"/>
      <c r="WYZ12" s="54"/>
      <c r="WZA12" s="54"/>
      <c r="WZB12" s="54"/>
      <c r="WZC12" s="54"/>
      <c r="WZD12" s="54"/>
      <c r="WZE12" s="54"/>
      <c r="WZF12" s="54"/>
      <c r="WZG12" s="54"/>
      <c r="WZH12" s="54"/>
      <c r="WZI12" s="54"/>
      <c r="WZJ12" s="54"/>
      <c r="WZK12" s="54"/>
      <c r="WZL12" s="54"/>
      <c r="WZM12" s="54"/>
      <c r="WZN12" s="54"/>
      <c r="WZO12" s="54"/>
      <c r="WZP12" s="54"/>
      <c r="WZQ12" s="54"/>
      <c r="WZR12" s="54"/>
      <c r="WZS12" s="54"/>
      <c r="WZT12" s="54"/>
      <c r="WZU12" s="54"/>
      <c r="WZV12" s="54"/>
      <c r="WZW12" s="54"/>
      <c r="WZX12" s="54"/>
      <c r="WZY12" s="54"/>
      <c r="WZZ12" s="54"/>
      <c r="XAA12" s="54"/>
      <c r="XAB12" s="54"/>
      <c r="XAC12" s="54"/>
      <c r="XAD12" s="54"/>
      <c r="XAE12" s="54"/>
      <c r="XAF12" s="54"/>
      <c r="XAG12" s="54"/>
      <c r="XAH12" s="54"/>
      <c r="XAI12" s="54"/>
      <c r="XAJ12" s="54"/>
      <c r="XAK12" s="54"/>
      <c r="XAL12" s="54"/>
      <c r="XAM12" s="54"/>
      <c r="XAN12" s="54"/>
      <c r="XAO12" s="54"/>
      <c r="XAP12" s="54"/>
      <c r="XAQ12" s="54"/>
      <c r="XAR12" s="54"/>
      <c r="XAS12" s="54"/>
      <c r="XAT12" s="54"/>
      <c r="XAU12" s="54"/>
      <c r="XAV12" s="54"/>
      <c r="XAW12" s="54"/>
      <c r="XAX12" s="54"/>
      <c r="XAY12" s="54"/>
      <c r="XAZ12" s="54"/>
      <c r="XBA12" s="54"/>
      <c r="XBB12" s="54"/>
      <c r="XBC12" s="54"/>
      <c r="XBD12" s="54"/>
      <c r="XBE12" s="54"/>
      <c r="XBF12" s="54"/>
      <c r="XBG12" s="54"/>
      <c r="XBH12" s="54"/>
      <c r="XBI12" s="54"/>
      <c r="XBJ12" s="54"/>
      <c r="XBK12" s="54"/>
      <c r="XBL12" s="54"/>
      <c r="XBM12" s="54"/>
      <c r="XBN12" s="54"/>
      <c r="XBO12" s="54"/>
      <c r="XBP12" s="54"/>
      <c r="XBQ12" s="54"/>
      <c r="XBR12" s="54"/>
      <c r="XBS12" s="54"/>
      <c r="XBT12" s="54"/>
      <c r="XBU12" s="54"/>
      <c r="XBV12" s="54"/>
      <c r="XBW12" s="54"/>
      <c r="XBX12" s="54"/>
      <c r="XBY12" s="54"/>
      <c r="XBZ12" s="54"/>
      <c r="XCA12" s="54"/>
      <c r="XCB12" s="54"/>
      <c r="XCC12" s="54"/>
      <c r="XCD12" s="54"/>
      <c r="XCE12" s="54"/>
      <c r="XCF12" s="54"/>
      <c r="XCG12" s="54"/>
      <c r="XCH12" s="54"/>
      <c r="XCI12" s="54"/>
      <c r="XCJ12" s="54"/>
      <c r="XCK12" s="54"/>
      <c r="XCL12" s="54"/>
      <c r="XCM12" s="54"/>
      <c r="XCN12" s="54"/>
      <c r="XCO12" s="54"/>
      <c r="XCP12" s="54"/>
      <c r="XCQ12" s="54"/>
      <c r="XCR12" s="54"/>
      <c r="XCS12" s="54"/>
      <c r="XCT12" s="54"/>
      <c r="XCU12" s="54"/>
      <c r="XCV12" s="54"/>
      <c r="XCW12" s="54"/>
      <c r="XCX12" s="54"/>
      <c r="XCY12" s="54"/>
      <c r="XCZ12" s="54"/>
      <c r="XDA12" s="54"/>
      <c r="XDB12" s="54"/>
      <c r="XDC12" s="54"/>
      <c r="XDD12" s="54"/>
      <c r="XDE12" s="54"/>
      <c r="XDF12" s="54"/>
      <c r="XDG12" s="54"/>
      <c r="XDH12" s="54"/>
      <c r="XDI12" s="54"/>
      <c r="XDJ12" s="54"/>
      <c r="XDK12" s="54"/>
      <c r="XDL12" s="54"/>
      <c r="XDM12" s="54"/>
      <c r="XDN12" s="54"/>
      <c r="XDO12" s="54"/>
      <c r="XDP12" s="54"/>
      <c r="XDQ12" s="54"/>
      <c r="XDR12" s="54"/>
      <c r="XDS12" s="54"/>
      <c r="XDT12" s="54"/>
      <c r="XDU12" s="54"/>
      <c r="XDV12" s="54"/>
      <c r="XDW12" s="54"/>
      <c r="XDX12" s="54"/>
      <c r="XDY12" s="54"/>
      <c r="XDZ12" s="54"/>
      <c r="XEA12" s="54"/>
      <c r="XEB12" s="54"/>
      <c r="XEC12" s="54"/>
      <c r="XED12" s="54"/>
      <c r="XEE12" s="54"/>
      <c r="XEF12" s="54"/>
      <c r="XEG12" s="54"/>
      <c r="XEH12" s="54"/>
      <c r="XEI12" s="54"/>
      <c r="XEJ12" s="54"/>
      <c r="XEK12" s="54"/>
      <c r="XEL12" s="54"/>
      <c r="XEM12" s="54"/>
      <c r="XEN12" s="54"/>
      <c r="XEO12" s="54"/>
      <c r="XEP12" s="54"/>
      <c r="XEQ12" s="54"/>
      <c r="XER12" s="54"/>
      <c r="XES12" s="54"/>
      <c r="XET12" s="54"/>
      <c r="XEU12" s="54"/>
      <c r="XEV12" s="54"/>
      <c r="XEW12" s="54"/>
      <c r="XEX12" s="54"/>
      <c r="XEY12" s="54"/>
      <c r="XEZ12" s="54"/>
      <c r="XFA12" s="54"/>
      <c r="XFB12" s="54"/>
      <c r="XFC12" s="54"/>
    </row>
    <row r="13" spans="1:16383" s="4" customFormat="1" ht="26" customHeight="1">
      <c r="A13" s="57"/>
      <c r="B13" s="27" t="s">
        <v>352</v>
      </c>
      <c r="C13" s="338" t="s">
        <v>222</v>
      </c>
      <c r="D13" s="338" t="s">
        <v>348</v>
      </c>
      <c r="E13" s="3" t="s">
        <v>206</v>
      </c>
      <c r="F13" s="377"/>
      <c r="G13" s="29"/>
      <c r="H13" s="80">
        <f t="shared" ref="H13:K14" si="0">787000000/2</f>
        <v>393500000</v>
      </c>
      <c r="I13" s="80">
        <f t="shared" si="0"/>
        <v>393500000</v>
      </c>
      <c r="J13" s="80">
        <f t="shared" si="0"/>
        <v>393500000</v>
      </c>
      <c r="K13" s="80">
        <f t="shared" si="0"/>
        <v>393500000</v>
      </c>
      <c r="L13" s="80">
        <v>320000000</v>
      </c>
      <c r="M13" s="80">
        <v>320000000</v>
      </c>
      <c r="N13" s="80">
        <v>320000000</v>
      </c>
      <c r="O13" s="80">
        <v>320000000</v>
      </c>
      <c r="P13" s="29"/>
      <c r="Q13" s="80">
        <v>320000000</v>
      </c>
      <c r="R13" s="80">
        <v>320000000</v>
      </c>
      <c r="S13" s="80">
        <v>320000000</v>
      </c>
      <c r="T13" s="80">
        <v>384500000</v>
      </c>
      <c r="U13" s="80">
        <v>384500000</v>
      </c>
      <c r="V13" s="80">
        <v>366500000</v>
      </c>
      <c r="W13" s="80">
        <v>366500000</v>
      </c>
      <c r="X13" s="80">
        <v>500000000</v>
      </c>
      <c r="Y13" s="29"/>
      <c r="Z13" s="264">
        <v>500000000</v>
      </c>
      <c r="AA13" s="264"/>
      <c r="AB13" s="80"/>
      <c r="AC13" s="57"/>
    </row>
    <row r="14" spans="1:16383" s="4" customFormat="1" ht="24" customHeight="1">
      <c r="A14" s="57"/>
      <c r="B14" s="27" t="s">
        <v>353</v>
      </c>
      <c r="C14" s="339"/>
      <c r="D14" s="376"/>
      <c r="E14" s="3" t="s">
        <v>206</v>
      </c>
      <c r="F14" s="378"/>
      <c r="G14" s="29"/>
      <c r="H14" s="80">
        <f t="shared" si="0"/>
        <v>393500000</v>
      </c>
      <c r="I14" s="80">
        <f t="shared" si="0"/>
        <v>393500000</v>
      </c>
      <c r="J14" s="80">
        <f t="shared" si="0"/>
        <v>393500000</v>
      </c>
      <c r="K14" s="80">
        <f t="shared" si="0"/>
        <v>393500000</v>
      </c>
      <c r="L14" s="80">
        <v>320000000</v>
      </c>
      <c r="M14" s="80">
        <v>320000000</v>
      </c>
      <c r="N14" s="80">
        <v>320000000</v>
      </c>
      <c r="O14" s="80">
        <v>320000000</v>
      </c>
      <c r="P14" s="29"/>
      <c r="Q14" s="80">
        <v>320000000</v>
      </c>
      <c r="R14" s="80">
        <v>320000000</v>
      </c>
      <c r="S14" s="80">
        <v>320000000</v>
      </c>
      <c r="T14" s="80">
        <v>384500000</v>
      </c>
      <c r="U14" s="80">
        <v>384500000</v>
      </c>
      <c r="V14" s="80">
        <v>366500000</v>
      </c>
      <c r="W14" s="80">
        <v>366500000</v>
      </c>
      <c r="X14" s="80">
        <v>500000000</v>
      </c>
      <c r="Y14" s="29"/>
      <c r="Z14" s="264">
        <v>500000000</v>
      </c>
      <c r="AA14" s="264"/>
      <c r="AB14" s="80"/>
      <c r="AC14" s="57"/>
    </row>
    <row r="15" spans="1:16383" s="4" customFormat="1" ht="24" customHeight="1">
      <c r="A15" s="57"/>
      <c r="B15" s="276" t="s">
        <v>354</v>
      </c>
      <c r="C15" s="277"/>
      <c r="D15" s="338" t="s">
        <v>349</v>
      </c>
      <c r="E15" s="3" t="s">
        <v>206</v>
      </c>
      <c r="F15" s="378"/>
      <c r="G15" s="29"/>
      <c r="H15" s="278"/>
      <c r="I15" s="279"/>
      <c r="J15" s="80"/>
      <c r="K15" s="80"/>
      <c r="L15" s="278"/>
      <c r="M15" s="279"/>
      <c r="N15" s="80"/>
      <c r="O15" s="80"/>
      <c r="P15" s="29"/>
      <c r="Q15" s="80"/>
      <c r="R15" s="80"/>
      <c r="S15" s="280"/>
      <c r="T15" s="280"/>
      <c r="U15" s="280"/>
      <c r="V15" s="280"/>
      <c r="W15" s="280"/>
      <c r="X15" s="280"/>
      <c r="Y15" s="29"/>
      <c r="Z15" s="281"/>
      <c r="AA15" s="280"/>
      <c r="AB15" s="280"/>
      <c r="AC15" s="57"/>
    </row>
    <row r="16" spans="1:16383" s="4" customFormat="1" ht="24" customHeight="1">
      <c r="A16" s="57"/>
      <c r="B16" s="276" t="s">
        <v>355</v>
      </c>
      <c r="C16" s="277"/>
      <c r="D16" s="376"/>
      <c r="E16" s="3" t="s">
        <v>206</v>
      </c>
      <c r="F16" s="378"/>
      <c r="G16" s="29"/>
      <c r="H16" s="278"/>
      <c r="I16" s="279"/>
      <c r="J16" s="80"/>
      <c r="K16" s="80"/>
      <c r="L16" s="278"/>
      <c r="M16" s="279"/>
      <c r="N16" s="80"/>
      <c r="O16" s="80"/>
      <c r="P16" s="29"/>
      <c r="Q16" s="80"/>
      <c r="R16" s="80"/>
      <c r="S16" s="280"/>
      <c r="T16" s="280"/>
      <c r="U16" s="280"/>
      <c r="V16" s="280"/>
      <c r="W16" s="280"/>
      <c r="X16" s="80"/>
      <c r="Y16" s="29"/>
      <c r="Z16" s="281"/>
      <c r="AA16" s="280"/>
      <c r="AB16" s="280"/>
      <c r="AC16" s="57"/>
    </row>
    <row r="17" spans="1:16383" s="4" customFormat="1" ht="57" customHeight="1">
      <c r="A17" s="57"/>
      <c r="B17" s="27" t="s">
        <v>223</v>
      </c>
      <c r="C17" s="52" t="s">
        <v>351</v>
      </c>
      <c r="D17" s="211" t="s">
        <v>197</v>
      </c>
      <c r="E17" s="3" t="s">
        <v>198</v>
      </c>
      <c r="F17" s="378"/>
      <c r="G17" s="29"/>
      <c r="H17" s="381"/>
      <c r="I17" s="382"/>
      <c r="J17" s="81">
        <v>1.2</v>
      </c>
      <c r="K17" s="81">
        <v>0.3</v>
      </c>
      <c r="L17" s="379"/>
      <c r="M17" s="380"/>
      <c r="N17" s="81">
        <v>1.87995377787944</v>
      </c>
      <c r="O17" s="81">
        <v>1.87995377787944</v>
      </c>
      <c r="P17" s="29"/>
      <c r="Q17" s="81">
        <v>1.87995377787944</v>
      </c>
      <c r="R17" s="81">
        <v>3.6182759</v>
      </c>
      <c r="S17" s="136">
        <v>3.7308773627504843</v>
      </c>
      <c r="T17" s="136">
        <v>5.6396771442458196</v>
      </c>
      <c r="U17" s="136">
        <v>6.1811977914110861</v>
      </c>
      <c r="V17" s="136">
        <v>9.6746478524639468</v>
      </c>
      <c r="W17" s="136">
        <v>11.741797553130784</v>
      </c>
      <c r="X17" s="283">
        <v>2.1557860235373427</v>
      </c>
      <c r="Y17" s="29"/>
      <c r="Z17" s="265">
        <v>2.8</v>
      </c>
      <c r="AA17" s="136"/>
      <c r="AB17" s="136"/>
      <c r="AC17" s="57"/>
    </row>
    <row r="18" spans="1:16383" s="4" customFormat="1" ht="57" customHeight="1">
      <c r="A18" s="57"/>
      <c r="B18" s="276" t="s">
        <v>223</v>
      </c>
      <c r="C18" s="271" t="s">
        <v>350</v>
      </c>
      <c r="D18" s="211" t="s">
        <v>197</v>
      </c>
      <c r="E18" s="3" t="s">
        <v>198</v>
      </c>
      <c r="F18" s="378"/>
      <c r="G18" s="29"/>
      <c r="H18" s="274"/>
      <c r="I18" s="275"/>
      <c r="J18" s="81"/>
      <c r="K18" s="81"/>
      <c r="L18" s="272"/>
      <c r="M18" s="273"/>
      <c r="N18" s="81"/>
      <c r="O18" s="282"/>
      <c r="P18" s="29"/>
      <c r="Q18" s="282"/>
      <c r="R18" s="136"/>
      <c r="S18" s="136"/>
      <c r="T18" s="136"/>
      <c r="U18" s="136"/>
      <c r="V18" s="136"/>
      <c r="W18" s="136"/>
      <c r="X18" s="136"/>
      <c r="Y18" s="29"/>
      <c r="Z18" s="136"/>
      <c r="AA18" s="136"/>
      <c r="AB18" s="136"/>
      <c r="AC18" s="57"/>
    </row>
    <row r="19" spans="1:16383" s="4" customFormat="1" ht="29.25" customHeight="1">
      <c r="A19" s="57"/>
      <c r="B19" s="27" t="s">
        <v>224</v>
      </c>
      <c r="C19" s="373"/>
      <c r="D19" s="338" t="s">
        <v>225</v>
      </c>
      <c r="E19" s="3" t="s">
        <v>198</v>
      </c>
      <c r="F19" s="378"/>
      <c r="G19" s="29"/>
      <c r="H19" s="71">
        <v>0.97905755724002397</v>
      </c>
      <c r="I19" s="71">
        <v>0.97905755724002397</v>
      </c>
      <c r="J19" s="71">
        <v>0.98204837577825499</v>
      </c>
      <c r="K19" s="71">
        <v>0.98204837577825499</v>
      </c>
      <c r="L19" s="71">
        <v>0.95669999999999999</v>
      </c>
      <c r="M19" s="71">
        <v>0.95669999999999999</v>
      </c>
      <c r="N19" s="71">
        <v>0.96860455551436897</v>
      </c>
      <c r="O19" s="135">
        <v>0.98227395339805224</v>
      </c>
      <c r="P19" s="29"/>
      <c r="Q19" s="135">
        <v>0.98227395339805224</v>
      </c>
      <c r="R19" s="367"/>
      <c r="S19" s="368"/>
      <c r="T19" s="368"/>
      <c r="U19" s="368"/>
      <c r="V19" s="368"/>
      <c r="W19" s="368"/>
      <c r="X19" s="368"/>
      <c r="Y19" s="368"/>
      <c r="Z19" s="368"/>
      <c r="AA19" s="368"/>
      <c r="AB19" s="369"/>
      <c r="AC19" s="57"/>
    </row>
    <row r="20" spans="1:16383" s="4" customFormat="1" ht="29.25" customHeight="1">
      <c r="A20" s="57"/>
      <c r="B20" s="27" t="s">
        <v>226</v>
      </c>
      <c r="C20" s="374"/>
      <c r="D20" s="376"/>
      <c r="E20" s="3" t="s">
        <v>198</v>
      </c>
      <c r="F20" s="378"/>
      <c r="G20" s="29"/>
      <c r="H20" s="71">
        <v>0.98856452214794954</v>
      </c>
      <c r="I20" s="71">
        <v>0.98856452214794954</v>
      </c>
      <c r="J20" s="71">
        <v>1</v>
      </c>
      <c r="K20" s="71">
        <v>1</v>
      </c>
      <c r="L20" s="71">
        <v>0.98619999999999997</v>
      </c>
      <c r="M20" s="71">
        <v>0.98619999999999997</v>
      </c>
      <c r="N20" s="71">
        <v>1</v>
      </c>
      <c r="O20" s="135">
        <v>0.98153694958574955</v>
      </c>
      <c r="P20" s="29"/>
      <c r="Q20" s="135">
        <v>0.98153694958574955</v>
      </c>
      <c r="R20" s="370"/>
      <c r="S20" s="371"/>
      <c r="T20" s="371"/>
      <c r="U20" s="371"/>
      <c r="V20" s="371"/>
      <c r="W20" s="371"/>
      <c r="X20" s="371"/>
      <c r="Y20" s="371"/>
      <c r="Z20" s="371"/>
      <c r="AA20" s="371"/>
      <c r="AB20" s="372"/>
      <c r="AC20" s="57"/>
    </row>
    <row r="21" spans="1:16383" s="4" customFormat="1" ht="28.5" customHeight="1">
      <c r="A21" s="57"/>
      <c r="B21" s="19" t="s">
        <v>227</v>
      </c>
      <c r="C21" s="374"/>
      <c r="D21" s="376"/>
      <c r="E21" s="19" t="s">
        <v>210</v>
      </c>
      <c r="F21" s="378"/>
      <c r="G21" s="29"/>
      <c r="H21" s="80">
        <v>300797469.21500003</v>
      </c>
      <c r="I21" s="80">
        <v>300797469.21500003</v>
      </c>
      <c r="J21" s="80">
        <v>292794167.35698384</v>
      </c>
      <c r="K21" s="80">
        <v>292794167.35698384</v>
      </c>
      <c r="L21" s="80">
        <v>296106141.46700007</v>
      </c>
      <c r="M21" s="80">
        <v>296106141.46700007</v>
      </c>
      <c r="N21" s="80">
        <v>275805404.27200001</v>
      </c>
      <c r="O21" s="80">
        <v>279759249.45200002</v>
      </c>
      <c r="P21" s="29"/>
      <c r="Q21" s="80">
        <v>279759249.45200002</v>
      </c>
      <c r="R21" s="80">
        <v>279759249.45200002</v>
      </c>
      <c r="S21" s="137">
        <v>272343334.949</v>
      </c>
      <c r="T21" s="137">
        <v>272343334.949</v>
      </c>
      <c r="U21" s="137">
        <v>286200367</v>
      </c>
      <c r="V21" s="137">
        <v>286200367</v>
      </c>
      <c r="W21" s="137">
        <v>291212008.685</v>
      </c>
      <c r="X21" s="137">
        <v>291212008.685</v>
      </c>
      <c r="Y21" s="29"/>
      <c r="Z21" s="266">
        <v>296075775</v>
      </c>
      <c r="AA21" s="266"/>
      <c r="AB21" s="137"/>
      <c r="AC21" s="57"/>
    </row>
    <row r="22" spans="1:16383" s="4" customFormat="1" ht="31.5" customHeight="1">
      <c r="A22" s="57"/>
      <c r="B22" s="19" t="s">
        <v>228</v>
      </c>
      <c r="C22" s="375"/>
      <c r="D22" s="376"/>
      <c r="E22" s="19" t="s">
        <v>210</v>
      </c>
      <c r="F22" s="378"/>
      <c r="G22" s="29"/>
      <c r="H22" s="80">
        <v>102351089.05600001</v>
      </c>
      <c r="I22" s="80">
        <v>102351089.05600001</v>
      </c>
      <c r="J22" s="80">
        <v>103688989.68281001</v>
      </c>
      <c r="K22" s="80">
        <v>103688989.68281001</v>
      </c>
      <c r="L22" s="80">
        <v>103762503.63999999</v>
      </c>
      <c r="M22" s="80">
        <v>103762503.63999999</v>
      </c>
      <c r="N22" s="80">
        <v>98269992.237999991</v>
      </c>
      <c r="O22" s="80">
        <v>95868333.934</v>
      </c>
      <c r="P22" s="29"/>
      <c r="Q22" s="80">
        <v>95868333.934</v>
      </c>
      <c r="R22" s="80">
        <v>95868333.934</v>
      </c>
      <c r="S22" s="80">
        <v>89570566.975999996</v>
      </c>
      <c r="T22" s="80">
        <v>89570566.975999996</v>
      </c>
      <c r="U22" s="80">
        <v>90304045</v>
      </c>
      <c r="V22" s="80">
        <v>90304045</v>
      </c>
      <c r="W22" s="80">
        <v>94679766.254999995</v>
      </c>
      <c r="X22" s="80">
        <v>94679766.254999995</v>
      </c>
      <c r="Y22" s="29"/>
      <c r="Z22" s="264">
        <v>98069558</v>
      </c>
      <c r="AA22" s="264"/>
      <c r="AB22" s="80"/>
      <c r="AC22" s="57"/>
    </row>
    <row r="23" spans="1:16383">
      <c r="A23" s="15"/>
      <c r="B23" s="343" t="s">
        <v>51</v>
      </c>
      <c r="C23" s="344"/>
      <c r="D23" s="344"/>
      <c r="E23" s="344"/>
      <c r="F23" s="344"/>
      <c r="G23" s="29"/>
      <c r="H23" s="49"/>
      <c r="I23" s="49"/>
      <c r="J23" s="49"/>
      <c r="K23" s="49"/>
      <c r="L23" s="49"/>
      <c r="M23" s="50"/>
      <c r="N23" s="49"/>
      <c r="O23" s="49"/>
      <c r="P23" s="29"/>
      <c r="Q23" s="49"/>
      <c r="R23" s="49"/>
      <c r="S23" s="49"/>
      <c r="T23" s="51"/>
      <c r="U23" s="49"/>
      <c r="V23" s="49"/>
      <c r="W23" s="49"/>
      <c r="X23" s="49"/>
      <c r="Y23" s="29"/>
      <c r="Z23" s="49"/>
      <c r="AA23" s="49"/>
      <c r="AB23" s="49"/>
      <c r="AC23" s="15"/>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c r="IW23" s="54"/>
      <c r="IX23" s="54"/>
      <c r="IY23" s="54"/>
      <c r="IZ23" s="54"/>
      <c r="JA23" s="54"/>
      <c r="JB23" s="54"/>
      <c r="JC23" s="54"/>
      <c r="JD23" s="54"/>
      <c r="JE23" s="54"/>
      <c r="JF23" s="54"/>
      <c r="JG23" s="54"/>
      <c r="JH23" s="54"/>
      <c r="JI23" s="54"/>
      <c r="JJ23" s="54"/>
      <c r="JK23" s="54"/>
      <c r="JL23" s="54"/>
      <c r="JM23" s="54"/>
      <c r="JN23" s="54"/>
      <c r="JO23" s="54"/>
      <c r="JP23" s="54"/>
      <c r="JQ23" s="54"/>
      <c r="JR23" s="54"/>
      <c r="JS23" s="54"/>
      <c r="JT23" s="54"/>
      <c r="JU23" s="54"/>
      <c r="JV23" s="54"/>
      <c r="JW23" s="54"/>
      <c r="JX23" s="54"/>
      <c r="JY23" s="54"/>
      <c r="JZ23" s="54"/>
      <c r="KA23" s="54"/>
      <c r="KB23" s="54"/>
      <c r="KC23" s="54"/>
      <c r="KD23" s="54"/>
      <c r="KE23" s="54"/>
      <c r="KF23" s="54"/>
      <c r="KG23" s="54"/>
      <c r="KH23" s="54"/>
      <c r="KI23" s="54"/>
      <c r="KJ23" s="54"/>
      <c r="KK23" s="54"/>
      <c r="KL23" s="54"/>
      <c r="KM23" s="54"/>
      <c r="KN23" s="54"/>
      <c r="KO23" s="54"/>
      <c r="KP23" s="54"/>
      <c r="KQ23" s="54"/>
      <c r="KR23" s="54"/>
      <c r="KS23" s="54"/>
      <c r="KT23" s="54"/>
      <c r="KU23" s="54"/>
      <c r="KV23" s="54"/>
      <c r="KW23" s="54"/>
      <c r="KX23" s="54"/>
      <c r="KY23" s="54"/>
      <c r="KZ23" s="54"/>
      <c r="LA23" s="54"/>
      <c r="LB23" s="54"/>
      <c r="LC23" s="54"/>
      <c r="LD23" s="54"/>
      <c r="LE23" s="54"/>
      <c r="LF23" s="54"/>
      <c r="LG23" s="54"/>
      <c r="LH23" s="54"/>
      <c r="LI23" s="54"/>
      <c r="LJ23" s="54"/>
      <c r="LK23" s="54"/>
      <c r="LL23" s="54"/>
      <c r="LM23" s="54"/>
      <c r="LN23" s="54"/>
      <c r="LO23" s="54"/>
      <c r="LP23" s="54"/>
      <c r="LQ23" s="54"/>
      <c r="LR23" s="54"/>
      <c r="LS23" s="54"/>
      <c r="LT23" s="54"/>
      <c r="LU23" s="54"/>
      <c r="LV23" s="54"/>
      <c r="LW23" s="54"/>
      <c r="LX23" s="54"/>
      <c r="LY23" s="54"/>
      <c r="LZ23" s="54"/>
      <c r="MA23" s="54"/>
      <c r="MB23" s="54"/>
      <c r="MC23" s="54"/>
      <c r="MD23" s="54"/>
      <c r="ME23" s="54"/>
      <c r="MF23" s="54"/>
      <c r="MG23" s="54"/>
      <c r="MH23" s="54"/>
      <c r="MI23" s="54"/>
      <c r="MJ23" s="54"/>
      <c r="MK23" s="54"/>
      <c r="ML23" s="54"/>
      <c r="MM23" s="54"/>
      <c r="MN23" s="54"/>
      <c r="MO23" s="54"/>
      <c r="MP23" s="54"/>
      <c r="MQ23" s="54"/>
      <c r="MR23" s="54"/>
      <c r="MS23" s="54"/>
      <c r="MT23" s="54"/>
      <c r="MU23" s="54"/>
      <c r="MV23" s="54"/>
      <c r="MW23" s="54"/>
      <c r="MX23" s="54"/>
      <c r="MY23" s="54"/>
      <c r="MZ23" s="54"/>
      <c r="NA23" s="54"/>
      <c r="NB23" s="54"/>
      <c r="NC23" s="54"/>
      <c r="ND23" s="54"/>
      <c r="NE23" s="54"/>
      <c r="NF23" s="54"/>
      <c r="NG23" s="54"/>
      <c r="NH23" s="54"/>
      <c r="NI23" s="54"/>
      <c r="NJ23" s="54"/>
      <c r="NK23" s="54"/>
      <c r="NL23" s="54"/>
      <c r="NM23" s="54"/>
      <c r="NN23" s="54"/>
      <c r="NO23" s="54"/>
      <c r="NP23" s="54"/>
      <c r="NQ23" s="54"/>
      <c r="NR23" s="54"/>
      <c r="NS23" s="54"/>
      <c r="NT23" s="54"/>
      <c r="NU23" s="54"/>
      <c r="NV23" s="54"/>
      <c r="NW23" s="54"/>
      <c r="NX23" s="54"/>
      <c r="NY23" s="54"/>
      <c r="NZ23" s="54"/>
      <c r="OA23" s="54"/>
      <c r="OB23" s="54"/>
      <c r="OC23" s="54"/>
      <c r="OD23" s="54"/>
      <c r="OE23" s="54"/>
      <c r="OF23" s="54"/>
      <c r="OG23" s="54"/>
      <c r="OH23" s="54"/>
      <c r="OI23" s="54"/>
      <c r="OJ23" s="54"/>
      <c r="OK23" s="54"/>
      <c r="OL23" s="54"/>
      <c r="OM23" s="54"/>
      <c r="ON23" s="54"/>
      <c r="OO23" s="54"/>
      <c r="OP23" s="54"/>
      <c r="OQ23" s="54"/>
      <c r="OR23" s="54"/>
      <c r="OS23" s="54"/>
      <c r="OT23" s="54"/>
      <c r="OU23" s="54"/>
      <c r="OV23" s="54"/>
      <c r="OW23" s="54"/>
      <c r="OX23" s="54"/>
      <c r="OY23" s="54"/>
      <c r="OZ23" s="54"/>
      <c r="PA23" s="54"/>
      <c r="PB23" s="54"/>
      <c r="PC23" s="54"/>
      <c r="PD23" s="54"/>
      <c r="PE23" s="54"/>
      <c r="PF23" s="54"/>
      <c r="PG23" s="54"/>
      <c r="PH23" s="54"/>
      <c r="PI23" s="54"/>
      <c r="PJ23" s="54"/>
      <c r="PK23" s="54"/>
      <c r="PL23" s="54"/>
      <c r="PM23" s="54"/>
      <c r="PN23" s="54"/>
      <c r="PO23" s="54"/>
      <c r="PP23" s="54"/>
      <c r="PQ23" s="54"/>
      <c r="PR23" s="54"/>
      <c r="PS23" s="54"/>
      <c r="PT23" s="54"/>
      <c r="PU23" s="54"/>
      <c r="PV23" s="54"/>
      <c r="PW23" s="54"/>
      <c r="PX23" s="54"/>
      <c r="PY23" s="54"/>
      <c r="PZ23" s="54"/>
      <c r="QA23" s="54"/>
      <c r="QB23" s="54"/>
      <c r="QC23" s="54"/>
      <c r="QD23" s="54"/>
      <c r="QE23" s="54"/>
      <c r="QF23" s="54"/>
      <c r="QG23" s="54"/>
      <c r="QH23" s="54"/>
      <c r="QI23" s="54"/>
      <c r="QJ23" s="54"/>
      <c r="QK23" s="54"/>
      <c r="QL23" s="54"/>
      <c r="QM23" s="54"/>
      <c r="QN23" s="54"/>
      <c r="QO23" s="54"/>
      <c r="QP23" s="54"/>
      <c r="QQ23" s="54"/>
      <c r="QR23" s="54"/>
      <c r="QS23" s="54"/>
      <c r="QT23" s="54"/>
      <c r="QU23" s="54"/>
      <c r="QV23" s="54"/>
      <c r="QW23" s="54"/>
      <c r="QX23" s="54"/>
      <c r="QY23" s="54"/>
      <c r="QZ23" s="54"/>
      <c r="RA23" s="54"/>
      <c r="RB23" s="54"/>
      <c r="RC23" s="54"/>
      <c r="RD23" s="54"/>
      <c r="RE23" s="54"/>
      <c r="RF23" s="54"/>
      <c r="RG23" s="54"/>
      <c r="RH23" s="54"/>
      <c r="RI23" s="54"/>
      <c r="RJ23" s="54"/>
      <c r="RK23" s="54"/>
      <c r="RL23" s="54"/>
      <c r="RM23" s="54"/>
      <c r="RN23" s="54"/>
      <c r="RO23" s="54"/>
      <c r="RP23" s="54"/>
      <c r="RQ23" s="54"/>
      <c r="RR23" s="54"/>
      <c r="RS23" s="54"/>
      <c r="RT23" s="54"/>
      <c r="RU23" s="54"/>
      <c r="RV23" s="54"/>
      <c r="RW23" s="54"/>
      <c r="RX23" s="54"/>
      <c r="RY23" s="54"/>
      <c r="RZ23" s="54"/>
      <c r="SA23" s="54"/>
      <c r="SB23" s="54"/>
      <c r="SC23" s="54"/>
      <c r="SD23" s="54"/>
      <c r="SE23" s="54"/>
      <c r="SF23" s="54"/>
      <c r="SG23" s="54"/>
      <c r="SH23" s="54"/>
      <c r="SI23" s="54"/>
      <c r="SJ23" s="54"/>
      <c r="SK23" s="54"/>
      <c r="SL23" s="54"/>
      <c r="SM23" s="54"/>
      <c r="SN23" s="54"/>
      <c r="SO23" s="54"/>
      <c r="SP23" s="54"/>
      <c r="SQ23" s="54"/>
      <c r="SR23" s="54"/>
      <c r="SS23" s="54"/>
      <c r="ST23" s="54"/>
      <c r="SU23" s="54"/>
      <c r="SV23" s="54"/>
      <c r="SW23" s="54"/>
      <c r="SX23" s="54"/>
      <c r="SY23" s="54"/>
      <c r="SZ23" s="54"/>
      <c r="TA23" s="54"/>
      <c r="TB23" s="54"/>
      <c r="TC23" s="54"/>
      <c r="TD23" s="54"/>
      <c r="TE23" s="54"/>
      <c r="TF23" s="54"/>
      <c r="TG23" s="54"/>
      <c r="TH23" s="54"/>
      <c r="TI23" s="54"/>
      <c r="TJ23" s="54"/>
      <c r="TK23" s="54"/>
      <c r="TL23" s="54"/>
      <c r="TM23" s="54"/>
      <c r="TN23" s="54"/>
      <c r="TO23" s="54"/>
      <c r="TP23" s="54"/>
      <c r="TQ23" s="54"/>
      <c r="TR23" s="54"/>
      <c r="TS23" s="54"/>
      <c r="TT23" s="54"/>
      <c r="TU23" s="54"/>
      <c r="TV23" s="54"/>
      <c r="TW23" s="54"/>
      <c r="TX23" s="54"/>
      <c r="TY23" s="54"/>
      <c r="TZ23" s="54"/>
      <c r="UA23" s="54"/>
      <c r="UB23" s="54"/>
      <c r="UC23" s="54"/>
      <c r="UD23" s="54"/>
      <c r="UE23" s="54"/>
      <c r="UF23" s="54"/>
      <c r="UG23" s="54"/>
      <c r="UH23" s="54"/>
      <c r="UI23" s="54"/>
      <c r="UJ23" s="54"/>
      <c r="UK23" s="54"/>
      <c r="UL23" s="54"/>
      <c r="UM23" s="54"/>
      <c r="UN23" s="54"/>
      <c r="UO23" s="54"/>
      <c r="UP23" s="54"/>
      <c r="UQ23" s="54"/>
      <c r="UR23" s="54"/>
      <c r="US23" s="54"/>
      <c r="UT23" s="54"/>
      <c r="UU23" s="54"/>
      <c r="UV23" s="54"/>
      <c r="UW23" s="54"/>
      <c r="UX23" s="54"/>
      <c r="UY23" s="54"/>
      <c r="UZ23" s="54"/>
      <c r="VA23" s="54"/>
      <c r="VB23" s="54"/>
      <c r="VC23" s="54"/>
      <c r="VD23" s="54"/>
      <c r="VE23" s="54"/>
      <c r="VF23" s="54"/>
      <c r="VG23" s="54"/>
      <c r="VH23" s="54"/>
      <c r="VI23" s="54"/>
      <c r="VJ23" s="54"/>
      <c r="VK23" s="54"/>
      <c r="VL23" s="54"/>
      <c r="VM23" s="54"/>
      <c r="VN23" s="54"/>
      <c r="VO23" s="54"/>
      <c r="VP23" s="54"/>
      <c r="VQ23" s="54"/>
      <c r="VR23" s="54"/>
      <c r="VS23" s="54"/>
      <c r="VT23" s="54"/>
      <c r="VU23" s="54"/>
      <c r="VV23" s="54"/>
      <c r="VW23" s="54"/>
      <c r="VX23" s="54"/>
      <c r="VY23" s="54"/>
      <c r="VZ23" s="54"/>
      <c r="WA23" s="54"/>
      <c r="WB23" s="54"/>
      <c r="WC23" s="54"/>
      <c r="WD23" s="54"/>
      <c r="WE23" s="54"/>
      <c r="WF23" s="54"/>
      <c r="WG23" s="54"/>
      <c r="WH23" s="54"/>
      <c r="WI23" s="54"/>
      <c r="WJ23" s="54"/>
      <c r="WK23" s="54"/>
      <c r="WL23" s="54"/>
      <c r="WM23" s="54"/>
      <c r="WN23" s="54"/>
      <c r="WO23" s="54"/>
      <c r="WP23" s="54"/>
      <c r="WQ23" s="54"/>
      <c r="WR23" s="54"/>
      <c r="WS23" s="54"/>
      <c r="WT23" s="54"/>
      <c r="WU23" s="54"/>
      <c r="WV23" s="54"/>
      <c r="WW23" s="54"/>
      <c r="WX23" s="54"/>
      <c r="WY23" s="54"/>
      <c r="WZ23" s="54"/>
      <c r="XA23" s="54"/>
      <c r="XB23" s="54"/>
      <c r="XC23" s="54"/>
      <c r="XD23" s="54"/>
      <c r="XE23" s="54"/>
      <c r="XF23" s="54"/>
      <c r="XG23" s="54"/>
      <c r="XH23" s="54"/>
      <c r="XI23" s="54"/>
      <c r="XJ23" s="54"/>
      <c r="XK23" s="54"/>
      <c r="XL23" s="54"/>
      <c r="XM23" s="54"/>
      <c r="XN23" s="54"/>
      <c r="XO23" s="54"/>
      <c r="XP23" s="54"/>
      <c r="XQ23" s="54"/>
      <c r="XR23" s="54"/>
      <c r="XS23" s="54"/>
      <c r="XT23" s="54"/>
      <c r="XU23" s="54"/>
      <c r="XV23" s="54"/>
      <c r="XW23" s="54"/>
      <c r="XX23" s="54"/>
      <c r="XY23" s="54"/>
      <c r="XZ23" s="54"/>
      <c r="YA23" s="54"/>
      <c r="YB23" s="54"/>
      <c r="YC23" s="54"/>
      <c r="YD23" s="54"/>
      <c r="YE23" s="54"/>
      <c r="YF23" s="54"/>
      <c r="YG23" s="54"/>
      <c r="YH23" s="54"/>
      <c r="YI23" s="54"/>
      <c r="YJ23" s="54"/>
      <c r="YK23" s="54"/>
      <c r="YL23" s="54"/>
      <c r="YM23" s="54"/>
      <c r="YN23" s="54"/>
      <c r="YO23" s="54"/>
      <c r="YP23" s="54"/>
      <c r="YQ23" s="54"/>
      <c r="YR23" s="54"/>
      <c r="YS23" s="54"/>
      <c r="YT23" s="54"/>
      <c r="YU23" s="54"/>
      <c r="YV23" s="54"/>
      <c r="YW23" s="54"/>
      <c r="YX23" s="54"/>
      <c r="YY23" s="54"/>
      <c r="YZ23" s="54"/>
      <c r="ZA23" s="54"/>
      <c r="ZB23" s="54"/>
      <c r="ZC23" s="54"/>
      <c r="ZD23" s="54"/>
      <c r="ZE23" s="54"/>
      <c r="ZF23" s="54"/>
      <c r="ZG23" s="54"/>
      <c r="ZH23" s="54"/>
      <c r="ZI23" s="54"/>
      <c r="ZJ23" s="54"/>
      <c r="ZK23" s="54"/>
      <c r="ZL23" s="54"/>
      <c r="ZM23" s="54"/>
      <c r="ZN23" s="54"/>
      <c r="ZO23" s="54"/>
      <c r="ZP23" s="54"/>
      <c r="ZQ23" s="54"/>
      <c r="ZR23" s="54"/>
      <c r="ZS23" s="54"/>
      <c r="ZT23" s="54"/>
      <c r="ZU23" s="54"/>
      <c r="ZV23" s="54"/>
      <c r="ZW23" s="54"/>
      <c r="ZX23" s="54"/>
      <c r="ZY23" s="54"/>
      <c r="ZZ23" s="54"/>
      <c r="AAA23" s="54"/>
      <c r="AAB23" s="54"/>
      <c r="AAC23" s="54"/>
      <c r="AAD23" s="54"/>
      <c r="AAE23" s="54"/>
      <c r="AAF23" s="54"/>
      <c r="AAG23" s="54"/>
      <c r="AAH23" s="54"/>
      <c r="AAI23" s="54"/>
      <c r="AAJ23" s="54"/>
      <c r="AAK23" s="54"/>
      <c r="AAL23" s="54"/>
      <c r="AAM23" s="54"/>
      <c r="AAN23" s="54"/>
      <c r="AAO23" s="54"/>
      <c r="AAP23" s="54"/>
      <c r="AAQ23" s="54"/>
      <c r="AAR23" s="54"/>
      <c r="AAS23" s="54"/>
      <c r="AAT23" s="54"/>
      <c r="AAU23" s="54"/>
      <c r="AAV23" s="54"/>
      <c r="AAW23" s="54"/>
      <c r="AAX23" s="54"/>
      <c r="AAY23" s="54"/>
      <c r="AAZ23" s="54"/>
      <c r="ABA23" s="54"/>
      <c r="ABB23" s="54"/>
      <c r="ABC23" s="54"/>
      <c r="ABD23" s="54"/>
      <c r="ABE23" s="54"/>
      <c r="ABF23" s="54"/>
      <c r="ABG23" s="54"/>
      <c r="ABH23" s="54"/>
      <c r="ABI23" s="54"/>
      <c r="ABJ23" s="54"/>
      <c r="ABK23" s="54"/>
      <c r="ABL23" s="54"/>
      <c r="ABM23" s="54"/>
      <c r="ABN23" s="54"/>
      <c r="ABO23" s="54"/>
      <c r="ABP23" s="54"/>
      <c r="ABQ23" s="54"/>
      <c r="ABR23" s="54"/>
      <c r="ABS23" s="54"/>
      <c r="ABT23" s="54"/>
      <c r="ABU23" s="54"/>
      <c r="ABV23" s="54"/>
      <c r="ABW23" s="54"/>
      <c r="ABX23" s="54"/>
      <c r="ABY23" s="54"/>
      <c r="ABZ23" s="54"/>
      <c r="ACA23" s="54"/>
      <c r="ACB23" s="54"/>
      <c r="ACC23" s="54"/>
      <c r="ACD23" s="54"/>
      <c r="ACE23" s="54"/>
      <c r="ACF23" s="54"/>
      <c r="ACG23" s="54"/>
      <c r="ACH23" s="54"/>
      <c r="ACI23" s="54"/>
      <c r="ACJ23" s="54"/>
      <c r="ACK23" s="54"/>
      <c r="ACL23" s="54"/>
      <c r="ACM23" s="54"/>
      <c r="ACN23" s="54"/>
      <c r="ACO23" s="54"/>
      <c r="ACP23" s="54"/>
      <c r="ACQ23" s="54"/>
      <c r="ACR23" s="54"/>
      <c r="ACS23" s="54"/>
      <c r="ACT23" s="54"/>
      <c r="ACU23" s="54"/>
      <c r="ACV23" s="54"/>
      <c r="ACW23" s="54"/>
      <c r="ACX23" s="54"/>
      <c r="ACY23" s="54"/>
      <c r="ACZ23" s="54"/>
      <c r="ADA23" s="54"/>
      <c r="ADB23" s="54"/>
      <c r="ADC23" s="54"/>
      <c r="ADD23" s="54"/>
      <c r="ADE23" s="54"/>
      <c r="ADF23" s="54"/>
      <c r="ADG23" s="54"/>
      <c r="ADH23" s="54"/>
      <c r="ADI23" s="54"/>
      <c r="ADJ23" s="54"/>
      <c r="ADK23" s="54"/>
      <c r="ADL23" s="54"/>
      <c r="ADM23" s="54"/>
      <c r="ADN23" s="54"/>
      <c r="ADO23" s="54"/>
      <c r="ADP23" s="54"/>
      <c r="ADQ23" s="54"/>
      <c r="ADR23" s="54"/>
      <c r="ADS23" s="54"/>
      <c r="ADT23" s="54"/>
      <c r="ADU23" s="54"/>
      <c r="ADV23" s="54"/>
      <c r="ADW23" s="54"/>
      <c r="ADX23" s="54"/>
      <c r="ADY23" s="54"/>
      <c r="ADZ23" s="54"/>
      <c r="AEA23" s="54"/>
      <c r="AEB23" s="54"/>
      <c r="AEC23" s="54"/>
      <c r="AED23" s="54"/>
      <c r="AEE23" s="54"/>
      <c r="AEF23" s="54"/>
      <c r="AEG23" s="54"/>
      <c r="AEH23" s="54"/>
      <c r="AEI23" s="54"/>
      <c r="AEJ23" s="54"/>
      <c r="AEK23" s="54"/>
      <c r="AEL23" s="54"/>
      <c r="AEM23" s="54"/>
      <c r="AEN23" s="54"/>
      <c r="AEO23" s="54"/>
      <c r="AEP23" s="54"/>
      <c r="AEQ23" s="54"/>
      <c r="AER23" s="54"/>
      <c r="AES23" s="54"/>
      <c r="AET23" s="54"/>
      <c r="AEU23" s="54"/>
      <c r="AEV23" s="54"/>
      <c r="AEW23" s="54"/>
      <c r="AEX23" s="54"/>
      <c r="AEY23" s="54"/>
      <c r="AEZ23" s="54"/>
      <c r="AFA23" s="54"/>
      <c r="AFB23" s="54"/>
      <c r="AFC23" s="54"/>
      <c r="AFD23" s="54"/>
      <c r="AFE23" s="54"/>
      <c r="AFF23" s="54"/>
      <c r="AFG23" s="54"/>
      <c r="AFH23" s="54"/>
      <c r="AFI23" s="54"/>
      <c r="AFJ23" s="54"/>
      <c r="AFK23" s="54"/>
      <c r="AFL23" s="54"/>
      <c r="AFM23" s="54"/>
      <c r="AFN23" s="54"/>
      <c r="AFO23" s="54"/>
      <c r="AFP23" s="54"/>
      <c r="AFQ23" s="54"/>
      <c r="AFR23" s="54"/>
      <c r="AFS23" s="54"/>
      <c r="AFT23" s="54"/>
      <c r="AFU23" s="54"/>
      <c r="AFV23" s="54"/>
      <c r="AFW23" s="54"/>
      <c r="AFX23" s="54"/>
      <c r="AFY23" s="54"/>
      <c r="AFZ23" s="54"/>
      <c r="AGA23" s="54"/>
      <c r="AGB23" s="54"/>
      <c r="AGC23" s="54"/>
      <c r="AGD23" s="54"/>
      <c r="AGE23" s="54"/>
      <c r="AGF23" s="54"/>
      <c r="AGG23" s="54"/>
      <c r="AGH23" s="54"/>
      <c r="AGI23" s="54"/>
      <c r="AGJ23" s="54"/>
      <c r="AGK23" s="54"/>
      <c r="AGL23" s="54"/>
      <c r="AGM23" s="54"/>
      <c r="AGN23" s="54"/>
      <c r="AGO23" s="54"/>
      <c r="AGP23" s="54"/>
      <c r="AGQ23" s="54"/>
      <c r="AGR23" s="54"/>
      <c r="AGS23" s="54"/>
      <c r="AGT23" s="54"/>
      <c r="AGU23" s="54"/>
      <c r="AGV23" s="54"/>
      <c r="AGW23" s="54"/>
      <c r="AGX23" s="54"/>
      <c r="AGY23" s="54"/>
      <c r="AGZ23" s="54"/>
      <c r="AHA23" s="54"/>
      <c r="AHB23" s="54"/>
      <c r="AHC23" s="54"/>
      <c r="AHD23" s="54"/>
      <c r="AHE23" s="54"/>
      <c r="AHF23" s="54"/>
      <c r="AHG23" s="54"/>
      <c r="AHH23" s="54"/>
      <c r="AHI23" s="54"/>
      <c r="AHJ23" s="54"/>
      <c r="AHK23" s="54"/>
      <c r="AHL23" s="54"/>
      <c r="AHM23" s="54"/>
      <c r="AHN23" s="54"/>
      <c r="AHO23" s="54"/>
      <c r="AHP23" s="54"/>
      <c r="AHQ23" s="54"/>
      <c r="AHR23" s="54"/>
      <c r="AHS23" s="54"/>
      <c r="AHT23" s="54"/>
      <c r="AHU23" s="54"/>
      <c r="AHV23" s="54"/>
      <c r="AHW23" s="54"/>
      <c r="AHX23" s="54"/>
      <c r="AHY23" s="54"/>
      <c r="AHZ23" s="54"/>
      <c r="AIA23" s="54"/>
      <c r="AIB23" s="54"/>
      <c r="AIC23" s="54"/>
      <c r="AID23" s="54"/>
      <c r="AIE23" s="54"/>
      <c r="AIF23" s="54"/>
      <c r="AIG23" s="54"/>
      <c r="AIH23" s="54"/>
      <c r="AII23" s="54"/>
      <c r="AIJ23" s="54"/>
      <c r="AIK23" s="54"/>
      <c r="AIL23" s="54"/>
      <c r="AIM23" s="54"/>
      <c r="AIN23" s="54"/>
      <c r="AIO23" s="54"/>
      <c r="AIP23" s="54"/>
      <c r="AIQ23" s="54"/>
      <c r="AIR23" s="54"/>
      <c r="AIS23" s="54"/>
      <c r="AIT23" s="54"/>
      <c r="AIU23" s="54"/>
      <c r="AIV23" s="54"/>
      <c r="AIW23" s="54"/>
      <c r="AIX23" s="54"/>
      <c r="AIY23" s="54"/>
      <c r="AIZ23" s="54"/>
      <c r="AJA23" s="54"/>
      <c r="AJB23" s="54"/>
      <c r="AJC23" s="54"/>
      <c r="AJD23" s="54"/>
      <c r="AJE23" s="54"/>
      <c r="AJF23" s="54"/>
      <c r="AJG23" s="54"/>
      <c r="AJH23" s="54"/>
      <c r="AJI23" s="54"/>
      <c r="AJJ23" s="54"/>
      <c r="AJK23" s="54"/>
      <c r="AJL23" s="54"/>
      <c r="AJM23" s="54"/>
      <c r="AJN23" s="54"/>
      <c r="AJO23" s="54"/>
      <c r="AJP23" s="54"/>
      <c r="AJQ23" s="54"/>
      <c r="AJR23" s="54"/>
      <c r="AJS23" s="54"/>
      <c r="AJT23" s="54"/>
      <c r="AJU23" s="54"/>
      <c r="AJV23" s="54"/>
      <c r="AJW23" s="54"/>
      <c r="AJX23" s="54"/>
      <c r="AJY23" s="54"/>
      <c r="AJZ23" s="54"/>
      <c r="AKA23" s="54"/>
      <c r="AKB23" s="54"/>
      <c r="AKC23" s="54"/>
      <c r="AKD23" s="54"/>
      <c r="AKE23" s="54"/>
      <c r="AKF23" s="54"/>
      <c r="AKG23" s="54"/>
      <c r="AKH23" s="54"/>
      <c r="AKI23" s="54"/>
      <c r="AKJ23" s="54"/>
      <c r="AKK23" s="54"/>
      <c r="AKL23" s="54"/>
      <c r="AKM23" s="54"/>
      <c r="AKN23" s="54"/>
      <c r="AKO23" s="54"/>
      <c r="AKP23" s="54"/>
      <c r="AKQ23" s="54"/>
      <c r="AKR23" s="54"/>
      <c r="AKS23" s="54"/>
      <c r="AKT23" s="54"/>
      <c r="AKU23" s="54"/>
      <c r="AKV23" s="54"/>
      <c r="AKW23" s="54"/>
      <c r="AKX23" s="54"/>
      <c r="AKY23" s="54"/>
      <c r="AKZ23" s="54"/>
      <c r="ALA23" s="54"/>
      <c r="ALB23" s="54"/>
      <c r="ALC23" s="54"/>
      <c r="ALD23" s="54"/>
      <c r="ALE23" s="54"/>
      <c r="ALF23" s="54"/>
      <c r="ALG23" s="54"/>
      <c r="ALH23" s="54"/>
      <c r="ALI23" s="54"/>
      <c r="ALJ23" s="54"/>
      <c r="ALK23" s="54"/>
      <c r="ALL23" s="54"/>
      <c r="ALM23" s="54"/>
      <c r="ALN23" s="54"/>
      <c r="ALO23" s="54"/>
      <c r="ALP23" s="54"/>
      <c r="ALQ23" s="54"/>
      <c r="ALR23" s="54"/>
      <c r="ALS23" s="54"/>
      <c r="ALT23" s="54"/>
      <c r="ALU23" s="54"/>
      <c r="ALV23" s="54"/>
      <c r="ALW23" s="54"/>
      <c r="ALX23" s="54"/>
      <c r="ALY23" s="54"/>
      <c r="ALZ23" s="54"/>
      <c r="AMA23" s="54"/>
      <c r="AMB23" s="54"/>
      <c r="AMC23" s="54"/>
      <c r="AMD23" s="54"/>
      <c r="AME23" s="54"/>
      <c r="AMF23" s="54"/>
      <c r="AMG23" s="54"/>
      <c r="AMH23" s="54"/>
      <c r="AMI23" s="54"/>
      <c r="AMJ23" s="54"/>
      <c r="AMK23" s="54"/>
      <c r="AML23" s="54"/>
      <c r="AMM23" s="54"/>
      <c r="AMN23" s="54"/>
      <c r="AMO23" s="54"/>
      <c r="AMP23" s="54"/>
      <c r="AMQ23" s="54"/>
      <c r="AMR23" s="54"/>
      <c r="AMS23" s="54"/>
      <c r="AMT23" s="54"/>
      <c r="AMU23" s="54"/>
      <c r="AMV23" s="54"/>
      <c r="AMW23" s="54"/>
      <c r="AMX23" s="54"/>
      <c r="AMY23" s="54"/>
      <c r="AMZ23" s="54"/>
      <c r="ANA23" s="54"/>
      <c r="ANB23" s="54"/>
      <c r="ANC23" s="54"/>
      <c r="AND23" s="54"/>
      <c r="ANE23" s="54"/>
      <c r="ANF23" s="54"/>
      <c r="ANG23" s="54"/>
      <c r="ANH23" s="54"/>
      <c r="ANI23" s="54"/>
      <c r="ANJ23" s="54"/>
      <c r="ANK23" s="54"/>
      <c r="ANL23" s="54"/>
      <c r="ANM23" s="54"/>
      <c r="ANN23" s="54"/>
      <c r="ANO23" s="54"/>
      <c r="ANP23" s="54"/>
      <c r="ANQ23" s="54"/>
      <c r="ANR23" s="54"/>
      <c r="ANS23" s="54"/>
      <c r="ANT23" s="54"/>
      <c r="ANU23" s="54"/>
      <c r="ANV23" s="54"/>
      <c r="ANW23" s="54"/>
      <c r="ANX23" s="54"/>
      <c r="ANY23" s="54"/>
      <c r="ANZ23" s="54"/>
      <c r="AOA23" s="54"/>
      <c r="AOB23" s="54"/>
      <c r="AOC23" s="54"/>
      <c r="AOD23" s="54"/>
      <c r="AOE23" s="54"/>
      <c r="AOF23" s="54"/>
      <c r="AOG23" s="54"/>
      <c r="AOH23" s="54"/>
      <c r="AOI23" s="54"/>
      <c r="AOJ23" s="54"/>
      <c r="AOK23" s="54"/>
      <c r="AOL23" s="54"/>
      <c r="AOM23" s="54"/>
      <c r="AON23" s="54"/>
      <c r="AOO23" s="54"/>
      <c r="AOP23" s="54"/>
      <c r="AOQ23" s="54"/>
      <c r="AOR23" s="54"/>
      <c r="AOS23" s="54"/>
      <c r="AOT23" s="54"/>
      <c r="AOU23" s="54"/>
      <c r="AOV23" s="54"/>
      <c r="AOW23" s="54"/>
      <c r="AOX23" s="54"/>
      <c r="AOY23" s="54"/>
      <c r="AOZ23" s="54"/>
      <c r="APA23" s="54"/>
      <c r="APB23" s="54"/>
      <c r="APC23" s="54"/>
      <c r="APD23" s="54"/>
      <c r="APE23" s="54"/>
      <c r="APF23" s="54"/>
      <c r="APG23" s="54"/>
      <c r="APH23" s="54"/>
      <c r="API23" s="54"/>
      <c r="APJ23" s="54"/>
      <c r="APK23" s="54"/>
      <c r="APL23" s="54"/>
      <c r="APM23" s="54"/>
      <c r="APN23" s="54"/>
      <c r="APO23" s="54"/>
      <c r="APP23" s="54"/>
      <c r="APQ23" s="54"/>
      <c r="APR23" s="54"/>
      <c r="APS23" s="54"/>
      <c r="APT23" s="54"/>
      <c r="APU23" s="54"/>
      <c r="APV23" s="54"/>
      <c r="APW23" s="54"/>
      <c r="APX23" s="54"/>
      <c r="APY23" s="54"/>
      <c r="APZ23" s="54"/>
      <c r="AQA23" s="54"/>
      <c r="AQB23" s="54"/>
      <c r="AQC23" s="54"/>
      <c r="AQD23" s="54"/>
      <c r="AQE23" s="54"/>
      <c r="AQF23" s="54"/>
      <c r="AQG23" s="54"/>
      <c r="AQH23" s="54"/>
      <c r="AQI23" s="54"/>
      <c r="AQJ23" s="54"/>
      <c r="AQK23" s="54"/>
      <c r="AQL23" s="54"/>
      <c r="AQM23" s="54"/>
      <c r="AQN23" s="54"/>
      <c r="AQO23" s="54"/>
      <c r="AQP23" s="54"/>
      <c r="AQQ23" s="54"/>
      <c r="AQR23" s="54"/>
      <c r="AQS23" s="54"/>
      <c r="AQT23" s="54"/>
      <c r="AQU23" s="54"/>
      <c r="AQV23" s="54"/>
      <c r="AQW23" s="54"/>
      <c r="AQX23" s="54"/>
      <c r="AQY23" s="54"/>
      <c r="AQZ23" s="54"/>
      <c r="ARA23" s="54"/>
      <c r="ARB23" s="54"/>
      <c r="ARC23" s="54"/>
      <c r="ARD23" s="54"/>
      <c r="ARE23" s="54"/>
      <c r="ARF23" s="54"/>
      <c r="ARG23" s="54"/>
      <c r="ARH23" s="54"/>
      <c r="ARI23" s="54"/>
      <c r="ARJ23" s="54"/>
      <c r="ARK23" s="54"/>
      <c r="ARL23" s="54"/>
      <c r="ARM23" s="54"/>
      <c r="ARN23" s="54"/>
      <c r="ARO23" s="54"/>
      <c r="ARP23" s="54"/>
      <c r="ARQ23" s="54"/>
      <c r="ARR23" s="54"/>
      <c r="ARS23" s="54"/>
      <c r="ART23" s="54"/>
      <c r="ARU23" s="54"/>
      <c r="ARV23" s="54"/>
      <c r="ARW23" s="54"/>
      <c r="ARX23" s="54"/>
      <c r="ARY23" s="54"/>
      <c r="ARZ23" s="54"/>
      <c r="ASA23" s="54"/>
      <c r="ASB23" s="54"/>
      <c r="ASC23" s="54"/>
      <c r="ASD23" s="54"/>
      <c r="ASE23" s="54"/>
      <c r="ASF23" s="54"/>
      <c r="ASG23" s="54"/>
      <c r="ASH23" s="54"/>
      <c r="ASI23" s="54"/>
      <c r="ASJ23" s="54"/>
      <c r="ASK23" s="54"/>
      <c r="ASL23" s="54"/>
      <c r="ASM23" s="54"/>
      <c r="ASN23" s="54"/>
      <c r="ASO23" s="54"/>
      <c r="ASP23" s="54"/>
      <c r="ASQ23" s="54"/>
      <c r="ASR23" s="54"/>
      <c r="ASS23" s="54"/>
      <c r="AST23" s="54"/>
      <c r="ASU23" s="54"/>
      <c r="ASV23" s="54"/>
      <c r="ASW23" s="54"/>
      <c r="ASX23" s="54"/>
      <c r="ASY23" s="54"/>
      <c r="ASZ23" s="54"/>
      <c r="ATA23" s="54"/>
      <c r="ATB23" s="54"/>
      <c r="ATC23" s="54"/>
      <c r="ATD23" s="54"/>
      <c r="ATE23" s="54"/>
      <c r="ATF23" s="54"/>
      <c r="ATG23" s="54"/>
      <c r="ATH23" s="54"/>
      <c r="ATI23" s="54"/>
      <c r="ATJ23" s="54"/>
      <c r="ATK23" s="54"/>
      <c r="ATL23" s="54"/>
      <c r="ATM23" s="54"/>
      <c r="ATN23" s="54"/>
      <c r="ATO23" s="54"/>
      <c r="ATP23" s="54"/>
      <c r="ATQ23" s="54"/>
      <c r="ATR23" s="54"/>
      <c r="ATS23" s="54"/>
      <c r="ATT23" s="54"/>
      <c r="ATU23" s="54"/>
      <c r="ATV23" s="54"/>
      <c r="ATW23" s="54"/>
      <c r="ATX23" s="54"/>
      <c r="ATY23" s="54"/>
      <c r="ATZ23" s="54"/>
      <c r="AUA23" s="54"/>
      <c r="AUB23" s="54"/>
      <c r="AUC23" s="54"/>
      <c r="AUD23" s="54"/>
      <c r="AUE23" s="54"/>
      <c r="AUF23" s="54"/>
      <c r="AUG23" s="54"/>
      <c r="AUH23" s="54"/>
      <c r="AUI23" s="54"/>
      <c r="AUJ23" s="54"/>
      <c r="AUK23" s="54"/>
      <c r="AUL23" s="54"/>
      <c r="AUM23" s="54"/>
      <c r="AUN23" s="54"/>
      <c r="AUO23" s="54"/>
      <c r="AUP23" s="54"/>
      <c r="AUQ23" s="54"/>
      <c r="AUR23" s="54"/>
      <c r="AUS23" s="54"/>
      <c r="AUT23" s="54"/>
      <c r="AUU23" s="54"/>
      <c r="AUV23" s="54"/>
      <c r="AUW23" s="54"/>
      <c r="AUX23" s="54"/>
      <c r="AUY23" s="54"/>
      <c r="AUZ23" s="54"/>
      <c r="AVA23" s="54"/>
      <c r="AVB23" s="54"/>
      <c r="AVC23" s="54"/>
      <c r="AVD23" s="54"/>
      <c r="AVE23" s="54"/>
      <c r="AVF23" s="54"/>
      <c r="AVG23" s="54"/>
      <c r="AVH23" s="54"/>
      <c r="AVI23" s="54"/>
      <c r="AVJ23" s="54"/>
      <c r="AVK23" s="54"/>
      <c r="AVL23" s="54"/>
      <c r="AVM23" s="54"/>
      <c r="AVN23" s="54"/>
      <c r="AVO23" s="54"/>
      <c r="AVP23" s="54"/>
      <c r="AVQ23" s="54"/>
      <c r="AVR23" s="54"/>
      <c r="AVS23" s="54"/>
      <c r="AVT23" s="54"/>
      <c r="AVU23" s="54"/>
      <c r="AVV23" s="54"/>
      <c r="AVW23" s="54"/>
      <c r="AVX23" s="54"/>
      <c r="AVY23" s="54"/>
      <c r="AVZ23" s="54"/>
      <c r="AWA23" s="54"/>
      <c r="AWB23" s="54"/>
      <c r="AWC23" s="54"/>
      <c r="AWD23" s="54"/>
      <c r="AWE23" s="54"/>
      <c r="AWF23" s="54"/>
      <c r="AWG23" s="54"/>
      <c r="AWH23" s="54"/>
      <c r="AWI23" s="54"/>
      <c r="AWJ23" s="54"/>
      <c r="AWK23" s="54"/>
      <c r="AWL23" s="54"/>
      <c r="AWM23" s="54"/>
      <c r="AWN23" s="54"/>
      <c r="AWO23" s="54"/>
      <c r="AWP23" s="54"/>
      <c r="AWQ23" s="54"/>
      <c r="AWR23" s="54"/>
      <c r="AWS23" s="54"/>
      <c r="AWT23" s="54"/>
      <c r="AWU23" s="54"/>
      <c r="AWV23" s="54"/>
      <c r="AWW23" s="54"/>
      <c r="AWX23" s="54"/>
      <c r="AWY23" s="54"/>
      <c r="AWZ23" s="54"/>
      <c r="AXA23" s="54"/>
      <c r="AXB23" s="54"/>
      <c r="AXC23" s="54"/>
      <c r="AXD23" s="54"/>
      <c r="AXE23" s="54"/>
      <c r="AXF23" s="54"/>
      <c r="AXG23" s="54"/>
      <c r="AXH23" s="54"/>
      <c r="AXI23" s="54"/>
      <c r="AXJ23" s="54"/>
      <c r="AXK23" s="54"/>
      <c r="AXL23" s="54"/>
      <c r="AXM23" s="54"/>
      <c r="AXN23" s="54"/>
      <c r="AXO23" s="54"/>
      <c r="AXP23" s="54"/>
      <c r="AXQ23" s="54"/>
      <c r="AXR23" s="54"/>
      <c r="AXS23" s="54"/>
      <c r="AXT23" s="54"/>
      <c r="AXU23" s="54"/>
      <c r="AXV23" s="54"/>
      <c r="AXW23" s="54"/>
      <c r="AXX23" s="54"/>
      <c r="AXY23" s="54"/>
      <c r="AXZ23" s="54"/>
      <c r="AYA23" s="54"/>
      <c r="AYB23" s="54"/>
      <c r="AYC23" s="54"/>
      <c r="AYD23" s="54"/>
      <c r="AYE23" s="54"/>
      <c r="AYF23" s="54"/>
      <c r="AYG23" s="54"/>
      <c r="AYH23" s="54"/>
      <c r="AYI23" s="54"/>
      <c r="AYJ23" s="54"/>
      <c r="AYK23" s="54"/>
      <c r="AYL23" s="54"/>
      <c r="AYM23" s="54"/>
      <c r="AYN23" s="54"/>
      <c r="AYO23" s="54"/>
      <c r="AYP23" s="54"/>
      <c r="AYQ23" s="54"/>
      <c r="AYR23" s="54"/>
      <c r="AYS23" s="54"/>
      <c r="AYT23" s="54"/>
      <c r="AYU23" s="54"/>
      <c r="AYV23" s="54"/>
      <c r="AYW23" s="54"/>
      <c r="AYX23" s="54"/>
      <c r="AYY23" s="54"/>
      <c r="AYZ23" s="54"/>
      <c r="AZA23" s="54"/>
      <c r="AZB23" s="54"/>
      <c r="AZC23" s="54"/>
      <c r="AZD23" s="54"/>
      <c r="AZE23" s="54"/>
      <c r="AZF23" s="54"/>
      <c r="AZG23" s="54"/>
      <c r="AZH23" s="54"/>
      <c r="AZI23" s="54"/>
      <c r="AZJ23" s="54"/>
      <c r="AZK23" s="54"/>
      <c r="AZL23" s="54"/>
      <c r="AZM23" s="54"/>
      <c r="AZN23" s="54"/>
      <c r="AZO23" s="54"/>
      <c r="AZP23" s="54"/>
      <c r="AZQ23" s="54"/>
      <c r="AZR23" s="54"/>
      <c r="AZS23" s="54"/>
      <c r="AZT23" s="54"/>
      <c r="AZU23" s="54"/>
      <c r="AZV23" s="54"/>
      <c r="AZW23" s="54"/>
      <c r="AZX23" s="54"/>
      <c r="AZY23" s="54"/>
      <c r="AZZ23" s="54"/>
      <c r="BAA23" s="54"/>
      <c r="BAB23" s="54"/>
      <c r="BAC23" s="54"/>
      <c r="BAD23" s="54"/>
      <c r="BAE23" s="54"/>
      <c r="BAF23" s="54"/>
      <c r="BAG23" s="54"/>
      <c r="BAH23" s="54"/>
      <c r="BAI23" s="54"/>
      <c r="BAJ23" s="54"/>
      <c r="BAK23" s="54"/>
      <c r="BAL23" s="54"/>
      <c r="BAM23" s="54"/>
      <c r="BAN23" s="54"/>
      <c r="BAO23" s="54"/>
      <c r="BAP23" s="54"/>
      <c r="BAQ23" s="54"/>
      <c r="BAR23" s="54"/>
      <c r="BAS23" s="54"/>
      <c r="BAT23" s="54"/>
      <c r="BAU23" s="54"/>
      <c r="BAV23" s="54"/>
      <c r="BAW23" s="54"/>
      <c r="BAX23" s="54"/>
      <c r="BAY23" s="54"/>
      <c r="BAZ23" s="54"/>
      <c r="BBA23" s="54"/>
      <c r="BBB23" s="54"/>
      <c r="BBC23" s="54"/>
      <c r="BBD23" s="54"/>
      <c r="BBE23" s="54"/>
      <c r="BBF23" s="54"/>
      <c r="BBG23" s="54"/>
      <c r="BBH23" s="54"/>
      <c r="BBI23" s="54"/>
      <c r="BBJ23" s="54"/>
      <c r="BBK23" s="54"/>
      <c r="BBL23" s="54"/>
      <c r="BBM23" s="54"/>
      <c r="BBN23" s="54"/>
      <c r="BBO23" s="54"/>
      <c r="BBP23" s="54"/>
      <c r="BBQ23" s="54"/>
      <c r="BBR23" s="54"/>
      <c r="BBS23" s="54"/>
      <c r="BBT23" s="54"/>
      <c r="BBU23" s="54"/>
      <c r="BBV23" s="54"/>
      <c r="BBW23" s="54"/>
      <c r="BBX23" s="54"/>
      <c r="BBY23" s="54"/>
      <c r="BBZ23" s="54"/>
      <c r="BCA23" s="54"/>
      <c r="BCB23" s="54"/>
      <c r="BCC23" s="54"/>
      <c r="BCD23" s="54"/>
      <c r="BCE23" s="54"/>
      <c r="BCF23" s="54"/>
      <c r="BCG23" s="54"/>
      <c r="BCH23" s="54"/>
      <c r="BCI23" s="54"/>
      <c r="BCJ23" s="54"/>
      <c r="BCK23" s="54"/>
      <c r="BCL23" s="54"/>
      <c r="BCM23" s="54"/>
      <c r="BCN23" s="54"/>
      <c r="BCO23" s="54"/>
      <c r="BCP23" s="54"/>
      <c r="BCQ23" s="54"/>
      <c r="BCR23" s="54"/>
      <c r="BCS23" s="54"/>
      <c r="BCT23" s="54"/>
      <c r="BCU23" s="54"/>
      <c r="BCV23" s="54"/>
      <c r="BCW23" s="54"/>
      <c r="BCX23" s="54"/>
      <c r="BCY23" s="54"/>
      <c r="BCZ23" s="54"/>
      <c r="BDA23" s="54"/>
      <c r="BDB23" s="54"/>
      <c r="BDC23" s="54"/>
      <c r="BDD23" s="54"/>
      <c r="BDE23" s="54"/>
      <c r="BDF23" s="54"/>
      <c r="BDG23" s="54"/>
      <c r="BDH23" s="54"/>
      <c r="BDI23" s="54"/>
      <c r="BDJ23" s="54"/>
      <c r="BDK23" s="54"/>
      <c r="BDL23" s="54"/>
      <c r="BDM23" s="54"/>
      <c r="BDN23" s="54"/>
      <c r="BDO23" s="54"/>
      <c r="BDP23" s="54"/>
      <c r="BDQ23" s="54"/>
      <c r="BDR23" s="54"/>
      <c r="BDS23" s="54"/>
      <c r="BDT23" s="54"/>
      <c r="BDU23" s="54"/>
      <c r="BDV23" s="54"/>
      <c r="BDW23" s="54"/>
      <c r="BDX23" s="54"/>
      <c r="BDY23" s="54"/>
      <c r="BDZ23" s="54"/>
      <c r="BEA23" s="54"/>
      <c r="BEB23" s="54"/>
      <c r="BEC23" s="54"/>
      <c r="BED23" s="54"/>
      <c r="BEE23" s="54"/>
      <c r="BEF23" s="54"/>
      <c r="BEG23" s="54"/>
      <c r="BEH23" s="54"/>
      <c r="BEI23" s="54"/>
      <c r="BEJ23" s="54"/>
      <c r="BEK23" s="54"/>
      <c r="BEL23" s="54"/>
      <c r="BEM23" s="54"/>
      <c r="BEN23" s="54"/>
      <c r="BEO23" s="54"/>
      <c r="BEP23" s="54"/>
      <c r="BEQ23" s="54"/>
      <c r="BER23" s="54"/>
      <c r="BES23" s="54"/>
      <c r="BET23" s="54"/>
      <c r="BEU23" s="54"/>
      <c r="BEV23" s="54"/>
      <c r="BEW23" s="54"/>
      <c r="BEX23" s="54"/>
      <c r="BEY23" s="54"/>
      <c r="BEZ23" s="54"/>
      <c r="BFA23" s="54"/>
      <c r="BFB23" s="54"/>
      <c r="BFC23" s="54"/>
      <c r="BFD23" s="54"/>
      <c r="BFE23" s="54"/>
      <c r="BFF23" s="54"/>
      <c r="BFG23" s="54"/>
      <c r="BFH23" s="54"/>
      <c r="BFI23" s="54"/>
      <c r="BFJ23" s="54"/>
      <c r="BFK23" s="54"/>
      <c r="BFL23" s="54"/>
      <c r="BFM23" s="54"/>
      <c r="BFN23" s="54"/>
      <c r="BFO23" s="54"/>
      <c r="BFP23" s="54"/>
      <c r="BFQ23" s="54"/>
      <c r="BFR23" s="54"/>
      <c r="BFS23" s="54"/>
      <c r="BFT23" s="54"/>
      <c r="BFU23" s="54"/>
      <c r="BFV23" s="54"/>
      <c r="BFW23" s="54"/>
      <c r="BFX23" s="54"/>
      <c r="BFY23" s="54"/>
      <c r="BFZ23" s="54"/>
      <c r="BGA23" s="54"/>
      <c r="BGB23" s="54"/>
      <c r="BGC23" s="54"/>
      <c r="BGD23" s="54"/>
      <c r="BGE23" s="54"/>
      <c r="BGF23" s="54"/>
      <c r="BGG23" s="54"/>
      <c r="BGH23" s="54"/>
      <c r="BGI23" s="54"/>
      <c r="BGJ23" s="54"/>
      <c r="BGK23" s="54"/>
      <c r="BGL23" s="54"/>
      <c r="BGM23" s="54"/>
      <c r="BGN23" s="54"/>
      <c r="BGO23" s="54"/>
      <c r="BGP23" s="54"/>
      <c r="BGQ23" s="54"/>
      <c r="BGR23" s="54"/>
      <c r="BGS23" s="54"/>
      <c r="BGT23" s="54"/>
      <c r="BGU23" s="54"/>
      <c r="BGV23" s="54"/>
      <c r="BGW23" s="54"/>
      <c r="BGX23" s="54"/>
      <c r="BGY23" s="54"/>
      <c r="BGZ23" s="54"/>
      <c r="BHA23" s="54"/>
      <c r="BHB23" s="54"/>
      <c r="BHC23" s="54"/>
      <c r="BHD23" s="54"/>
      <c r="BHE23" s="54"/>
      <c r="BHF23" s="54"/>
      <c r="BHG23" s="54"/>
      <c r="BHH23" s="54"/>
      <c r="BHI23" s="54"/>
      <c r="BHJ23" s="54"/>
      <c r="BHK23" s="54"/>
      <c r="BHL23" s="54"/>
      <c r="BHM23" s="54"/>
      <c r="BHN23" s="54"/>
      <c r="BHO23" s="54"/>
      <c r="BHP23" s="54"/>
      <c r="BHQ23" s="54"/>
      <c r="BHR23" s="54"/>
      <c r="BHS23" s="54"/>
      <c r="BHT23" s="54"/>
      <c r="BHU23" s="54"/>
      <c r="BHV23" s="54"/>
      <c r="BHW23" s="54"/>
      <c r="BHX23" s="54"/>
      <c r="BHY23" s="54"/>
      <c r="BHZ23" s="54"/>
      <c r="BIA23" s="54"/>
      <c r="BIB23" s="54"/>
      <c r="BIC23" s="54"/>
      <c r="BID23" s="54"/>
      <c r="BIE23" s="54"/>
      <c r="BIF23" s="54"/>
      <c r="BIG23" s="54"/>
      <c r="BIH23" s="54"/>
      <c r="BII23" s="54"/>
      <c r="BIJ23" s="54"/>
      <c r="BIK23" s="54"/>
      <c r="BIL23" s="54"/>
      <c r="BIM23" s="54"/>
      <c r="BIN23" s="54"/>
      <c r="BIO23" s="54"/>
      <c r="BIP23" s="54"/>
      <c r="BIQ23" s="54"/>
      <c r="BIR23" s="54"/>
      <c r="BIS23" s="54"/>
      <c r="BIT23" s="54"/>
      <c r="BIU23" s="54"/>
      <c r="BIV23" s="54"/>
      <c r="BIW23" s="54"/>
      <c r="BIX23" s="54"/>
      <c r="BIY23" s="54"/>
      <c r="BIZ23" s="54"/>
      <c r="BJA23" s="54"/>
      <c r="BJB23" s="54"/>
      <c r="BJC23" s="54"/>
      <c r="BJD23" s="54"/>
      <c r="BJE23" s="54"/>
      <c r="BJF23" s="54"/>
      <c r="BJG23" s="54"/>
      <c r="BJH23" s="54"/>
      <c r="BJI23" s="54"/>
      <c r="BJJ23" s="54"/>
      <c r="BJK23" s="54"/>
      <c r="BJL23" s="54"/>
      <c r="BJM23" s="54"/>
      <c r="BJN23" s="54"/>
      <c r="BJO23" s="54"/>
      <c r="BJP23" s="54"/>
      <c r="BJQ23" s="54"/>
      <c r="BJR23" s="54"/>
      <c r="BJS23" s="54"/>
      <c r="BJT23" s="54"/>
      <c r="BJU23" s="54"/>
      <c r="BJV23" s="54"/>
      <c r="BJW23" s="54"/>
      <c r="BJX23" s="54"/>
      <c r="BJY23" s="54"/>
      <c r="BJZ23" s="54"/>
      <c r="BKA23" s="54"/>
      <c r="BKB23" s="54"/>
      <c r="BKC23" s="54"/>
      <c r="BKD23" s="54"/>
      <c r="BKE23" s="54"/>
      <c r="BKF23" s="54"/>
      <c r="BKG23" s="54"/>
      <c r="BKH23" s="54"/>
      <c r="BKI23" s="54"/>
      <c r="BKJ23" s="54"/>
      <c r="BKK23" s="54"/>
      <c r="BKL23" s="54"/>
      <c r="BKM23" s="54"/>
      <c r="BKN23" s="54"/>
      <c r="BKO23" s="54"/>
      <c r="BKP23" s="54"/>
      <c r="BKQ23" s="54"/>
      <c r="BKR23" s="54"/>
      <c r="BKS23" s="54"/>
      <c r="BKT23" s="54"/>
      <c r="BKU23" s="54"/>
      <c r="BKV23" s="54"/>
      <c r="BKW23" s="54"/>
      <c r="BKX23" s="54"/>
      <c r="BKY23" s="54"/>
      <c r="BKZ23" s="54"/>
      <c r="BLA23" s="54"/>
      <c r="BLB23" s="54"/>
      <c r="BLC23" s="54"/>
      <c r="BLD23" s="54"/>
      <c r="BLE23" s="54"/>
      <c r="BLF23" s="54"/>
      <c r="BLG23" s="54"/>
      <c r="BLH23" s="54"/>
      <c r="BLI23" s="54"/>
      <c r="BLJ23" s="54"/>
      <c r="BLK23" s="54"/>
      <c r="BLL23" s="54"/>
      <c r="BLM23" s="54"/>
      <c r="BLN23" s="54"/>
      <c r="BLO23" s="54"/>
      <c r="BLP23" s="54"/>
      <c r="BLQ23" s="54"/>
      <c r="BLR23" s="54"/>
      <c r="BLS23" s="54"/>
      <c r="BLT23" s="54"/>
      <c r="BLU23" s="54"/>
      <c r="BLV23" s="54"/>
      <c r="BLW23" s="54"/>
      <c r="BLX23" s="54"/>
      <c r="BLY23" s="54"/>
      <c r="BLZ23" s="54"/>
      <c r="BMA23" s="54"/>
      <c r="BMB23" s="54"/>
      <c r="BMC23" s="54"/>
      <c r="BMD23" s="54"/>
      <c r="BME23" s="54"/>
      <c r="BMF23" s="54"/>
      <c r="BMG23" s="54"/>
      <c r="BMH23" s="54"/>
      <c r="BMI23" s="54"/>
      <c r="BMJ23" s="54"/>
      <c r="BMK23" s="54"/>
      <c r="BML23" s="54"/>
      <c r="BMM23" s="54"/>
      <c r="BMN23" s="54"/>
      <c r="BMO23" s="54"/>
      <c r="BMP23" s="54"/>
      <c r="BMQ23" s="54"/>
      <c r="BMR23" s="54"/>
      <c r="BMS23" s="54"/>
      <c r="BMT23" s="54"/>
      <c r="BMU23" s="54"/>
      <c r="BMV23" s="54"/>
      <c r="BMW23" s="54"/>
      <c r="BMX23" s="54"/>
      <c r="BMY23" s="54"/>
      <c r="BMZ23" s="54"/>
      <c r="BNA23" s="54"/>
      <c r="BNB23" s="54"/>
      <c r="BNC23" s="54"/>
      <c r="BND23" s="54"/>
      <c r="BNE23" s="54"/>
      <c r="BNF23" s="54"/>
      <c r="BNG23" s="54"/>
      <c r="BNH23" s="54"/>
      <c r="BNI23" s="54"/>
      <c r="BNJ23" s="54"/>
      <c r="BNK23" s="54"/>
      <c r="BNL23" s="54"/>
      <c r="BNM23" s="54"/>
      <c r="BNN23" s="54"/>
      <c r="BNO23" s="54"/>
      <c r="BNP23" s="54"/>
      <c r="BNQ23" s="54"/>
      <c r="BNR23" s="54"/>
      <c r="BNS23" s="54"/>
      <c r="BNT23" s="54"/>
      <c r="BNU23" s="54"/>
      <c r="BNV23" s="54"/>
      <c r="BNW23" s="54"/>
      <c r="BNX23" s="54"/>
      <c r="BNY23" s="54"/>
      <c r="BNZ23" s="54"/>
      <c r="BOA23" s="54"/>
      <c r="BOB23" s="54"/>
      <c r="BOC23" s="54"/>
      <c r="BOD23" s="54"/>
      <c r="BOE23" s="54"/>
      <c r="BOF23" s="54"/>
      <c r="BOG23" s="54"/>
      <c r="BOH23" s="54"/>
      <c r="BOI23" s="54"/>
      <c r="BOJ23" s="54"/>
      <c r="BOK23" s="54"/>
      <c r="BOL23" s="54"/>
      <c r="BOM23" s="54"/>
      <c r="BON23" s="54"/>
      <c r="BOO23" s="54"/>
      <c r="BOP23" s="54"/>
      <c r="BOQ23" s="54"/>
      <c r="BOR23" s="54"/>
      <c r="BOS23" s="54"/>
      <c r="BOT23" s="54"/>
      <c r="BOU23" s="54"/>
      <c r="BOV23" s="54"/>
      <c r="BOW23" s="54"/>
      <c r="BOX23" s="54"/>
      <c r="BOY23" s="54"/>
      <c r="BOZ23" s="54"/>
      <c r="BPA23" s="54"/>
      <c r="BPB23" s="54"/>
      <c r="BPC23" s="54"/>
      <c r="BPD23" s="54"/>
      <c r="BPE23" s="54"/>
      <c r="BPF23" s="54"/>
      <c r="BPG23" s="54"/>
      <c r="BPH23" s="54"/>
      <c r="BPI23" s="54"/>
      <c r="BPJ23" s="54"/>
      <c r="BPK23" s="54"/>
      <c r="BPL23" s="54"/>
      <c r="BPM23" s="54"/>
      <c r="BPN23" s="54"/>
      <c r="BPO23" s="54"/>
      <c r="BPP23" s="54"/>
      <c r="BPQ23" s="54"/>
      <c r="BPR23" s="54"/>
      <c r="BPS23" s="54"/>
      <c r="BPT23" s="54"/>
      <c r="BPU23" s="54"/>
      <c r="BPV23" s="54"/>
      <c r="BPW23" s="54"/>
      <c r="BPX23" s="54"/>
      <c r="BPY23" s="54"/>
      <c r="BPZ23" s="54"/>
      <c r="BQA23" s="54"/>
      <c r="BQB23" s="54"/>
      <c r="BQC23" s="54"/>
      <c r="BQD23" s="54"/>
      <c r="BQE23" s="54"/>
      <c r="BQF23" s="54"/>
      <c r="BQG23" s="54"/>
      <c r="BQH23" s="54"/>
      <c r="BQI23" s="54"/>
      <c r="BQJ23" s="54"/>
      <c r="BQK23" s="54"/>
      <c r="BQL23" s="54"/>
      <c r="BQM23" s="54"/>
      <c r="BQN23" s="54"/>
      <c r="BQO23" s="54"/>
      <c r="BQP23" s="54"/>
      <c r="BQQ23" s="54"/>
      <c r="BQR23" s="54"/>
      <c r="BQS23" s="54"/>
      <c r="BQT23" s="54"/>
      <c r="BQU23" s="54"/>
      <c r="BQV23" s="54"/>
      <c r="BQW23" s="54"/>
      <c r="BQX23" s="54"/>
      <c r="BQY23" s="54"/>
      <c r="BQZ23" s="54"/>
      <c r="BRA23" s="54"/>
      <c r="BRB23" s="54"/>
      <c r="BRC23" s="54"/>
      <c r="BRD23" s="54"/>
      <c r="BRE23" s="54"/>
      <c r="BRF23" s="54"/>
      <c r="BRG23" s="54"/>
      <c r="BRH23" s="54"/>
      <c r="BRI23" s="54"/>
      <c r="BRJ23" s="54"/>
      <c r="BRK23" s="54"/>
      <c r="BRL23" s="54"/>
      <c r="BRM23" s="54"/>
      <c r="BRN23" s="54"/>
      <c r="BRO23" s="54"/>
      <c r="BRP23" s="54"/>
      <c r="BRQ23" s="54"/>
      <c r="BRR23" s="54"/>
      <c r="BRS23" s="54"/>
      <c r="BRT23" s="54"/>
      <c r="BRU23" s="54"/>
      <c r="BRV23" s="54"/>
      <c r="BRW23" s="54"/>
      <c r="BRX23" s="54"/>
      <c r="BRY23" s="54"/>
      <c r="BRZ23" s="54"/>
      <c r="BSA23" s="54"/>
      <c r="BSB23" s="54"/>
      <c r="BSC23" s="54"/>
      <c r="BSD23" s="54"/>
      <c r="BSE23" s="54"/>
      <c r="BSF23" s="54"/>
      <c r="BSG23" s="54"/>
      <c r="BSH23" s="54"/>
      <c r="BSI23" s="54"/>
      <c r="BSJ23" s="54"/>
      <c r="BSK23" s="54"/>
      <c r="BSL23" s="54"/>
      <c r="BSM23" s="54"/>
      <c r="BSN23" s="54"/>
      <c r="BSO23" s="54"/>
      <c r="BSP23" s="54"/>
      <c r="BSQ23" s="54"/>
      <c r="BSR23" s="54"/>
      <c r="BSS23" s="54"/>
      <c r="BST23" s="54"/>
      <c r="BSU23" s="54"/>
      <c r="BSV23" s="54"/>
      <c r="BSW23" s="54"/>
      <c r="BSX23" s="54"/>
      <c r="BSY23" s="54"/>
      <c r="BSZ23" s="54"/>
      <c r="BTA23" s="54"/>
      <c r="BTB23" s="54"/>
      <c r="BTC23" s="54"/>
      <c r="BTD23" s="54"/>
      <c r="BTE23" s="54"/>
      <c r="BTF23" s="54"/>
      <c r="BTG23" s="54"/>
      <c r="BTH23" s="54"/>
      <c r="BTI23" s="54"/>
      <c r="BTJ23" s="54"/>
      <c r="BTK23" s="54"/>
      <c r="BTL23" s="54"/>
      <c r="BTM23" s="54"/>
      <c r="BTN23" s="54"/>
      <c r="BTO23" s="54"/>
      <c r="BTP23" s="54"/>
      <c r="BTQ23" s="54"/>
      <c r="BTR23" s="54"/>
      <c r="BTS23" s="54"/>
      <c r="BTT23" s="54"/>
      <c r="BTU23" s="54"/>
      <c r="BTV23" s="54"/>
      <c r="BTW23" s="54"/>
      <c r="BTX23" s="54"/>
      <c r="BTY23" s="54"/>
      <c r="BTZ23" s="54"/>
      <c r="BUA23" s="54"/>
      <c r="BUB23" s="54"/>
      <c r="BUC23" s="54"/>
      <c r="BUD23" s="54"/>
      <c r="BUE23" s="54"/>
      <c r="BUF23" s="54"/>
      <c r="BUG23" s="54"/>
      <c r="BUH23" s="54"/>
      <c r="BUI23" s="54"/>
      <c r="BUJ23" s="54"/>
      <c r="BUK23" s="54"/>
      <c r="BUL23" s="54"/>
      <c r="BUM23" s="54"/>
      <c r="BUN23" s="54"/>
      <c r="BUO23" s="54"/>
      <c r="BUP23" s="54"/>
      <c r="BUQ23" s="54"/>
      <c r="BUR23" s="54"/>
      <c r="BUS23" s="54"/>
      <c r="BUT23" s="54"/>
      <c r="BUU23" s="54"/>
      <c r="BUV23" s="54"/>
      <c r="BUW23" s="54"/>
      <c r="BUX23" s="54"/>
      <c r="BUY23" s="54"/>
      <c r="BUZ23" s="54"/>
      <c r="BVA23" s="54"/>
      <c r="BVB23" s="54"/>
      <c r="BVC23" s="54"/>
      <c r="BVD23" s="54"/>
      <c r="BVE23" s="54"/>
      <c r="BVF23" s="54"/>
      <c r="BVG23" s="54"/>
      <c r="BVH23" s="54"/>
      <c r="BVI23" s="54"/>
      <c r="BVJ23" s="54"/>
      <c r="BVK23" s="54"/>
      <c r="BVL23" s="54"/>
      <c r="BVM23" s="54"/>
      <c r="BVN23" s="54"/>
      <c r="BVO23" s="54"/>
      <c r="BVP23" s="54"/>
      <c r="BVQ23" s="54"/>
      <c r="BVR23" s="54"/>
      <c r="BVS23" s="54"/>
      <c r="BVT23" s="54"/>
      <c r="BVU23" s="54"/>
      <c r="BVV23" s="54"/>
      <c r="BVW23" s="54"/>
      <c r="BVX23" s="54"/>
      <c r="BVY23" s="54"/>
      <c r="BVZ23" s="54"/>
      <c r="BWA23" s="54"/>
      <c r="BWB23" s="54"/>
      <c r="BWC23" s="54"/>
      <c r="BWD23" s="54"/>
      <c r="BWE23" s="54"/>
      <c r="BWF23" s="54"/>
      <c r="BWG23" s="54"/>
      <c r="BWH23" s="54"/>
      <c r="BWI23" s="54"/>
      <c r="BWJ23" s="54"/>
      <c r="BWK23" s="54"/>
      <c r="BWL23" s="54"/>
      <c r="BWM23" s="54"/>
      <c r="BWN23" s="54"/>
      <c r="BWO23" s="54"/>
      <c r="BWP23" s="54"/>
      <c r="BWQ23" s="54"/>
      <c r="BWR23" s="54"/>
      <c r="BWS23" s="54"/>
      <c r="BWT23" s="54"/>
      <c r="BWU23" s="54"/>
      <c r="BWV23" s="54"/>
      <c r="BWW23" s="54"/>
      <c r="BWX23" s="54"/>
      <c r="BWY23" s="54"/>
      <c r="BWZ23" s="54"/>
      <c r="BXA23" s="54"/>
      <c r="BXB23" s="54"/>
      <c r="BXC23" s="54"/>
      <c r="BXD23" s="54"/>
      <c r="BXE23" s="54"/>
      <c r="BXF23" s="54"/>
      <c r="BXG23" s="54"/>
      <c r="BXH23" s="54"/>
      <c r="BXI23" s="54"/>
      <c r="BXJ23" s="54"/>
      <c r="BXK23" s="54"/>
      <c r="BXL23" s="54"/>
      <c r="BXM23" s="54"/>
      <c r="BXN23" s="54"/>
      <c r="BXO23" s="54"/>
      <c r="BXP23" s="54"/>
      <c r="BXQ23" s="54"/>
      <c r="BXR23" s="54"/>
      <c r="BXS23" s="54"/>
      <c r="BXT23" s="54"/>
      <c r="BXU23" s="54"/>
      <c r="BXV23" s="54"/>
      <c r="BXW23" s="54"/>
      <c r="BXX23" s="54"/>
      <c r="BXY23" s="54"/>
      <c r="BXZ23" s="54"/>
      <c r="BYA23" s="54"/>
      <c r="BYB23" s="54"/>
      <c r="BYC23" s="54"/>
      <c r="BYD23" s="54"/>
      <c r="BYE23" s="54"/>
      <c r="BYF23" s="54"/>
      <c r="BYG23" s="54"/>
      <c r="BYH23" s="54"/>
      <c r="BYI23" s="54"/>
      <c r="BYJ23" s="54"/>
      <c r="BYK23" s="54"/>
      <c r="BYL23" s="54"/>
      <c r="BYM23" s="54"/>
      <c r="BYN23" s="54"/>
      <c r="BYO23" s="54"/>
      <c r="BYP23" s="54"/>
      <c r="BYQ23" s="54"/>
      <c r="BYR23" s="54"/>
      <c r="BYS23" s="54"/>
      <c r="BYT23" s="54"/>
      <c r="BYU23" s="54"/>
      <c r="BYV23" s="54"/>
      <c r="BYW23" s="54"/>
      <c r="BYX23" s="54"/>
      <c r="BYY23" s="54"/>
      <c r="BYZ23" s="54"/>
      <c r="BZA23" s="54"/>
      <c r="BZB23" s="54"/>
      <c r="BZC23" s="54"/>
      <c r="BZD23" s="54"/>
      <c r="BZE23" s="54"/>
      <c r="BZF23" s="54"/>
      <c r="BZG23" s="54"/>
      <c r="BZH23" s="54"/>
      <c r="BZI23" s="54"/>
      <c r="BZJ23" s="54"/>
      <c r="BZK23" s="54"/>
      <c r="BZL23" s="54"/>
      <c r="BZM23" s="54"/>
      <c r="BZN23" s="54"/>
      <c r="BZO23" s="54"/>
      <c r="BZP23" s="54"/>
      <c r="BZQ23" s="54"/>
      <c r="BZR23" s="54"/>
      <c r="BZS23" s="54"/>
      <c r="BZT23" s="54"/>
      <c r="BZU23" s="54"/>
      <c r="BZV23" s="54"/>
      <c r="BZW23" s="54"/>
      <c r="BZX23" s="54"/>
      <c r="BZY23" s="54"/>
      <c r="BZZ23" s="54"/>
      <c r="CAA23" s="54"/>
      <c r="CAB23" s="54"/>
      <c r="CAC23" s="54"/>
      <c r="CAD23" s="54"/>
      <c r="CAE23" s="54"/>
      <c r="CAF23" s="54"/>
      <c r="CAG23" s="54"/>
      <c r="CAH23" s="54"/>
      <c r="CAI23" s="54"/>
      <c r="CAJ23" s="54"/>
      <c r="CAK23" s="54"/>
      <c r="CAL23" s="54"/>
      <c r="CAM23" s="54"/>
      <c r="CAN23" s="54"/>
      <c r="CAO23" s="54"/>
      <c r="CAP23" s="54"/>
      <c r="CAQ23" s="54"/>
      <c r="CAR23" s="54"/>
      <c r="CAS23" s="54"/>
      <c r="CAT23" s="54"/>
      <c r="CAU23" s="54"/>
      <c r="CAV23" s="54"/>
      <c r="CAW23" s="54"/>
      <c r="CAX23" s="54"/>
      <c r="CAY23" s="54"/>
      <c r="CAZ23" s="54"/>
      <c r="CBA23" s="54"/>
      <c r="CBB23" s="54"/>
      <c r="CBC23" s="54"/>
      <c r="CBD23" s="54"/>
      <c r="CBE23" s="54"/>
      <c r="CBF23" s="54"/>
      <c r="CBG23" s="54"/>
      <c r="CBH23" s="54"/>
      <c r="CBI23" s="54"/>
      <c r="CBJ23" s="54"/>
      <c r="CBK23" s="54"/>
      <c r="CBL23" s="54"/>
      <c r="CBM23" s="54"/>
      <c r="CBN23" s="54"/>
      <c r="CBO23" s="54"/>
      <c r="CBP23" s="54"/>
      <c r="CBQ23" s="54"/>
      <c r="CBR23" s="54"/>
      <c r="CBS23" s="54"/>
      <c r="CBT23" s="54"/>
      <c r="CBU23" s="54"/>
      <c r="CBV23" s="54"/>
      <c r="CBW23" s="54"/>
      <c r="CBX23" s="54"/>
      <c r="CBY23" s="54"/>
      <c r="CBZ23" s="54"/>
      <c r="CCA23" s="54"/>
      <c r="CCB23" s="54"/>
      <c r="CCC23" s="54"/>
      <c r="CCD23" s="54"/>
      <c r="CCE23" s="54"/>
      <c r="CCF23" s="54"/>
      <c r="CCG23" s="54"/>
      <c r="CCH23" s="54"/>
      <c r="CCI23" s="54"/>
      <c r="CCJ23" s="54"/>
      <c r="CCK23" s="54"/>
      <c r="CCL23" s="54"/>
      <c r="CCM23" s="54"/>
      <c r="CCN23" s="54"/>
      <c r="CCO23" s="54"/>
      <c r="CCP23" s="54"/>
      <c r="CCQ23" s="54"/>
      <c r="CCR23" s="54"/>
      <c r="CCS23" s="54"/>
      <c r="CCT23" s="54"/>
      <c r="CCU23" s="54"/>
      <c r="CCV23" s="54"/>
      <c r="CCW23" s="54"/>
      <c r="CCX23" s="54"/>
      <c r="CCY23" s="54"/>
      <c r="CCZ23" s="54"/>
      <c r="CDA23" s="54"/>
      <c r="CDB23" s="54"/>
      <c r="CDC23" s="54"/>
      <c r="CDD23" s="54"/>
      <c r="CDE23" s="54"/>
      <c r="CDF23" s="54"/>
      <c r="CDG23" s="54"/>
      <c r="CDH23" s="54"/>
      <c r="CDI23" s="54"/>
      <c r="CDJ23" s="54"/>
      <c r="CDK23" s="54"/>
      <c r="CDL23" s="54"/>
      <c r="CDM23" s="54"/>
      <c r="CDN23" s="54"/>
      <c r="CDO23" s="54"/>
      <c r="CDP23" s="54"/>
      <c r="CDQ23" s="54"/>
      <c r="CDR23" s="54"/>
      <c r="CDS23" s="54"/>
      <c r="CDT23" s="54"/>
      <c r="CDU23" s="54"/>
      <c r="CDV23" s="54"/>
      <c r="CDW23" s="54"/>
      <c r="CDX23" s="54"/>
      <c r="CDY23" s="54"/>
      <c r="CDZ23" s="54"/>
      <c r="CEA23" s="54"/>
      <c r="CEB23" s="54"/>
      <c r="CEC23" s="54"/>
      <c r="CED23" s="54"/>
      <c r="CEE23" s="54"/>
      <c r="CEF23" s="54"/>
      <c r="CEG23" s="54"/>
      <c r="CEH23" s="54"/>
      <c r="CEI23" s="54"/>
      <c r="CEJ23" s="54"/>
      <c r="CEK23" s="54"/>
      <c r="CEL23" s="54"/>
      <c r="CEM23" s="54"/>
      <c r="CEN23" s="54"/>
      <c r="CEO23" s="54"/>
      <c r="CEP23" s="54"/>
      <c r="CEQ23" s="54"/>
      <c r="CER23" s="54"/>
      <c r="CES23" s="54"/>
      <c r="CET23" s="54"/>
      <c r="CEU23" s="54"/>
      <c r="CEV23" s="54"/>
      <c r="CEW23" s="54"/>
      <c r="CEX23" s="54"/>
      <c r="CEY23" s="54"/>
      <c r="CEZ23" s="54"/>
      <c r="CFA23" s="54"/>
      <c r="CFB23" s="54"/>
      <c r="CFC23" s="54"/>
      <c r="CFD23" s="54"/>
      <c r="CFE23" s="54"/>
      <c r="CFF23" s="54"/>
      <c r="CFG23" s="54"/>
      <c r="CFH23" s="54"/>
      <c r="CFI23" s="54"/>
      <c r="CFJ23" s="54"/>
      <c r="CFK23" s="54"/>
      <c r="CFL23" s="54"/>
      <c r="CFM23" s="54"/>
      <c r="CFN23" s="54"/>
      <c r="CFO23" s="54"/>
      <c r="CFP23" s="54"/>
      <c r="CFQ23" s="54"/>
      <c r="CFR23" s="54"/>
      <c r="CFS23" s="54"/>
      <c r="CFT23" s="54"/>
      <c r="CFU23" s="54"/>
      <c r="CFV23" s="54"/>
      <c r="CFW23" s="54"/>
      <c r="CFX23" s="54"/>
      <c r="CFY23" s="54"/>
      <c r="CFZ23" s="54"/>
      <c r="CGA23" s="54"/>
      <c r="CGB23" s="54"/>
      <c r="CGC23" s="54"/>
      <c r="CGD23" s="54"/>
      <c r="CGE23" s="54"/>
      <c r="CGF23" s="54"/>
      <c r="CGG23" s="54"/>
      <c r="CGH23" s="54"/>
      <c r="CGI23" s="54"/>
      <c r="CGJ23" s="54"/>
      <c r="CGK23" s="54"/>
      <c r="CGL23" s="54"/>
      <c r="CGM23" s="54"/>
      <c r="CGN23" s="54"/>
      <c r="CGO23" s="54"/>
      <c r="CGP23" s="54"/>
      <c r="CGQ23" s="54"/>
      <c r="CGR23" s="54"/>
      <c r="CGS23" s="54"/>
      <c r="CGT23" s="54"/>
      <c r="CGU23" s="54"/>
      <c r="CGV23" s="54"/>
      <c r="CGW23" s="54"/>
      <c r="CGX23" s="54"/>
      <c r="CGY23" s="54"/>
      <c r="CGZ23" s="54"/>
      <c r="CHA23" s="54"/>
      <c r="CHB23" s="54"/>
      <c r="CHC23" s="54"/>
      <c r="CHD23" s="54"/>
      <c r="CHE23" s="54"/>
      <c r="CHF23" s="54"/>
      <c r="CHG23" s="54"/>
      <c r="CHH23" s="54"/>
      <c r="CHI23" s="54"/>
      <c r="CHJ23" s="54"/>
      <c r="CHK23" s="54"/>
      <c r="CHL23" s="54"/>
      <c r="CHM23" s="54"/>
      <c r="CHN23" s="54"/>
      <c r="CHO23" s="54"/>
      <c r="CHP23" s="54"/>
      <c r="CHQ23" s="54"/>
      <c r="CHR23" s="54"/>
      <c r="CHS23" s="54"/>
      <c r="CHT23" s="54"/>
      <c r="CHU23" s="54"/>
      <c r="CHV23" s="54"/>
      <c r="CHW23" s="54"/>
      <c r="CHX23" s="54"/>
      <c r="CHY23" s="54"/>
      <c r="CHZ23" s="54"/>
      <c r="CIA23" s="54"/>
      <c r="CIB23" s="54"/>
      <c r="CIC23" s="54"/>
      <c r="CID23" s="54"/>
      <c r="CIE23" s="54"/>
      <c r="CIF23" s="54"/>
      <c r="CIG23" s="54"/>
      <c r="CIH23" s="54"/>
      <c r="CII23" s="54"/>
      <c r="CIJ23" s="54"/>
      <c r="CIK23" s="54"/>
      <c r="CIL23" s="54"/>
      <c r="CIM23" s="54"/>
      <c r="CIN23" s="54"/>
      <c r="CIO23" s="54"/>
      <c r="CIP23" s="54"/>
      <c r="CIQ23" s="54"/>
      <c r="CIR23" s="54"/>
      <c r="CIS23" s="54"/>
      <c r="CIT23" s="54"/>
      <c r="CIU23" s="54"/>
      <c r="CIV23" s="54"/>
      <c r="CIW23" s="54"/>
      <c r="CIX23" s="54"/>
      <c r="CIY23" s="54"/>
      <c r="CIZ23" s="54"/>
      <c r="CJA23" s="54"/>
      <c r="CJB23" s="54"/>
      <c r="CJC23" s="54"/>
      <c r="CJD23" s="54"/>
      <c r="CJE23" s="54"/>
      <c r="CJF23" s="54"/>
      <c r="CJG23" s="54"/>
      <c r="CJH23" s="54"/>
      <c r="CJI23" s="54"/>
      <c r="CJJ23" s="54"/>
      <c r="CJK23" s="54"/>
      <c r="CJL23" s="54"/>
      <c r="CJM23" s="54"/>
      <c r="CJN23" s="54"/>
      <c r="CJO23" s="54"/>
      <c r="CJP23" s="54"/>
      <c r="CJQ23" s="54"/>
      <c r="CJR23" s="54"/>
      <c r="CJS23" s="54"/>
      <c r="CJT23" s="54"/>
      <c r="CJU23" s="54"/>
      <c r="CJV23" s="54"/>
      <c r="CJW23" s="54"/>
      <c r="CJX23" s="54"/>
      <c r="CJY23" s="54"/>
      <c r="CJZ23" s="54"/>
      <c r="CKA23" s="54"/>
      <c r="CKB23" s="54"/>
      <c r="CKC23" s="54"/>
      <c r="CKD23" s="54"/>
      <c r="CKE23" s="54"/>
      <c r="CKF23" s="54"/>
      <c r="CKG23" s="54"/>
      <c r="CKH23" s="54"/>
      <c r="CKI23" s="54"/>
      <c r="CKJ23" s="54"/>
      <c r="CKK23" s="54"/>
      <c r="CKL23" s="54"/>
      <c r="CKM23" s="54"/>
      <c r="CKN23" s="54"/>
      <c r="CKO23" s="54"/>
      <c r="CKP23" s="54"/>
      <c r="CKQ23" s="54"/>
      <c r="CKR23" s="54"/>
      <c r="CKS23" s="54"/>
      <c r="CKT23" s="54"/>
      <c r="CKU23" s="54"/>
      <c r="CKV23" s="54"/>
      <c r="CKW23" s="54"/>
      <c r="CKX23" s="54"/>
      <c r="CKY23" s="54"/>
      <c r="CKZ23" s="54"/>
      <c r="CLA23" s="54"/>
      <c r="CLB23" s="54"/>
      <c r="CLC23" s="54"/>
      <c r="CLD23" s="54"/>
      <c r="CLE23" s="54"/>
      <c r="CLF23" s="54"/>
      <c r="CLG23" s="54"/>
      <c r="CLH23" s="54"/>
      <c r="CLI23" s="54"/>
      <c r="CLJ23" s="54"/>
      <c r="CLK23" s="54"/>
      <c r="CLL23" s="54"/>
      <c r="CLM23" s="54"/>
      <c r="CLN23" s="54"/>
      <c r="CLO23" s="54"/>
      <c r="CLP23" s="54"/>
      <c r="CLQ23" s="54"/>
      <c r="CLR23" s="54"/>
      <c r="CLS23" s="54"/>
      <c r="CLT23" s="54"/>
      <c r="CLU23" s="54"/>
      <c r="CLV23" s="54"/>
      <c r="CLW23" s="54"/>
      <c r="CLX23" s="54"/>
      <c r="CLY23" s="54"/>
      <c r="CLZ23" s="54"/>
      <c r="CMA23" s="54"/>
      <c r="CMB23" s="54"/>
      <c r="CMC23" s="54"/>
      <c r="CMD23" s="54"/>
      <c r="CME23" s="54"/>
      <c r="CMF23" s="54"/>
      <c r="CMG23" s="54"/>
      <c r="CMH23" s="54"/>
      <c r="CMI23" s="54"/>
      <c r="CMJ23" s="54"/>
      <c r="CMK23" s="54"/>
      <c r="CML23" s="54"/>
      <c r="CMM23" s="54"/>
      <c r="CMN23" s="54"/>
      <c r="CMO23" s="54"/>
      <c r="CMP23" s="54"/>
      <c r="CMQ23" s="54"/>
      <c r="CMR23" s="54"/>
      <c r="CMS23" s="54"/>
      <c r="CMT23" s="54"/>
      <c r="CMU23" s="54"/>
      <c r="CMV23" s="54"/>
      <c r="CMW23" s="54"/>
      <c r="CMX23" s="54"/>
      <c r="CMY23" s="54"/>
      <c r="CMZ23" s="54"/>
      <c r="CNA23" s="54"/>
      <c r="CNB23" s="54"/>
      <c r="CNC23" s="54"/>
      <c r="CND23" s="54"/>
      <c r="CNE23" s="54"/>
      <c r="CNF23" s="54"/>
      <c r="CNG23" s="54"/>
      <c r="CNH23" s="54"/>
      <c r="CNI23" s="54"/>
      <c r="CNJ23" s="54"/>
      <c r="CNK23" s="54"/>
      <c r="CNL23" s="54"/>
      <c r="CNM23" s="54"/>
      <c r="CNN23" s="54"/>
      <c r="CNO23" s="54"/>
      <c r="CNP23" s="54"/>
      <c r="CNQ23" s="54"/>
      <c r="CNR23" s="54"/>
      <c r="CNS23" s="54"/>
      <c r="CNT23" s="54"/>
      <c r="CNU23" s="54"/>
      <c r="CNV23" s="54"/>
      <c r="CNW23" s="54"/>
      <c r="CNX23" s="54"/>
      <c r="CNY23" s="54"/>
      <c r="CNZ23" s="54"/>
      <c r="COA23" s="54"/>
      <c r="COB23" s="54"/>
      <c r="COC23" s="54"/>
      <c r="COD23" s="54"/>
      <c r="COE23" s="54"/>
      <c r="COF23" s="54"/>
      <c r="COG23" s="54"/>
      <c r="COH23" s="54"/>
      <c r="COI23" s="54"/>
      <c r="COJ23" s="54"/>
      <c r="COK23" s="54"/>
      <c r="COL23" s="54"/>
      <c r="COM23" s="54"/>
      <c r="CON23" s="54"/>
      <c r="COO23" s="54"/>
      <c r="COP23" s="54"/>
      <c r="COQ23" s="54"/>
      <c r="COR23" s="54"/>
      <c r="COS23" s="54"/>
      <c r="COT23" s="54"/>
      <c r="COU23" s="54"/>
      <c r="COV23" s="54"/>
      <c r="COW23" s="54"/>
      <c r="COX23" s="54"/>
      <c r="COY23" s="54"/>
      <c r="COZ23" s="54"/>
      <c r="CPA23" s="54"/>
      <c r="CPB23" s="54"/>
      <c r="CPC23" s="54"/>
      <c r="CPD23" s="54"/>
      <c r="CPE23" s="54"/>
      <c r="CPF23" s="54"/>
      <c r="CPG23" s="54"/>
      <c r="CPH23" s="54"/>
      <c r="CPI23" s="54"/>
      <c r="CPJ23" s="54"/>
      <c r="CPK23" s="54"/>
      <c r="CPL23" s="54"/>
      <c r="CPM23" s="54"/>
      <c r="CPN23" s="54"/>
      <c r="CPO23" s="54"/>
      <c r="CPP23" s="54"/>
      <c r="CPQ23" s="54"/>
      <c r="CPR23" s="54"/>
      <c r="CPS23" s="54"/>
      <c r="CPT23" s="54"/>
      <c r="CPU23" s="54"/>
      <c r="CPV23" s="54"/>
      <c r="CPW23" s="54"/>
      <c r="CPX23" s="54"/>
      <c r="CPY23" s="54"/>
      <c r="CPZ23" s="54"/>
      <c r="CQA23" s="54"/>
      <c r="CQB23" s="54"/>
      <c r="CQC23" s="54"/>
      <c r="CQD23" s="54"/>
      <c r="CQE23" s="54"/>
      <c r="CQF23" s="54"/>
      <c r="CQG23" s="54"/>
      <c r="CQH23" s="54"/>
      <c r="CQI23" s="54"/>
      <c r="CQJ23" s="54"/>
      <c r="CQK23" s="54"/>
      <c r="CQL23" s="54"/>
      <c r="CQM23" s="54"/>
      <c r="CQN23" s="54"/>
      <c r="CQO23" s="54"/>
      <c r="CQP23" s="54"/>
      <c r="CQQ23" s="54"/>
      <c r="CQR23" s="54"/>
      <c r="CQS23" s="54"/>
      <c r="CQT23" s="54"/>
      <c r="CQU23" s="54"/>
      <c r="CQV23" s="54"/>
      <c r="CQW23" s="54"/>
      <c r="CQX23" s="54"/>
      <c r="CQY23" s="54"/>
      <c r="CQZ23" s="54"/>
      <c r="CRA23" s="54"/>
      <c r="CRB23" s="54"/>
      <c r="CRC23" s="54"/>
      <c r="CRD23" s="54"/>
      <c r="CRE23" s="54"/>
      <c r="CRF23" s="54"/>
      <c r="CRG23" s="54"/>
      <c r="CRH23" s="54"/>
      <c r="CRI23" s="54"/>
      <c r="CRJ23" s="54"/>
      <c r="CRK23" s="54"/>
      <c r="CRL23" s="54"/>
      <c r="CRM23" s="54"/>
      <c r="CRN23" s="54"/>
      <c r="CRO23" s="54"/>
      <c r="CRP23" s="54"/>
      <c r="CRQ23" s="54"/>
      <c r="CRR23" s="54"/>
      <c r="CRS23" s="54"/>
      <c r="CRT23" s="54"/>
      <c r="CRU23" s="54"/>
      <c r="CRV23" s="54"/>
      <c r="CRW23" s="54"/>
      <c r="CRX23" s="54"/>
      <c r="CRY23" s="54"/>
      <c r="CRZ23" s="54"/>
      <c r="CSA23" s="54"/>
      <c r="CSB23" s="54"/>
      <c r="CSC23" s="54"/>
      <c r="CSD23" s="54"/>
      <c r="CSE23" s="54"/>
      <c r="CSF23" s="54"/>
      <c r="CSG23" s="54"/>
      <c r="CSH23" s="54"/>
      <c r="CSI23" s="54"/>
      <c r="CSJ23" s="54"/>
      <c r="CSK23" s="54"/>
      <c r="CSL23" s="54"/>
      <c r="CSM23" s="54"/>
      <c r="CSN23" s="54"/>
      <c r="CSO23" s="54"/>
      <c r="CSP23" s="54"/>
      <c r="CSQ23" s="54"/>
      <c r="CSR23" s="54"/>
      <c r="CSS23" s="54"/>
      <c r="CST23" s="54"/>
      <c r="CSU23" s="54"/>
      <c r="CSV23" s="54"/>
      <c r="CSW23" s="54"/>
      <c r="CSX23" s="54"/>
      <c r="CSY23" s="54"/>
      <c r="CSZ23" s="54"/>
      <c r="CTA23" s="54"/>
      <c r="CTB23" s="54"/>
      <c r="CTC23" s="54"/>
      <c r="CTD23" s="54"/>
      <c r="CTE23" s="54"/>
      <c r="CTF23" s="54"/>
      <c r="CTG23" s="54"/>
      <c r="CTH23" s="54"/>
      <c r="CTI23" s="54"/>
      <c r="CTJ23" s="54"/>
      <c r="CTK23" s="54"/>
      <c r="CTL23" s="54"/>
      <c r="CTM23" s="54"/>
      <c r="CTN23" s="54"/>
      <c r="CTO23" s="54"/>
      <c r="CTP23" s="54"/>
      <c r="CTQ23" s="54"/>
      <c r="CTR23" s="54"/>
      <c r="CTS23" s="54"/>
      <c r="CTT23" s="54"/>
      <c r="CTU23" s="54"/>
      <c r="CTV23" s="54"/>
      <c r="CTW23" s="54"/>
      <c r="CTX23" s="54"/>
      <c r="CTY23" s="54"/>
      <c r="CTZ23" s="54"/>
      <c r="CUA23" s="54"/>
      <c r="CUB23" s="54"/>
      <c r="CUC23" s="54"/>
      <c r="CUD23" s="54"/>
      <c r="CUE23" s="54"/>
      <c r="CUF23" s="54"/>
      <c r="CUG23" s="54"/>
      <c r="CUH23" s="54"/>
      <c r="CUI23" s="54"/>
      <c r="CUJ23" s="54"/>
      <c r="CUK23" s="54"/>
      <c r="CUL23" s="54"/>
      <c r="CUM23" s="54"/>
      <c r="CUN23" s="54"/>
      <c r="CUO23" s="54"/>
      <c r="CUP23" s="54"/>
      <c r="CUQ23" s="54"/>
      <c r="CUR23" s="54"/>
      <c r="CUS23" s="54"/>
      <c r="CUT23" s="54"/>
      <c r="CUU23" s="54"/>
      <c r="CUV23" s="54"/>
      <c r="CUW23" s="54"/>
      <c r="CUX23" s="54"/>
      <c r="CUY23" s="54"/>
      <c r="CUZ23" s="54"/>
      <c r="CVA23" s="54"/>
      <c r="CVB23" s="54"/>
      <c r="CVC23" s="54"/>
      <c r="CVD23" s="54"/>
      <c r="CVE23" s="54"/>
      <c r="CVF23" s="54"/>
      <c r="CVG23" s="54"/>
      <c r="CVH23" s="54"/>
      <c r="CVI23" s="54"/>
      <c r="CVJ23" s="54"/>
      <c r="CVK23" s="54"/>
      <c r="CVL23" s="54"/>
      <c r="CVM23" s="54"/>
      <c r="CVN23" s="54"/>
      <c r="CVO23" s="54"/>
      <c r="CVP23" s="54"/>
      <c r="CVQ23" s="54"/>
      <c r="CVR23" s="54"/>
      <c r="CVS23" s="54"/>
      <c r="CVT23" s="54"/>
      <c r="CVU23" s="54"/>
      <c r="CVV23" s="54"/>
      <c r="CVW23" s="54"/>
      <c r="CVX23" s="54"/>
      <c r="CVY23" s="54"/>
      <c r="CVZ23" s="54"/>
      <c r="CWA23" s="54"/>
      <c r="CWB23" s="54"/>
      <c r="CWC23" s="54"/>
      <c r="CWD23" s="54"/>
      <c r="CWE23" s="54"/>
      <c r="CWF23" s="54"/>
      <c r="CWG23" s="54"/>
      <c r="CWH23" s="54"/>
      <c r="CWI23" s="54"/>
      <c r="CWJ23" s="54"/>
      <c r="CWK23" s="54"/>
      <c r="CWL23" s="54"/>
      <c r="CWM23" s="54"/>
      <c r="CWN23" s="54"/>
      <c r="CWO23" s="54"/>
      <c r="CWP23" s="54"/>
      <c r="CWQ23" s="54"/>
      <c r="CWR23" s="54"/>
      <c r="CWS23" s="54"/>
      <c r="CWT23" s="54"/>
      <c r="CWU23" s="54"/>
      <c r="CWV23" s="54"/>
      <c r="CWW23" s="54"/>
      <c r="CWX23" s="54"/>
      <c r="CWY23" s="54"/>
      <c r="CWZ23" s="54"/>
      <c r="CXA23" s="54"/>
      <c r="CXB23" s="54"/>
      <c r="CXC23" s="54"/>
      <c r="CXD23" s="54"/>
      <c r="CXE23" s="54"/>
      <c r="CXF23" s="54"/>
      <c r="CXG23" s="54"/>
      <c r="CXH23" s="54"/>
      <c r="CXI23" s="54"/>
      <c r="CXJ23" s="54"/>
      <c r="CXK23" s="54"/>
      <c r="CXL23" s="54"/>
      <c r="CXM23" s="54"/>
      <c r="CXN23" s="54"/>
      <c r="CXO23" s="54"/>
      <c r="CXP23" s="54"/>
      <c r="CXQ23" s="54"/>
      <c r="CXR23" s="54"/>
      <c r="CXS23" s="54"/>
      <c r="CXT23" s="54"/>
      <c r="CXU23" s="54"/>
      <c r="CXV23" s="54"/>
      <c r="CXW23" s="54"/>
      <c r="CXX23" s="54"/>
      <c r="CXY23" s="54"/>
      <c r="CXZ23" s="54"/>
      <c r="CYA23" s="54"/>
      <c r="CYB23" s="54"/>
      <c r="CYC23" s="54"/>
      <c r="CYD23" s="54"/>
      <c r="CYE23" s="54"/>
      <c r="CYF23" s="54"/>
      <c r="CYG23" s="54"/>
      <c r="CYH23" s="54"/>
      <c r="CYI23" s="54"/>
      <c r="CYJ23" s="54"/>
      <c r="CYK23" s="54"/>
      <c r="CYL23" s="54"/>
      <c r="CYM23" s="54"/>
      <c r="CYN23" s="54"/>
      <c r="CYO23" s="54"/>
      <c r="CYP23" s="54"/>
      <c r="CYQ23" s="54"/>
      <c r="CYR23" s="54"/>
      <c r="CYS23" s="54"/>
      <c r="CYT23" s="54"/>
      <c r="CYU23" s="54"/>
      <c r="CYV23" s="54"/>
      <c r="CYW23" s="54"/>
      <c r="CYX23" s="54"/>
      <c r="CYY23" s="54"/>
      <c r="CYZ23" s="54"/>
      <c r="CZA23" s="54"/>
      <c r="CZB23" s="54"/>
      <c r="CZC23" s="54"/>
      <c r="CZD23" s="54"/>
      <c r="CZE23" s="54"/>
      <c r="CZF23" s="54"/>
      <c r="CZG23" s="54"/>
      <c r="CZH23" s="54"/>
      <c r="CZI23" s="54"/>
      <c r="CZJ23" s="54"/>
      <c r="CZK23" s="54"/>
      <c r="CZL23" s="54"/>
      <c r="CZM23" s="54"/>
      <c r="CZN23" s="54"/>
      <c r="CZO23" s="54"/>
      <c r="CZP23" s="54"/>
      <c r="CZQ23" s="54"/>
      <c r="CZR23" s="54"/>
      <c r="CZS23" s="54"/>
      <c r="CZT23" s="54"/>
      <c r="CZU23" s="54"/>
      <c r="CZV23" s="54"/>
      <c r="CZW23" s="54"/>
      <c r="CZX23" s="54"/>
      <c r="CZY23" s="54"/>
      <c r="CZZ23" s="54"/>
      <c r="DAA23" s="54"/>
      <c r="DAB23" s="54"/>
      <c r="DAC23" s="54"/>
      <c r="DAD23" s="54"/>
      <c r="DAE23" s="54"/>
      <c r="DAF23" s="54"/>
      <c r="DAG23" s="54"/>
      <c r="DAH23" s="54"/>
      <c r="DAI23" s="54"/>
      <c r="DAJ23" s="54"/>
      <c r="DAK23" s="54"/>
      <c r="DAL23" s="54"/>
      <c r="DAM23" s="54"/>
      <c r="DAN23" s="54"/>
      <c r="DAO23" s="54"/>
      <c r="DAP23" s="54"/>
      <c r="DAQ23" s="54"/>
      <c r="DAR23" s="54"/>
      <c r="DAS23" s="54"/>
      <c r="DAT23" s="54"/>
      <c r="DAU23" s="54"/>
      <c r="DAV23" s="54"/>
      <c r="DAW23" s="54"/>
      <c r="DAX23" s="54"/>
      <c r="DAY23" s="54"/>
      <c r="DAZ23" s="54"/>
      <c r="DBA23" s="54"/>
      <c r="DBB23" s="54"/>
      <c r="DBC23" s="54"/>
      <c r="DBD23" s="54"/>
      <c r="DBE23" s="54"/>
      <c r="DBF23" s="54"/>
      <c r="DBG23" s="54"/>
      <c r="DBH23" s="54"/>
      <c r="DBI23" s="54"/>
      <c r="DBJ23" s="54"/>
      <c r="DBK23" s="54"/>
      <c r="DBL23" s="54"/>
      <c r="DBM23" s="54"/>
      <c r="DBN23" s="54"/>
      <c r="DBO23" s="54"/>
      <c r="DBP23" s="54"/>
      <c r="DBQ23" s="54"/>
      <c r="DBR23" s="54"/>
      <c r="DBS23" s="54"/>
      <c r="DBT23" s="54"/>
      <c r="DBU23" s="54"/>
      <c r="DBV23" s="54"/>
      <c r="DBW23" s="54"/>
      <c r="DBX23" s="54"/>
      <c r="DBY23" s="54"/>
      <c r="DBZ23" s="54"/>
      <c r="DCA23" s="54"/>
      <c r="DCB23" s="54"/>
      <c r="DCC23" s="54"/>
      <c r="DCD23" s="54"/>
      <c r="DCE23" s="54"/>
      <c r="DCF23" s="54"/>
      <c r="DCG23" s="54"/>
      <c r="DCH23" s="54"/>
      <c r="DCI23" s="54"/>
      <c r="DCJ23" s="54"/>
      <c r="DCK23" s="54"/>
      <c r="DCL23" s="54"/>
      <c r="DCM23" s="54"/>
      <c r="DCN23" s="54"/>
      <c r="DCO23" s="54"/>
      <c r="DCP23" s="54"/>
      <c r="DCQ23" s="54"/>
      <c r="DCR23" s="54"/>
      <c r="DCS23" s="54"/>
      <c r="DCT23" s="54"/>
      <c r="DCU23" s="54"/>
      <c r="DCV23" s="54"/>
      <c r="DCW23" s="54"/>
      <c r="DCX23" s="54"/>
      <c r="DCY23" s="54"/>
      <c r="DCZ23" s="54"/>
      <c r="DDA23" s="54"/>
      <c r="DDB23" s="54"/>
      <c r="DDC23" s="54"/>
      <c r="DDD23" s="54"/>
      <c r="DDE23" s="54"/>
      <c r="DDF23" s="54"/>
      <c r="DDG23" s="54"/>
      <c r="DDH23" s="54"/>
      <c r="DDI23" s="54"/>
      <c r="DDJ23" s="54"/>
      <c r="DDK23" s="54"/>
      <c r="DDL23" s="54"/>
      <c r="DDM23" s="54"/>
      <c r="DDN23" s="54"/>
      <c r="DDO23" s="54"/>
      <c r="DDP23" s="54"/>
      <c r="DDQ23" s="54"/>
      <c r="DDR23" s="54"/>
      <c r="DDS23" s="54"/>
      <c r="DDT23" s="54"/>
      <c r="DDU23" s="54"/>
      <c r="DDV23" s="54"/>
      <c r="DDW23" s="54"/>
      <c r="DDX23" s="54"/>
      <c r="DDY23" s="54"/>
      <c r="DDZ23" s="54"/>
      <c r="DEA23" s="54"/>
      <c r="DEB23" s="54"/>
      <c r="DEC23" s="54"/>
      <c r="DED23" s="54"/>
      <c r="DEE23" s="54"/>
      <c r="DEF23" s="54"/>
      <c r="DEG23" s="54"/>
      <c r="DEH23" s="54"/>
      <c r="DEI23" s="54"/>
      <c r="DEJ23" s="54"/>
      <c r="DEK23" s="54"/>
      <c r="DEL23" s="54"/>
      <c r="DEM23" s="54"/>
      <c r="DEN23" s="54"/>
      <c r="DEO23" s="54"/>
      <c r="DEP23" s="54"/>
      <c r="DEQ23" s="54"/>
      <c r="DER23" s="54"/>
      <c r="DES23" s="54"/>
      <c r="DET23" s="54"/>
      <c r="DEU23" s="54"/>
      <c r="DEV23" s="54"/>
      <c r="DEW23" s="54"/>
      <c r="DEX23" s="54"/>
      <c r="DEY23" s="54"/>
      <c r="DEZ23" s="54"/>
      <c r="DFA23" s="54"/>
      <c r="DFB23" s="54"/>
      <c r="DFC23" s="54"/>
      <c r="DFD23" s="54"/>
      <c r="DFE23" s="54"/>
      <c r="DFF23" s="54"/>
      <c r="DFG23" s="54"/>
      <c r="DFH23" s="54"/>
      <c r="DFI23" s="54"/>
      <c r="DFJ23" s="54"/>
      <c r="DFK23" s="54"/>
      <c r="DFL23" s="54"/>
      <c r="DFM23" s="54"/>
      <c r="DFN23" s="54"/>
      <c r="DFO23" s="54"/>
      <c r="DFP23" s="54"/>
      <c r="DFQ23" s="54"/>
      <c r="DFR23" s="54"/>
      <c r="DFS23" s="54"/>
      <c r="DFT23" s="54"/>
      <c r="DFU23" s="54"/>
      <c r="DFV23" s="54"/>
      <c r="DFW23" s="54"/>
      <c r="DFX23" s="54"/>
      <c r="DFY23" s="54"/>
      <c r="DFZ23" s="54"/>
      <c r="DGA23" s="54"/>
      <c r="DGB23" s="54"/>
      <c r="DGC23" s="54"/>
      <c r="DGD23" s="54"/>
      <c r="DGE23" s="54"/>
      <c r="DGF23" s="54"/>
      <c r="DGG23" s="54"/>
      <c r="DGH23" s="54"/>
      <c r="DGI23" s="54"/>
      <c r="DGJ23" s="54"/>
      <c r="DGK23" s="54"/>
      <c r="DGL23" s="54"/>
      <c r="DGM23" s="54"/>
      <c r="DGN23" s="54"/>
      <c r="DGO23" s="54"/>
      <c r="DGP23" s="54"/>
      <c r="DGQ23" s="54"/>
      <c r="DGR23" s="54"/>
      <c r="DGS23" s="54"/>
      <c r="DGT23" s="54"/>
      <c r="DGU23" s="54"/>
      <c r="DGV23" s="54"/>
      <c r="DGW23" s="54"/>
      <c r="DGX23" s="54"/>
      <c r="DGY23" s="54"/>
      <c r="DGZ23" s="54"/>
      <c r="DHA23" s="54"/>
      <c r="DHB23" s="54"/>
      <c r="DHC23" s="54"/>
      <c r="DHD23" s="54"/>
      <c r="DHE23" s="54"/>
      <c r="DHF23" s="54"/>
      <c r="DHG23" s="54"/>
      <c r="DHH23" s="54"/>
      <c r="DHI23" s="54"/>
      <c r="DHJ23" s="54"/>
      <c r="DHK23" s="54"/>
      <c r="DHL23" s="54"/>
      <c r="DHM23" s="54"/>
      <c r="DHN23" s="54"/>
      <c r="DHO23" s="54"/>
      <c r="DHP23" s="54"/>
      <c r="DHQ23" s="54"/>
      <c r="DHR23" s="54"/>
      <c r="DHS23" s="54"/>
      <c r="DHT23" s="54"/>
      <c r="DHU23" s="54"/>
      <c r="DHV23" s="54"/>
      <c r="DHW23" s="54"/>
      <c r="DHX23" s="54"/>
      <c r="DHY23" s="54"/>
      <c r="DHZ23" s="54"/>
      <c r="DIA23" s="54"/>
      <c r="DIB23" s="54"/>
      <c r="DIC23" s="54"/>
      <c r="DID23" s="54"/>
      <c r="DIE23" s="54"/>
      <c r="DIF23" s="54"/>
      <c r="DIG23" s="54"/>
      <c r="DIH23" s="54"/>
      <c r="DII23" s="54"/>
      <c r="DIJ23" s="54"/>
      <c r="DIK23" s="54"/>
      <c r="DIL23" s="54"/>
      <c r="DIM23" s="54"/>
      <c r="DIN23" s="54"/>
      <c r="DIO23" s="54"/>
      <c r="DIP23" s="54"/>
      <c r="DIQ23" s="54"/>
      <c r="DIR23" s="54"/>
      <c r="DIS23" s="54"/>
      <c r="DIT23" s="54"/>
      <c r="DIU23" s="54"/>
      <c r="DIV23" s="54"/>
      <c r="DIW23" s="54"/>
      <c r="DIX23" s="54"/>
      <c r="DIY23" s="54"/>
      <c r="DIZ23" s="54"/>
      <c r="DJA23" s="54"/>
      <c r="DJB23" s="54"/>
      <c r="DJC23" s="54"/>
      <c r="DJD23" s="54"/>
      <c r="DJE23" s="54"/>
      <c r="DJF23" s="54"/>
      <c r="DJG23" s="54"/>
      <c r="DJH23" s="54"/>
      <c r="DJI23" s="54"/>
      <c r="DJJ23" s="54"/>
      <c r="DJK23" s="54"/>
      <c r="DJL23" s="54"/>
      <c r="DJM23" s="54"/>
      <c r="DJN23" s="54"/>
      <c r="DJO23" s="54"/>
      <c r="DJP23" s="54"/>
      <c r="DJQ23" s="54"/>
      <c r="DJR23" s="54"/>
      <c r="DJS23" s="54"/>
      <c r="DJT23" s="54"/>
      <c r="DJU23" s="54"/>
      <c r="DJV23" s="54"/>
      <c r="DJW23" s="54"/>
      <c r="DJX23" s="54"/>
      <c r="DJY23" s="54"/>
      <c r="DJZ23" s="54"/>
      <c r="DKA23" s="54"/>
      <c r="DKB23" s="54"/>
      <c r="DKC23" s="54"/>
      <c r="DKD23" s="54"/>
      <c r="DKE23" s="54"/>
      <c r="DKF23" s="54"/>
      <c r="DKG23" s="54"/>
      <c r="DKH23" s="54"/>
      <c r="DKI23" s="54"/>
      <c r="DKJ23" s="54"/>
      <c r="DKK23" s="54"/>
      <c r="DKL23" s="54"/>
      <c r="DKM23" s="54"/>
      <c r="DKN23" s="54"/>
      <c r="DKO23" s="54"/>
      <c r="DKP23" s="54"/>
      <c r="DKQ23" s="54"/>
      <c r="DKR23" s="54"/>
      <c r="DKS23" s="54"/>
      <c r="DKT23" s="54"/>
      <c r="DKU23" s="54"/>
      <c r="DKV23" s="54"/>
      <c r="DKW23" s="54"/>
      <c r="DKX23" s="54"/>
      <c r="DKY23" s="54"/>
      <c r="DKZ23" s="54"/>
      <c r="DLA23" s="54"/>
      <c r="DLB23" s="54"/>
      <c r="DLC23" s="54"/>
      <c r="DLD23" s="54"/>
      <c r="DLE23" s="54"/>
      <c r="DLF23" s="54"/>
      <c r="DLG23" s="54"/>
      <c r="DLH23" s="54"/>
      <c r="DLI23" s="54"/>
      <c r="DLJ23" s="54"/>
      <c r="DLK23" s="54"/>
      <c r="DLL23" s="54"/>
      <c r="DLM23" s="54"/>
      <c r="DLN23" s="54"/>
      <c r="DLO23" s="54"/>
      <c r="DLP23" s="54"/>
      <c r="DLQ23" s="54"/>
      <c r="DLR23" s="54"/>
      <c r="DLS23" s="54"/>
      <c r="DLT23" s="54"/>
      <c r="DLU23" s="54"/>
      <c r="DLV23" s="54"/>
      <c r="DLW23" s="54"/>
      <c r="DLX23" s="54"/>
      <c r="DLY23" s="54"/>
      <c r="DLZ23" s="54"/>
      <c r="DMA23" s="54"/>
      <c r="DMB23" s="54"/>
      <c r="DMC23" s="54"/>
      <c r="DMD23" s="54"/>
      <c r="DME23" s="54"/>
      <c r="DMF23" s="54"/>
      <c r="DMG23" s="54"/>
      <c r="DMH23" s="54"/>
      <c r="DMI23" s="54"/>
      <c r="DMJ23" s="54"/>
      <c r="DMK23" s="54"/>
      <c r="DML23" s="54"/>
      <c r="DMM23" s="54"/>
      <c r="DMN23" s="54"/>
      <c r="DMO23" s="54"/>
      <c r="DMP23" s="54"/>
      <c r="DMQ23" s="54"/>
      <c r="DMR23" s="54"/>
      <c r="DMS23" s="54"/>
      <c r="DMT23" s="54"/>
      <c r="DMU23" s="54"/>
      <c r="DMV23" s="54"/>
      <c r="DMW23" s="54"/>
      <c r="DMX23" s="54"/>
      <c r="DMY23" s="54"/>
      <c r="DMZ23" s="54"/>
      <c r="DNA23" s="54"/>
      <c r="DNB23" s="54"/>
      <c r="DNC23" s="54"/>
      <c r="DND23" s="54"/>
      <c r="DNE23" s="54"/>
      <c r="DNF23" s="54"/>
      <c r="DNG23" s="54"/>
      <c r="DNH23" s="54"/>
      <c r="DNI23" s="54"/>
      <c r="DNJ23" s="54"/>
      <c r="DNK23" s="54"/>
      <c r="DNL23" s="54"/>
      <c r="DNM23" s="54"/>
      <c r="DNN23" s="54"/>
      <c r="DNO23" s="54"/>
      <c r="DNP23" s="54"/>
      <c r="DNQ23" s="54"/>
      <c r="DNR23" s="54"/>
      <c r="DNS23" s="54"/>
      <c r="DNT23" s="54"/>
      <c r="DNU23" s="54"/>
      <c r="DNV23" s="54"/>
      <c r="DNW23" s="54"/>
      <c r="DNX23" s="54"/>
      <c r="DNY23" s="54"/>
      <c r="DNZ23" s="54"/>
      <c r="DOA23" s="54"/>
      <c r="DOB23" s="54"/>
      <c r="DOC23" s="54"/>
      <c r="DOD23" s="54"/>
      <c r="DOE23" s="54"/>
      <c r="DOF23" s="54"/>
      <c r="DOG23" s="54"/>
      <c r="DOH23" s="54"/>
      <c r="DOI23" s="54"/>
      <c r="DOJ23" s="54"/>
      <c r="DOK23" s="54"/>
      <c r="DOL23" s="54"/>
      <c r="DOM23" s="54"/>
      <c r="DON23" s="54"/>
      <c r="DOO23" s="54"/>
      <c r="DOP23" s="54"/>
      <c r="DOQ23" s="54"/>
      <c r="DOR23" s="54"/>
      <c r="DOS23" s="54"/>
      <c r="DOT23" s="54"/>
      <c r="DOU23" s="54"/>
      <c r="DOV23" s="54"/>
      <c r="DOW23" s="54"/>
      <c r="DOX23" s="54"/>
      <c r="DOY23" s="54"/>
      <c r="DOZ23" s="54"/>
      <c r="DPA23" s="54"/>
      <c r="DPB23" s="54"/>
      <c r="DPC23" s="54"/>
      <c r="DPD23" s="54"/>
      <c r="DPE23" s="54"/>
      <c r="DPF23" s="54"/>
      <c r="DPG23" s="54"/>
      <c r="DPH23" s="54"/>
      <c r="DPI23" s="54"/>
      <c r="DPJ23" s="54"/>
      <c r="DPK23" s="54"/>
      <c r="DPL23" s="54"/>
      <c r="DPM23" s="54"/>
      <c r="DPN23" s="54"/>
      <c r="DPO23" s="54"/>
      <c r="DPP23" s="54"/>
      <c r="DPQ23" s="54"/>
      <c r="DPR23" s="54"/>
      <c r="DPS23" s="54"/>
      <c r="DPT23" s="54"/>
      <c r="DPU23" s="54"/>
      <c r="DPV23" s="54"/>
      <c r="DPW23" s="54"/>
      <c r="DPX23" s="54"/>
      <c r="DPY23" s="54"/>
      <c r="DPZ23" s="54"/>
      <c r="DQA23" s="54"/>
      <c r="DQB23" s="54"/>
      <c r="DQC23" s="54"/>
      <c r="DQD23" s="54"/>
      <c r="DQE23" s="54"/>
      <c r="DQF23" s="54"/>
      <c r="DQG23" s="54"/>
      <c r="DQH23" s="54"/>
      <c r="DQI23" s="54"/>
      <c r="DQJ23" s="54"/>
      <c r="DQK23" s="54"/>
      <c r="DQL23" s="54"/>
      <c r="DQM23" s="54"/>
      <c r="DQN23" s="54"/>
      <c r="DQO23" s="54"/>
      <c r="DQP23" s="54"/>
      <c r="DQQ23" s="54"/>
      <c r="DQR23" s="54"/>
      <c r="DQS23" s="54"/>
      <c r="DQT23" s="54"/>
      <c r="DQU23" s="54"/>
      <c r="DQV23" s="54"/>
      <c r="DQW23" s="54"/>
      <c r="DQX23" s="54"/>
      <c r="DQY23" s="54"/>
      <c r="DQZ23" s="54"/>
      <c r="DRA23" s="54"/>
      <c r="DRB23" s="54"/>
      <c r="DRC23" s="54"/>
      <c r="DRD23" s="54"/>
      <c r="DRE23" s="54"/>
      <c r="DRF23" s="54"/>
      <c r="DRG23" s="54"/>
      <c r="DRH23" s="54"/>
      <c r="DRI23" s="54"/>
      <c r="DRJ23" s="54"/>
      <c r="DRK23" s="54"/>
      <c r="DRL23" s="54"/>
      <c r="DRM23" s="54"/>
      <c r="DRN23" s="54"/>
      <c r="DRO23" s="54"/>
      <c r="DRP23" s="54"/>
      <c r="DRQ23" s="54"/>
      <c r="DRR23" s="54"/>
      <c r="DRS23" s="54"/>
      <c r="DRT23" s="54"/>
      <c r="DRU23" s="54"/>
      <c r="DRV23" s="54"/>
      <c r="DRW23" s="54"/>
      <c r="DRX23" s="54"/>
      <c r="DRY23" s="54"/>
      <c r="DRZ23" s="54"/>
      <c r="DSA23" s="54"/>
      <c r="DSB23" s="54"/>
      <c r="DSC23" s="54"/>
      <c r="DSD23" s="54"/>
      <c r="DSE23" s="54"/>
      <c r="DSF23" s="54"/>
      <c r="DSG23" s="54"/>
      <c r="DSH23" s="54"/>
      <c r="DSI23" s="54"/>
      <c r="DSJ23" s="54"/>
      <c r="DSK23" s="54"/>
      <c r="DSL23" s="54"/>
      <c r="DSM23" s="54"/>
      <c r="DSN23" s="54"/>
      <c r="DSO23" s="54"/>
      <c r="DSP23" s="54"/>
      <c r="DSQ23" s="54"/>
      <c r="DSR23" s="54"/>
      <c r="DSS23" s="54"/>
      <c r="DST23" s="54"/>
      <c r="DSU23" s="54"/>
      <c r="DSV23" s="54"/>
      <c r="DSW23" s="54"/>
      <c r="DSX23" s="54"/>
      <c r="DSY23" s="54"/>
      <c r="DSZ23" s="54"/>
      <c r="DTA23" s="54"/>
      <c r="DTB23" s="54"/>
      <c r="DTC23" s="54"/>
      <c r="DTD23" s="54"/>
      <c r="DTE23" s="54"/>
      <c r="DTF23" s="54"/>
      <c r="DTG23" s="54"/>
      <c r="DTH23" s="54"/>
      <c r="DTI23" s="54"/>
      <c r="DTJ23" s="54"/>
      <c r="DTK23" s="54"/>
      <c r="DTL23" s="54"/>
      <c r="DTM23" s="54"/>
      <c r="DTN23" s="54"/>
      <c r="DTO23" s="54"/>
      <c r="DTP23" s="54"/>
      <c r="DTQ23" s="54"/>
      <c r="DTR23" s="54"/>
      <c r="DTS23" s="54"/>
      <c r="DTT23" s="54"/>
      <c r="DTU23" s="54"/>
      <c r="DTV23" s="54"/>
      <c r="DTW23" s="54"/>
      <c r="DTX23" s="54"/>
      <c r="DTY23" s="54"/>
      <c r="DTZ23" s="54"/>
      <c r="DUA23" s="54"/>
      <c r="DUB23" s="54"/>
      <c r="DUC23" s="54"/>
      <c r="DUD23" s="54"/>
      <c r="DUE23" s="54"/>
      <c r="DUF23" s="54"/>
      <c r="DUG23" s="54"/>
      <c r="DUH23" s="54"/>
      <c r="DUI23" s="54"/>
      <c r="DUJ23" s="54"/>
      <c r="DUK23" s="54"/>
      <c r="DUL23" s="54"/>
      <c r="DUM23" s="54"/>
      <c r="DUN23" s="54"/>
      <c r="DUO23" s="54"/>
      <c r="DUP23" s="54"/>
      <c r="DUQ23" s="54"/>
      <c r="DUR23" s="54"/>
      <c r="DUS23" s="54"/>
      <c r="DUT23" s="54"/>
      <c r="DUU23" s="54"/>
      <c r="DUV23" s="54"/>
      <c r="DUW23" s="54"/>
      <c r="DUX23" s="54"/>
      <c r="DUY23" s="54"/>
      <c r="DUZ23" s="54"/>
      <c r="DVA23" s="54"/>
      <c r="DVB23" s="54"/>
      <c r="DVC23" s="54"/>
      <c r="DVD23" s="54"/>
      <c r="DVE23" s="54"/>
      <c r="DVF23" s="54"/>
      <c r="DVG23" s="54"/>
      <c r="DVH23" s="54"/>
      <c r="DVI23" s="54"/>
      <c r="DVJ23" s="54"/>
      <c r="DVK23" s="54"/>
      <c r="DVL23" s="54"/>
      <c r="DVM23" s="54"/>
      <c r="DVN23" s="54"/>
      <c r="DVO23" s="54"/>
      <c r="DVP23" s="54"/>
      <c r="DVQ23" s="54"/>
      <c r="DVR23" s="54"/>
      <c r="DVS23" s="54"/>
      <c r="DVT23" s="54"/>
      <c r="DVU23" s="54"/>
      <c r="DVV23" s="54"/>
      <c r="DVW23" s="54"/>
      <c r="DVX23" s="54"/>
      <c r="DVY23" s="54"/>
      <c r="DVZ23" s="54"/>
      <c r="DWA23" s="54"/>
      <c r="DWB23" s="54"/>
      <c r="DWC23" s="54"/>
      <c r="DWD23" s="54"/>
      <c r="DWE23" s="54"/>
      <c r="DWF23" s="54"/>
      <c r="DWG23" s="54"/>
      <c r="DWH23" s="54"/>
      <c r="DWI23" s="54"/>
      <c r="DWJ23" s="54"/>
      <c r="DWK23" s="54"/>
      <c r="DWL23" s="54"/>
      <c r="DWM23" s="54"/>
      <c r="DWN23" s="54"/>
      <c r="DWO23" s="54"/>
      <c r="DWP23" s="54"/>
      <c r="DWQ23" s="54"/>
      <c r="DWR23" s="54"/>
      <c r="DWS23" s="54"/>
      <c r="DWT23" s="54"/>
      <c r="DWU23" s="54"/>
      <c r="DWV23" s="54"/>
      <c r="DWW23" s="54"/>
      <c r="DWX23" s="54"/>
      <c r="DWY23" s="54"/>
      <c r="DWZ23" s="54"/>
      <c r="DXA23" s="54"/>
      <c r="DXB23" s="54"/>
      <c r="DXC23" s="54"/>
      <c r="DXD23" s="54"/>
      <c r="DXE23" s="54"/>
      <c r="DXF23" s="54"/>
      <c r="DXG23" s="54"/>
      <c r="DXH23" s="54"/>
      <c r="DXI23" s="54"/>
      <c r="DXJ23" s="54"/>
      <c r="DXK23" s="54"/>
      <c r="DXL23" s="54"/>
      <c r="DXM23" s="54"/>
      <c r="DXN23" s="54"/>
      <c r="DXO23" s="54"/>
      <c r="DXP23" s="54"/>
      <c r="DXQ23" s="54"/>
      <c r="DXR23" s="54"/>
      <c r="DXS23" s="54"/>
      <c r="DXT23" s="54"/>
      <c r="DXU23" s="54"/>
      <c r="DXV23" s="54"/>
      <c r="DXW23" s="54"/>
      <c r="DXX23" s="54"/>
      <c r="DXY23" s="54"/>
      <c r="DXZ23" s="54"/>
      <c r="DYA23" s="54"/>
      <c r="DYB23" s="54"/>
      <c r="DYC23" s="54"/>
      <c r="DYD23" s="54"/>
      <c r="DYE23" s="54"/>
      <c r="DYF23" s="54"/>
      <c r="DYG23" s="54"/>
      <c r="DYH23" s="54"/>
      <c r="DYI23" s="54"/>
      <c r="DYJ23" s="54"/>
      <c r="DYK23" s="54"/>
      <c r="DYL23" s="54"/>
      <c r="DYM23" s="54"/>
      <c r="DYN23" s="54"/>
      <c r="DYO23" s="54"/>
      <c r="DYP23" s="54"/>
      <c r="DYQ23" s="54"/>
      <c r="DYR23" s="54"/>
      <c r="DYS23" s="54"/>
      <c r="DYT23" s="54"/>
      <c r="DYU23" s="54"/>
      <c r="DYV23" s="54"/>
      <c r="DYW23" s="54"/>
      <c r="DYX23" s="54"/>
      <c r="DYY23" s="54"/>
      <c r="DYZ23" s="54"/>
      <c r="DZA23" s="54"/>
      <c r="DZB23" s="54"/>
      <c r="DZC23" s="54"/>
      <c r="DZD23" s="54"/>
      <c r="DZE23" s="54"/>
      <c r="DZF23" s="54"/>
      <c r="DZG23" s="54"/>
      <c r="DZH23" s="54"/>
      <c r="DZI23" s="54"/>
      <c r="DZJ23" s="54"/>
      <c r="DZK23" s="54"/>
      <c r="DZL23" s="54"/>
      <c r="DZM23" s="54"/>
      <c r="DZN23" s="54"/>
      <c r="DZO23" s="54"/>
      <c r="DZP23" s="54"/>
      <c r="DZQ23" s="54"/>
      <c r="DZR23" s="54"/>
      <c r="DZS23" s="54"/>
      <c r="DZT23" s="54"/>
      <c r="DZU23" s="54"/>
      <c r="DZV23" s="54"/>
      <c r="DZW23" s="54"/>
      <c r="DZX23" s="54"/>
      <c r="DZY23" s="54"/>
      <c r="DZZ23" s="54"/>
      <c r="EAA23" s="54"/>
      <c r="EAB23" s="54"/>
      <c r="EAC23" s="54"/>
      <c r="EAD23" s="54"/>
      <c r="EAE23" s="54"/>
      <c r="EAF23" s="54"/>
      <c r="EAG23" s="54"/>
      <c r="EAH23" s="54"/>
      <c r="EAI23" s="54"/>
      <c r="EAJ23" s="54"/>
      <c r="EAK23" s="54"/>
      <c r="EAL23" s="54"/>
      <c r="EAM23" s="54"/>
      <c r="EAN23" s="54"/>
      <c r="EAO23" s="54"/>
      <c r="EAP23" s="54"/>
      <c r="EAQ23" s="54"/>
      <c r="EAR23" s="54"/>
      <c r="EAS23" s="54"/>
      <c r="EAT23" s="54"/>
      <c r="EAU23" s="54"/>
      <c r="EAV23" s="54"/>
      <c r="EAW23" s="54"/>
      <c r="EAX23" s="54"/>
      <c r="EAY23" s="54"/>
      <c r="EAZ23" s="54"/>
      <c r="EBA23" s="54"/>
      <c r="EBB23" s="54"/>
      <c r="EBC23" s="54"/>
      <c r="EBD23" s="54"/>
      <c r="EBE23" s="54"/>
      <c r="EBF23" s="54"/>
      <c r="EBG23" s="54"/>
      <c r="EBH23" s="54"/>
      <c r="EBI23" s="54"/>
      <c r="EBJ23" s="54"/>
      <c r="EBK23" s="54"/>
      <c r="EBL23" s="54"/>
      <c r="EBM23" s="54"/>
      <c r="EBN23" s="54"/>
      <c r="EBO23" s="54"/>
      <c r="EBP23" s="54"/>
      <c r="EBQ23" s="54"/>
      <c r="EBR23" s="54"/>
      <c r="EBS23" s="54"/>
      <c r="EBT23" s="54"/>
      <c r="EBU23" s="54"/>
      <c r="EBV23" s="54"/>
      <c r="EBW23" s="54"/>
      <c r="EBX23" s="54"/>
      <c r="EBY23" s="54"/>
      <c r="EBZ23" s="54"/>
      <c r="ECA23" s="54"/>
      <c r="ECB23" s="54"/>
      <c r="ECC23" s="54"/>
      <c r="ECD23" s="54"/>
      <c r="ECE23" s="54"/>
      <c r="ECF23" s="54"/>
      <c r="ECG23" s="54"/>
      <c r="ECH23" s="54"/>
      <c r="ECI23" s="54"/>
      <c r="ECJ23" s="54"/>
      <c r="ECK23" s="54"/>
      <c r="ECL23" s="54"/>
      <c r="ECM23" s="54"/>
      <c r="ECN23" s="54"/>
      <c r="ECO23" s="54"/>
      <c r="ECP23" s="54"/>
      <c r="ECQ23" s="54"/>
      <c r="ECR23" s="54"/>
      <c r="ECS23" s="54"/>
      <c r="ECT23" s="54"/>
      <c r="ECU23" s="54"/>
      <c r="ECV23" s="54"/>
      <c r="ECW23" s="54"/>
      <c r="ECX23" s="54"/>
      <c r="ECY23" s="54"/>
      <c r="ECZ23" s="54"/>
      <c r="EDA23" s="54"/>
      <c r="EDB23" s="54"/>
      <c r="EDC23" s="54"/>
      <c r="EDD23" s="54"/>
      <c r="EDE23" s="54"/>
      <c r="EDF23" s="54"/>
      <c r="EDG23" s="54"/>
      <c r="EDH23" s="54"/>
      <c r="EDI23" s="54"/>
      <c r="EDJ23" s="54"/>
      <c r="EDK23" s="54"/>
      <c r="EDL23" s="54"/>
      <c r="EDM23" s="54"/>
      <c r="EDN23" s="54"/>
      <c r="EDO23" s="54"/>
      <c r="EDP23" s="54"/>
      <c r="EDQ23" s="54"/>
      <c r="EDR23" s="54"/>
      <c r="EDS23" s="54"/>
      <c r="EDT23" s="54"/>
      <c r="EDU23" s="54"/>
      <c r="EDV23" s="54"/>
      <c r="EDW23" s="54"/>
      <c r="EDX23" s="54"/>
      <c r="EDY23" s="54"/>
      <c r="EDZ23" s="54"/>
      <c r="EEA23" s="54"/>
      <c r="EEB23" s="54"/>
      <c r="EEC23" s="54"/>
      <c r="EED23" s="54"/>
      <c r="EEE23" s="54"/>
      <c r="EEF23" s="54"/>
      <c r="EEG23" s="54"/>
      <c r="EEH23" s="54"/>
      <c r="EEI23" s="54"/>
      <c r="EEJ23" s="54"/>
      <c r="EEK23" s="54"/>
      <c r="EEL23" s="54"/>
      <c r="EEM23" s="54"/>
      <c r="EEN23" s="54"/>
      <c r="EEO23" s="54"/>
      <c r="EEP23" s="54"/>
      <c r="EEQ23" s="54"/>
      <c r="EER23" s="54"/>
      <c r="EES23" s="54"/>
      <c r="EET23" s="54"/>
      <c r="EEU23" s="54"/>
      <c r="EEV23" s="54"/>
      <c r="EEW23" s="54"/>
      <c r="EEX23" s="54"/>
      <c r="EEY23" s="54"/>
      <c r="EEZ23" s="54"/>
      <c r="EFA23" s="54"/>
      <c r="EFB23" s="54"/>
      <c r="EFC23" s="54"/>
      <c r="EFD23" s="54"/>
      <c r="EFE23" s="54"/>
      <c r="EFF23" s="54"/>
      <c r="EFG23" s="54"/>
      <c r="EFH23" s="54"/>
      <c r="EFI23" s="54"/>
      <c r="EFJ23" s="54"/>
      <c r="EFK23" s="54"/>
      <c r="EFL23" s="54"/>
      <c r="EFM23" s="54"/>
      <c r="EFN23" s="54"/>
      <c r="EFO23" s="54"/>
      <c r="EFP23" s="54"/>
      <c r="EFQ23" s="54"/>
      <c r="EFR23" s="54"/>
      <c r="EFS23" s="54"/>
      <c r="EFT23" s="54"/>
      <c r="EFU23" s="54"/>
      <c r="EFV23" s="54"/>
      <c r="EFW23" s="54"/>
      <c r="EFX23" s="54"/>
      <c r="EFY23" s="54"/>
      <c r="EFZ23" s="54"/>
      <c r="EGA23" s="54"/>
      <c r="EGB23" s="54"/>
      <c r="EGC23" s="54"/>
      <c r="EGD23" s="54"/>
      <c r="EGE23" s="54"/>
      <c r="EGF23" s="54"/>
      <c r="EGG23" s="54"/>
      <c r="EGH23" s="54"/>
      <c r="EGI23" s="54"/>
      <c r="EGJ23" s="54"/>
      <c r="EGK23" s="54"/>
      <c r="EGL23" s="54"/>
      <c r="EGM23" s="54"/>
      <c r="EGN23" s="54"/>
      <c r="EGO23" s="54"/>
      <c r="EGP23" s="54"/>
      <c r="EGQ23" s="54"/>
      <c r="EGR23" s="54"/>
      <c r="EGS23" s="54"/>
      <c r="EGT23" s="54"/>
      <c r="EGU23" s="54"/>
      <c r="EGV23" s="54"/>
      <c r="EGW23" s="54"/>
      <c r="EGX23" s="54"/>
      <c r="EGY23" s="54"/>
      <c r="EGZ23" s="54"/>
      <c r="EHA23" s="54"/>
      <c r="EHB23" s="54"/>
      <c r="EHC23" s="54"/>
      <c r="EHD23" s="54"/>
      <c r="EHE23" s="54"/>
      <c r="EHF23" s="54"/>
      <c r="EHG23" s="54"/>
      <c r="EHH23" s="54"/>
      <c r="EHI23" s="54"/>
      <c r="EHJ23" s="54"/>
      <c r="EHK23" s="54"/>
      <c r="EHL23" s="54"/>
      <c r="EHM23" s="54"/>
      <c r="EHN23" s="54"/>
      <c r="EHO23" s="54"/>
      <c r="EHP23" s="54"/>
      <c r="EHQ23" s="54"/>
      <c r="EHR23" s="54"/>
      <c r="EHS23" s="54"/>
      <c r="EHT23" s="54"/>
      <c r="EHU23" s="54"/>
      <c r="EHV23" s="54"/>
      <c r="EHW23" s="54"/>
      <c r="EHX23" s="54"/>
      <c r="EHY23" s="54"/>
      <c r="EHZ23" s="54"/>
      <c r="EIA23" s="54"/>
      <c r="EIB23" s="54"/>
      <c r="EIC23" s="54"/>
      <c r="EID23" s="54"/>
      <c r="EIE23" s="54"/>
      <c r="EIF23" s="54"/>
      <c r="EIG23" s="54"/>
      <c r="EIH23" s="54"/>
      <c r="EII23" s="54"/>
      <c r="EIJ23" s="54"/>
      <c r="EIK23" s="54"/>
      <c r="EIL23" s="54"/>
      <c r="EIM23" s="54"/>
      <c r="EIN23" s="54"/>
      <c r="EIO23" s="54"/>
      <c r="EIP23" s="54"/>
      <c r="EIQ23" s="54"/>
      <c r="EIR23" s="54"/>
      <c r="EIS23" s="54"/>
      <c r="EIT23" s="54"/>
      <c r="EIU23" s="54"/>
      <c r="EIV23" s="54"/>
      <c r="EIW23" s="54"/>
      <c r="EIX23" s="54"/>
      <c r="EIY23" s="54"/>
      <c r="EIZ23" s="54"/>
      <c r="EJA23" s="54"/>
      <c r="EJB23" s="54"/>
      <c r="EJC23" s="54"/>
      <c r="EJD23" s="54"/>
      <c r="EJE23" s="54"/>
      <c r="EJF23" s="54"/>
      <c r="EJG23" s="54"/>
      <c r="EJH23" s="54"/>
      <c r="EJI23" s="54"/>
      <c r="EJJ23" s="54"/>
      <c r="EJK23" s="54"/>
      <c r="EJL23" s="54"/>
      <c r="EJM23" s="54"/>
      <c r="EJN23" s="54"/>
      <c r="EJO23" s="54"/>
      <c r="EJP23" s="54"/>
      <c r="EJQ23" s="54"/>
      <c r="EJR23" s="54"/>
      <c r="EJS23" s="54"/>
      <c r="EJT23" s="54"/>
      <c r="EJU23" s="54"/>
      <c r="EJV23" s="54"/>
      <c r="EJW23" s="54"/>
      <c r="EJX23" s="54"/>
      <c r="EJY23" s="54"/>
      <c r="EJZ23" s="54"/>
      <c r="EKA23" s="54"/>
      <c r="EKB23" s="54"/>
      <c r="EKC23" s="54"/>
      <c r="EKD23" s="54"/>
      <c r="EKE23" s="54"/>
      <c r="EKF23" s="54"/>
      <c r="EKG23" s="54"/>
      <c r="EKH23" s="54"/>
      <c r="EKI23" s="54"/>
      <c r="EKJ23" s="54"/>
      <c r="EKK23" s="54"/>
      <c r="EKL23" s="54"/>
      <c r="EKM23" s="54"/>
      <c r="EKN23" s="54"/>
      <c r="EKO23" s="54"/>
      <c r="EKP23" s="54"/>
      <c r="EKQ23" s="54"/>
      <c r="EKR23" s="54"/>
      <c r="EKS23" s="54"/>
      <c r="EKT23" s="54"/>
      <c r="EKU23" s="54"/>
      <c r="EKV23" s="54"/>
      <c r="EKW23" s="54"/>
      <c r="EKX23" s="54"/>
      <c r="EKY23" s="54"/>
      <c r="EKZ23" s="54"/>
      <c r="ELA23" s="54"/>
      <c r="ELB23" s="54"/>
      <c r="ELC23" s="54"/>
      <c r="ELD23" s="54"/>
      <c r="ELE23" s="54"/>
      <c r="ELF23" s="54"/>
      <c r="ELG23" s="54"/>
      <c r="ELH23" s="54"/>
      <c r="ELI23" s="54"/>
      <c r="ELJ23" s="54"/>
      <c r="ELK23" s="54"/>
      <c r="ELL23" s="54"/>
      <c r="ELM23" s="54"/>
      <c r="ELN23" s="54"/>
      <c r="ELO23" s="54"/>
      <c r="ELP23" s="54"/>
      <c r="ELQ23" s="54"/>
      <c r="ELR23" s="54"/>
      <c r="ELS23" s="54"/>
      <c r="ELT23" s="54"/>
      <c r="ELU23" s="54"/>
      <c r="ELV23" s="54"/>
      <c r="ELW23" s="54"/>
      <c r="ELX23" s="54"/>
      <c r="ELY23" s="54"/>
      <c r="ELZ23" s="54"/>
      <c r="EMA23" s="54"/>
      <c r="EMB23" s="54"/>
      <c r="EMC23" s="54"/>
      <c r="EMD23" s="54"/>
      <c r="EME23" s="54"/>
      <c r="EMF23" s="54"/>
      <c r="EMG23" s="54"/>
      <c r="EMH23" s="54"/>
      <c r="EMI23" s="54"/>
      <c r="EMJ23" s="54"/>
      <c r="EMK23" s="54"/>
      <c r="EML23" s="54"/>
      <c r="EMM23" s="54"/>
      <c r="EMN23" s="54"/>
      <c r="EMO23" s="54"/>
      <c r="EMP23" s="54"/>
      <c r="EMQ23" s="54"/>
      <c r="EMR23" s="54"/>
      <c r="EMS23" s="54"/>
      <c r="EMT23" s="54"/>
      <c r="EMU23" s="54"/>
      <c r="EMV23" s="54"/>
      <c r="EMW23" s="54"/>
      <c r="EMX23" s="54"/>
      <c r="EMY23" s="54"/>
      <c r="EMZ23" s="54"/>
      <c r="ENA23" s="54"/>
      <c r="ENB23" s="54"/>
      <c r="ENC23" s="54"/>
      <c r="END23" s="54"/>
      <c r="ENE23" s="54"/>
      <c r="ENF23" s="54"/>
      <c r="ENG23" s="54"/>
      <c r="ENH23" s="54"/>
      <c r="ENI23" s="54"/>
      <c r="ENJ23" s="54"/>
      <c r="ENK23" s="54"/>
      <c r="ENL23" s="54"/>
      <c r="ENM23" s="54"/>
      <c r="ENN23" s="54"/>
      <c r="ENO23" s="54"/>
      <c r="ENP23" s="54"/>
      <c r="ENQ23" s="54"/>
      <c r="ENR23" s="54"/>
      <c r="ENS23" s="54"/>
      <c r="ENT23" s="54"/>
      <c r="ENU23" s="54"/>
      <c r="ENV23" s="54"/>
      <c r="ENW23" s="54"/>
      <c r="ENX23" s="54"/>
      <c r="ENY23" s="54"/>
      <c r="ENZ23" s="54"/>
      <c r="EOA23" s="54"/>
      <c r="EOB23" s="54"/>
      <c r="EOC23" s="54"/>
      <c r="EOD23" s="54"/>
      <c r="EOE23" s="54"/>
      <c r="EOF23" s="54"/>
      <c r="EOG23" s="54"/>
      <c r="EOH23" s="54"/>
      <c r="EOI23" s="54"/>
      <c r="EOJ23" s="54"/>
      <c r="EOK23" s="54"/>
      <c r="EOL23" s="54"/>
      <c r="EOM23" s="54"/>
      <c r="EON23" s="54"/>
      <c r="EOO23" s="54"/>
      <c r="EOP23" s="54"/>
      <c r="EOQ23" s="54"/>
      <c r="EOR23" s="54"/>
      <c r="EOS23" s="54"/>
      <c r="EOT23" s="54"/>
      <c r="EOU23" s="54"/>
      <c r="EOV23" s="54"/>
      <c r="EOW23" s="54"/>
      <c r="EOX23" s="54"/>
      <c r="EOY23" s="54"/>
      <c r="EOZ23" s="54"/>
      <c r="EPA23" s="54"/>
      <c r="EPB23" s="54"/>
      <c r="EPC23" s="54"/>
      <c r="EPD23" s="54"/>
      <c r="EPE23" s="54"/>
      <c r="EPF23" s="54"/>
      <c r="EPG23" s="54"/>
      <c r="EPH23" s="54"/>
      <c r="EPI23" s="54"/>
      <c r="EPJ23" s="54"/>
      <c r="EPK23" s="54"/>
      <c r="EPL23" s="54"/>
      <c r="EPM23" s="54"/>
      <c r="EPN23" s="54"/>
      <c r="EPO23" s="54"/>
      <c r="EPP23" s="54"/>
      <c r="EPQ23" s="54"/>
      <c r="EPR23" s="54"/>
      <c r="EPS23" s="54"/>
      <c r="EPT23" s="54"/>
      <c r="EPU23" s="54"/>
      <c r="EPV23" s="54"/>
      <c r="EPW23" s="54"/>
      <c r="EPX23" s="54"/>
      <c r="EPY23" s="54"/>
      <c r="EPZ23" s="54"/>
      <c r="EQA23" s="54"/>
      <c r="EQB23" s="54"/>
      <c r="EQC23" s="54"/>
      <c r="EQD23" s="54"/>
      <c r="EQE23" s="54"/>
      <c r="EQF23" s="54"/>
      <c r="EQG23" s="54"/>
      <c r="EQH23" s="54"/>
      <c r="EQI23" s="54"/>
      <c r="EQJ23" s="54"/>
      <c r="EQK23" s="54"/>
      <c r="EQL23" s="54"/>
      <c r="EQM23" s="54"/>
      <c r="EQN23" s="54"/>
      <c r="EQO23" s="54"/>
      <c r="EQP23" s="54"/>
      <c r="EQQ23" s="54"/>
      <c r="EQR23" s="54"/>
      <c r="EQS23" s="54"/>
      <c r="EQT23" s="54"/>
      <c r="EQU23" s="54"/>
      <c r="EQV23" s="54"/>
      <c r="EQW23" s="54"/>
      <c r="EQX23" s="54"/>
      <c r="EQY23" s="54"/>
      <c r="EQZ23" s="54"/>
      <c r="ERA23" s="54"/>
      <c r="ERB23" s="54"/>
      <c r="ERC23" s="54"/>
      <c r="ERD23" s="54"/>
      <c r="ERE23" s="54"/>
      <c r="ERF23" s="54"/>
      <c r="ERG23" s="54"/>
      <c r="ERH23" s="54"/>
      <c r="ERI23" s="54"/>
      <c r="ERJ23" s="54"/>
      <c r="ERK23" s="54"/>
      <c r="ERL23" s="54"/>
      <c r="ERM23" s="54"/>
      <c r="ERN23" s="54"/>
      <c r="ERO23" s="54"/>
      <c r="ERP23" s="54"/>
      <c r="ERQ23" s="54"/>
      <c r="ERR23" s="54"/>
      <c r="ERS23" s="54"/>
      <c r="ERT23" s="54"/>
      <c r="ERU23" s="54"/>
      <c r="ERV23" s="54"/>
      <c r="ERW23" s="54"/>
      <c r="ERX23" s="54"/>
      <c r="ERY23" s="54"/>
      <c r="ERZ23" s="54"/>
      <c r="ESA23" s="54"/>
      <c r="ESB23" s="54"/>
      <c r="ESC23" s="54"/>
      <c r="ESD23" s="54"/>
      <c r="ESE23" s="54"/>
      <c r="ESF23" s="54"/>
      <c r="ESG23" s="54"/>
      <c r="ESH23" s="54"/>
      <c r="ESI23" s="54"/>
      <c r="ESJ23" s="54"/>
      <c r="ESK23" s="54"/>
      <c r="ESL23" s="54"/>
      <c r="ESM23" s="54"/>
      <c r="ESN23" s="54"/>
      <c r="ESO23" s="54"/>
      <c r="ESP23" s="54"/>
      <c r="ESQ23" s="54"/>
      <c r="ESR23" s="54"/>
      <c r="ESS23" s="54"/>
      <c r="EST23" s="54"/>
      <c r="ESU23" s="54"/>
      <c r="ESV23" s="54"/>
      <c r="ESW23" s="54"/>
      <c r="ESX23" s="54"/>
      <c r="ESY23" s="54"/>
      <c r="ESZ23" s="54"/>
      <c r="ETA23" s="54"/>
      <c r="ETB23" s="54"/>
      <c r="ETC23" s="54"/>
      <c r="ETD23" s="54"/>
      <c r="ETE23" s="54"/>
      <c r="ETF23" s="54"/>
      <c r="ETG23" s="54"/>
      <c r="ETH23" s="54"/>
      <c r="ETI23" s="54"/>
      <c r="ETJ23" s="54"/>
      <c r="ETK23" s="54"/>
      <c r="ETL23" s="54"/>
      <c r="ETM23" s="54"/>
      <c r="ETN23" s="54"/>
      <c r="ETO23" s="54"/>
      <c r="ETP23" s="54"/>
      <c r="ETQ23" s="54"/>
      <c r="ETR23" s="54"/>
      <c r="ETS23" s="54"/>
      <c r="ETT23" s="54"/>
      <c r="ETU23" s="54"/>
      <c r="ETV23" s="54"/>
      <c r="ETW23" s="54"/>
      <c r="ETX23" s="54"/>
      <c r="ETY23" s="54"/>
      <c r="ETZ23" s="54"/>
      <c r="EUA23" s="54"/>
      <c r="EUB23" s="54"/>
      <c r="EUC23" s="54"/>
      <c r="EUD23" s="54"/>
      <c r="EUE23" s="54"/>
      <c r="EUF23" s="54"/>
      <c r="EUG23" s="54"/>
      <c r="EUH23" s="54"/>
      <c r="EUI23" s="54"/>
      <c r="EUJ23" s="54"/>
      <c r="EUK23" s="54"/>
      <c r="EUL23" s="54"/>
      <c r="EUM23" s="54"/>
      <c r="EUN23" s="54"/>
      <c r="EUO23" s="54"/>
      <c r="EUP23" s="54"/>
      <c r="EUQ23" s="54"/>
      <c r="EUR23" s="54"/>
      <c r="EUS23" s="54"/>
      <c r="EUT23" s="54"/>
      <c r="EUU23" s="54"/>
      <c r="EUV23" s="54"/>
      <c r="EUW23" s="54"/>
      <c r="EUX23" s="54"/>
      <c r="EUY23" s="54"/>
      <c r="EUZ23" s="54"/>
      <c r="EVA23" s="54"/>
      <c r="EVB23" s="54"/>
      <c r="EVC23" s="54"/>
      <c r="EVD23" s="54"/>
      <c r="EVE23" s="54"/>
      <c r="EVF23" s="54"/>
      <c r="EVG23" s="54"/>
      <c r="EVH23" s="54"/>
      <c r="EVI23" s="54"/>
      <c r="EVJ23" s="54"/>
      <c r="EVK23" s="54"/>
      <c r="EVL23" s="54"/>
      <c r="EVM23" s="54"/>
      <c r="EVN23" s="54"/>
      <c r="EVO23" s="54"/>
      <c r="EVP23" s="54"/>
      <c r="EVQ23" s="54"/>
      <c r="EVR23" s="54"/>
      <c r="EVS23" s="54"/>
      <c r="EVT23" s="54"/>
      <c r="EVU23" s="54"/>
      <c r="EVV23" s="54"/>
      <c r="EVW23" s="54"/>
      <c r="EVX23" s="54"/>
      <c r="EVY23" s="54"/>
      <c r="EVZ23" s="54"/>
      <c r="EWA23" s="54"/>
      <c r="EWB23" s="54"/>
      <c r="EWC23" s="54"/>
      <c r="EWD23" s="54"/>
      <c r="EWE23" s="54"/>
      <c r="EWF23" s="54"/>
      <c r="EWG23" s="54"/>
      <c r="EWH23" s="54"/>
      <c r="EWI23" s="54"/>
      <c r="EWJ23" s="54"/>
      <c r="EWK23" s="54"/>
      <c r="EWL23" s="54"/>
      <c r="EWM23" s="54"/>
      <c r="EWN23" s="54"/>
      <c r="EWO23" s="54"/>
      <c r="EWP23" s="54"/>
      <c r="EWQ23" s="54"/>
      <c r="EWR23" s="54"/>
      <c r="EWS23" s="54"/>
      <c r="EWT23" s="54"/>
      <c r="EWU23" s="54"/>
      <c r="EWV23" s="54"/>
      <c r="EWW23" s="54"/>
      <c r="EWX23" s="54"/>
      <c r="EWY23" s="54"/>
      <c r="EWZ23" s="54"/>
      <c r="EXA23" s="54"/>
      <c r="EXB23" s="54"/>
      <c r="EXC23" s="54"/>
      <c r="EXD23" s="54"/>
      <c r="EXE23" s="54"/>
      <c r="EXF23" s="54"/>
      <c r="EXG23" s="54"/>
      <c r="EXH23" s="54"/>
      <c r="EXI23" s="54"/>
      <c r="EXJ23" s="54"/>
      <c r="EXK23" s="54"/>
      <c r="EXL23" s="54"/>
      <c r="EXM23" s="54"/>
      <c r="EXN23" s="54"/>
      <c r="EXO23" s="54"/>
      <c r="EXP23" s="54"/>
      <c r="EXQ23" s="54"/>
      <c r="EXR23" s="54"/>
      <c r="EXS23" s="54"/>
      <c r="EXT23" s="54"/>
      <c r="EXU23" s="54"/>
      <c r="EXV23" s="54"/>
      <c r="EXW23" s="54"/>
      <c r="EXX23" s="54"/>
      <c r="EXY23" s="54"/>
      <c r="EXZ23" s="54"/>
      <c r="EYA23" s="54"/>
      <c r="EYB23" s="54"/>
      <c r="EYC23" s="54"/>
      <c r="EYD23" s="54"/>
      <c r="EYE23" s="54"/>
      <c r="EYF23" s="54"/>
      <c r="EYG23" s="54"/>
      <c r="EYH23" s="54"/>
      <c r="EYI23" s="54"/>
      <c r="EYJ23" s="54"/>
      <c r="EYK23" s="54"/>
      <c r="EYL23" s="54"/>
      <c r="EYM23" s="54"/>
      <c r="EYN23" s="54"/>
      <c r="EYO23" s="54"/>
      <c r="EYP23" s="54"/>
      <c r="EYQ23" s="54"/>
      <c r="EYR23" s="54"/>
      <c r="EYS23" s="54"/>
      <c r="EYT23" s="54"/>
      <c r="EYU23" s="54"/>
      <c r="EYV23" s="54"/>
      <c r="EYW23" s="54"/>
      <c r="EYX23" s="54"/>
      <c r="EYY23" s="54"/>
      <c r="EYZ23" s="54"/>
      <c r="EZA23" s="54"/>
      <c r="EZB23" s="54"/>
      <c r="EZC23" s="54"/>
      <c r="EZD23" s="54"/>
      <c r="EZE23" s="54"/>
      <c r="EZF23" s="54"/>
      <c r="EZG23" s="54"/>
      <c r="EZH23" s="54"/>
      <c r="EZI23" s="54"/>
      <c r="EZJ23" s="54"/>
      <c r="EZK23" s="54"/>
      <c r="EZL23" s="54"/>
      <c r="EZM23" s="54"/>
      <c r="EZN23" s="54"/>
      <c r="EZO23" s="54"/>
      <c r="EZP23" s="54"/>
      <c r="EZQ23" s="54"/>
      <c r="EZR23" s="54"/>
      <c r="EZS23" s="54"/>
      <c r="EZT23" s="54"/>
      <c r="EZU23" s="54"/>
      <c r="EZV23" s="54"/>
      <c r="EZW23" s="54"/>
      <c r="EZX23" s="54"/>
      <c r="EZY23" s="54"/>
      <c r="EZZ23" s="54"/>
      <c r="FAA23" s="54"/>
      <c r="FAB23" s="54"/>
      <c r="FAC23" s="54"/>
      <c r="FAD23" s="54"/>
      <c r="FAE23" s="54"/>
      <c r="FAF23" s="54"/>
      <c r="FAG23" s="54"/>
      <c r="FAH23" s="54"/>
      <c r="FAI23" s="54"/>
      <c r="FAJ23" s="54"/>
      <c r="FAK23" s="54"/>
      <c r="FAL23" s="54"/>
      <c r="FAM23" s="54"/>
      <c r="FAN23" s="54"/>
      <c r="FAO23" s="54"/>
      <c r="FAP23" s="54"/>
      <c r="FAQ23" s="54"/>
      <c r="FAR23" s="54"/>
      <c r="FAS23" s="54"/>
      <c r="FAT23" s="54"/>
      <c r="FAU23" s="54"/>
      <c r="FAV23" s="54"/>
      <c r="FAW23" s="54"/>
      <c r="FAX23" s="54"/>
      <c r="FAY23" s="54"/>
      <c r="FAZ23" s="54"/>
      <c r="FBA23" s="54"/>
      <c r="FBB23" s="54"/>
      <c r="FBC23" s="54"/>
      <c r="FBD23" s="54"/>
      <c r="FBE23" s="54"/>
      <c r="FBF23" s="54"/>
      <c r="FBG23" s="54"/>
      <c r="FBH23" s="54"/>
      <c r="FBI23" s="54"/>
      <c r="FBJ23" s="54"/>
      <c r="FBK23" s="54"/>
      <c r="FBL23" s="54"/>
      <c r="FBM23" s="54"/>
      <c r="FBN23" s="54"/>
      <c r="FBO23" s="54"/>
      <c r="FBP23" s="54"/>
      <c r="FBQ23" s="54"/>
      <c r="FBR23" s="54"/>
      <c r="FBS23" s="54"/>
      <c r="FBT23" s="54"/>
      <c r="FBU23" s="54"/>
      <c r="FBV23" s="54"/>
      <c r="FBW23" s="54"/>
      <c r="FBX23" s="54"/>
      <c r="FBY23" s="54"/>
      <c r="FBZ23" s="54"/>
      <c r="FCA23" s="54"/>
      <c r="FCB23" s="54"/>
      <c r="FCC23" s="54"/>
      <c r="FCD23" s="54"/>
      <c r="FCE23" s="54"/>
      <c r="FCF23" s="54"/>
      <c r="FCG23" s="54"/>
      <c r="FCH23" s="54"/>
      <c r="FCI23" s="54"/>
      <c r="FCJ23" s="54"/>
      <c r="FCK23" s="54"/>
      <c r="FCL23" s="54"/>
      <c r="FCM23" s="54"/>
      <c r="FCN23" s="54"/>
      <c r="FCO23" s="54"/>
      <c r="FCP23" s="54"/>
      <c r="FCQ23" s="54"/>
      <c r="FCR23" s="54"/>
      <c r="FCS23" s="54"/>
      <c r="FCT23" s="54"/>
      <c r="FCU23" s="54"/>
      <c r="FCV23" s="54"/>
      <c r="FCW23" s="54"/>
      <c r="FCX23" s="54"/>
      <c r="FCY23" s="54"/>
      <c r="FCZ23" s="54"/>
      <c r="FDA23" s="54"/>
      <c r="FDB23" s="54"/>
      <c r="FDC23" s="54"/>
      <c r="FDD23" s="54"/>
      <c r="FDE23" s="54"/>
      <c r="FDF23" s="54"/>
      <c r="FDG23" s="54"/>
      <c r="FDH23" s="54"/>
      <c r="FDI23" s="54"/>
      <c r="FDJ23" s="54"/>
      <c r="FDK23" s="54"/>
      <c r="FDL23" s="54"/>
      <c r="FDM23" s="54"/>
      <c r="FDN23" s="54"/>
      <c r="FDO23" s="54"/>
      <c r="FDP23" s="54"/>
      <c r="FDQ23" s="54"/>
      <c r="FDR23" s="54"/>
      <c r="FDS23" s="54"/>
      <c r="FDT23" s="54"/>
      <c r="FDU23" s="54"/>
      <c r="FDV23" s="54"/>
      <c r="FDW23" s="54"/>
      <c r="FDX23" s="54"/>
      <c r="FDY23" s="54"/>
      <c r="FDZ23" s="54"/>
      <c r="FEA23" s="54"/>
      <c r="FEB23" s="54"/>
      <c r="FEC23" s="54"/>
      <c r="FED23" s="54"/>
      <c r="FEE23" s="54"/>
      <c r="FEF23" s="54"/>
      <c r="FEG23" s="54"/>
      <c r="FEH23" s="54"/>
      <c r="FEI23" s="54"/>
      <c r="FEJ23" s="54"/>
      <c r="FEK23" s="54"/>
      <c r="FEL23" s="54"/>
      <c r="FEM23" s="54"/>
      <c r="FEN23" s="54"/>
      <c r="FEO23" s="54"/>
      <c r="FEP23" s="54"/>
      <c r="FEQ23" s="54"/>
      <c r="FER23" s="54"/>
      <c r="FES23" s="54"/>
      <c r="FET23" s="54"/>
      <c r="FEU23" s="54"/>
      <c r="FEV23" s="54"/>
      <c r="FEW23" s="54"/>
      <c r="FEX23" s="54"/>
      <c r="FEY23" s="54"/>
      <c r="FEZ23" s="54"/>
      <c r="FFA23" s="54"/>
      <c r="FFB23" s="54"/>
      <c r="FFC23" s="54"/>
      <c r="FFD23" s="54"/>
      <c r="FFE23" s="54"/>
      <c r="FFF23" s="54"/>
      <c r="FFG23" s="54"/>
      <c r="FFH23" s="54"/>
      <c r="FFI23" s="54"/>
      <c r="FFJ23" s="54"/>
      <c r="FFK23" s="54"/>
      <c r="FFL23" s="54"/>
      <c r="FFM23" s="54"/>
      <c r="FFN23" s="54"/>
      <c r="FFO23" s="54"/>
      <c r="FFP23" s="54"/>
      <c r="FFQ23" s="54"/>
      <c r="FFR23" s="54"/>
      <c r="FFS23" s="54"/>
      <c r="FFT23" s="54"/>
      <c r="FFU23" s="54"/>
      <c r="FFV23" s="54"/>
      <c r="FFW23" s="54"/>
      <c r="FFX23" s="54"/>
      <c r="FFY23" s="54"/>
      <c r="FFZ23" s="54"/>
      <c r="FGA23" s="54"/>
      <c r="FGB23" s="54"/>
      <c r="FGC23" s="54"/>
      <c r="FGD23" s="54"/>
      <c r="FGE23" s="54"/>
      <c r="FGF23" s="54"/>
      <c r="FGG23" s="54"/>
      <c r="FGH23" s="54"/>
      <c r="FGI23" s="54"/>
      <c r="FGJ23" s="54"/>
      <c r="FGK23" s="54"/>
      <c r="FGL23" s="54"/>
      <c r="FGM23" s="54"/>
      <c r="FGN23" s="54"/>
      <c r="FGO23" s="54"/>
      <c r="FGP23" s="54"/>
      <c r="FGQ23" s="54"/>
      <c r="FGR23" s="54"/>
      <c r="FGS23" s="54"/>
      <c r="FGT23" s="54"/>
      <c r="FGU23" s="54"/>
      <c r="FGV23" s="54"/>
      <c r="FGW23" s="54"/>
      <c r="FGX23" s="54"/>
      <c r="FGY23" s="54"/>
      <c r="FGZ23" s="54"/>
      <c r="FHA23" s="54"/>
      <c r="FHB23" s="54"/>
      <c r="FHC23" s="54"/>
      <c r="FHD23" s="54"/>
      <c r="FHE23" s="54"/>
      <c r="FHF23" s="54"/>
      <c r="FHG23" s="54"/>
      <c r="FHH23" s="54"/>
      <c r="FHI23" s="54"/>
      <c r="FHJ23" s="54"/>
      <c r="FHK23" s="54"/>
      <c r="FHL23" s="54"/>
      <c r="FHM23" s="54"/>
      <c r="FHN23" s="54"/>
      <c r="FHO23" s="54"/>
      <c r="FHP23" s="54"/>
      <c r="FHQ23" s="54"/>
      <c r="FHR23" s="54"/>
      <c r="FHS23" s="54"/>
      <c r="FHT23" s="54"/>
      <c r="FHU23" s="54"/>
      <c r="FHV23" s="54"/>
      <c r="FHW23" s="54"/>
      <c r="FHX23" s="54"/>
      <c r="FHY23" s="54"/>
      <c r="FHZ23" s="54"/>
      <c r="FIA23" s="54"/>
      <c r="FIB23" s="54"/>
      <c r="FIC23" s="54"/>
      <c r="FID23" s="54"/>
      <c r="FIE23" s="54"/>
      <c r="FIF23" s="54"/>
      <c r="FIG23" s="54"/>
      <c r="FIH23" s="54"/>
      <c r="FII23" s="54"/>
      <c r="FIJ23" s="54"/>
      <c r="FIK23" s="54"/>
      <c r="FIL23" s="54"/>
      <c r="FIM23" s="54"/>
      <c r="FIN23" s="54"/>
      <c r="FIO23" s="54"/>
      <c r="FIP23" s="54"/>
      <c r="FIQ23" s="54"/>
      <c r="FIR23" s="54"/>
      <c r="FIS23" s="54"/>
      <c r="FIT23" s="54"/>
      <c r="FIU23" s="54"/>
      <c r="FIV23" s="54"/>
      <c r="FIW23" s="54"/>
      <c r="FIX23" s="54"/>
      <c r="FIY23" s="54"/>
      <c r="FIZ23" s="54"/>
      <c r="FJA23" s="54"/>
      <c r="FJB23" s="54"/>
      <c r="FJC23" s="54"/>
      <c r="FJD23" s="54"/>
      <c r="FJE23" s="54"/>
      <c r="FJF23" s="54"/>
      <c r="FJG23" s="54"/>
      <c r="FJH23" s="54"/>
      <c r="FJI23" s="54"/>
      <c r="FJJ23" s="54"/>
      <c r="FJK23" s="54"/>
      <c r="FJL23" s="54"/>
      <c r="FJM23" s="54"/>
      <c r="FJN23" s="54"/>
      <c r="FJO23" s="54"/>
      <c r="FJP23" s="54"/>
      <c r="FJQ23" s="54"/>
      <c r="FJR23" s="54"/>
      <c r="FJS23" s="54"/>
      <c r="FJT23" s="54"/>
      <c r="FJU23" s="54"/>
      <c r="FJV23" s="54"/>
      <c r="FJW23" s="54"/>
      <c r="FJX23" s="54"/>
      <c r="FJY23" s="54"/>
      <c r="FJZ23" s="54"/>
      <c r="FKA23" s="54"/>
      <c r="FKB23" s="54"/>
      <c r="FKC23" s="54"/>
      <c r="FKD23" s="54"/>
      <c r="FKE23" s="54"/>
      <c r="FKF23" s="54"/>
      <c r="FKG23" s="54"/>
      <c r="FKH23" s="54"/>
      <c r="FKI23" s="54"/>
      <c r="FKJ23" s="54"/>
      <c r="FKK23" s="54"/>
      <c r="FKL23" s="54"/>
      <c r="FKM23" s="54"/>
      <c r="FKN23" s="54"/>
      <c r="FKO23" s="54"/>
      <c r="FKP23" s="54"/>
      <c r="FKQ23" s="54"/>
      <c r="FKR23" s="54"/>
      <c r="FKS23" s="54"/>
      <c r="FKT23" s="54"/>
      <c r="FKU23" s="54"/>
      <c r="FKV23" s="54"/>
      <c r="FKW23" s="54"/>
      <c r="FKX23" s="54"/>
      <c r="FKY23" s="54"/>
      <c r="FKZ23" s="54"/>
      <c r="FLA23" s="54"/>
      <c r="FLB23" s="54"/>
      <c r="FLC23" s="54"/>
      <c r="FLD23" s="54"/>
      <c r="FLE23" s="54"/>
      <c r="FLF23" s="54"/>
      <c r="FLG23" s="54"/>
      <c r="FLH23" s="54"/>
      <c r="FLI23" s="54"/>
      <c r="FLJ23" s="54"/>
      <c r="FLK23" s="54"/>
      <c r="FLL23" s="54"/>
      <c r="FLM23" s="54"/>
      <c r="FLN23" s="54"/>
      <c r="FLO23" s="54"/>
      <c r="FLP23" s="54"/>
      <c r="FLQ23" s="54"/>
      <c r="FLR23" s="54"/>
      <c r="FLS23" s="54"/>
      <c r="FLT23" s="54"/>
      <c r="FLU23" s="54"/>
      <c r="FLV23" s="54"/>
      <c r="FLW23" s="54"/>
      <c r="FLX23" s="54"/>
      <c r="FLY23" s="54"/>
      <c r="FLZ23" s="54"/>
      <c r="FMA23" s="54"/>
      <c r="FMB23" s="54"/>
      <c r="FMC23" s="54"/>
      <c r="FMD23" s="54"/>
      <c r="FME23" s="54"/>
      <c r="FMF23" s="54"/>
      <c r="FMG23" s="54"/>
      <c r="FMH23" s="54"/>
      <c r="FMI23" s="54"/>
      <c r="FMJ23" s="54"/>
      <c r="FMK23" s="54"/>
      <c r="FML23" s="54"/>
      <c r="FMM23" s="54"/>
      <c r="FMN23" s="54"/>
      <c r="FMO23" s="54"/>
      <c r="FMP23" s="54"/>
      <c r="FMQ23" s="54"/>
      <c r="FMR23" s="54"/>
      <c r="FMS23" s="54"/>
      <c r="FMT23" s="54"/>
      <c r="FMU23" s="54"/>
      <c r="FMV23" s="54"/>
      <c r="FMW23" s="54"/>
      <c r="FMX23" s="54"/>
      <c r="FMY23" s="54"/>
      <c r="FMZ23" s="54"/>
      <c r="FNA23" s="54"/>
      <c r="FNB23" s="54"/>
      <c r="FNC23" s="54"/>
      <c r="FND23" s="54"/>
      <c r="FNE23" s="54"/>
      <c r="FNF23" s="54"/>
      <c r="FNG23" s="54"/>
      <c r="FNH23" s="54"/>
      <c r="FNI23" s="54"/>
      <c r="FNJ23" s="54"/>
      <c r="FNK23" s="54"/>
      <c r="FNL23" s="54"/>
      <c r="FNM23" s="54"/>
      <c r="FNN23" s="54"/>
      <c r="FNO23" s="54"/>
      <c r="FNP23" s="54"/>
      <c r="FNQ23" s="54"/>
      <c r="FNR23" s="54"/>
      <c r="FNS23" s="54"/>
      <c r="FNT23" s="54"/>
      <c r="FNU23" s="54"/>
      <c r="FNV23" s="54"/>
      <c r="FNW23" s="54"/>
      <c r="FNX23" s="54"/>
      <c r="FNY23" s="54"/>
      <c r="FNZ23" s="54"/>
      <c r="FOA23" s="54"/>
      <c r="FOB23" s="54"/>
      <c r="FOC23" s="54"/>
      <c r="FOD23" s="54"/>
      <c r="FOE23" s="54"/>
      <c r="FOF23" s="54"/>
      <c r="FOG23" s="54"/>
      <c r="FOH23" s="54"/>
      <c r="FOI23" s="54"/>
      <c r="FOJ23" s="54"/>
      <c r="FOK23" s="54"/>
      <c r="FOL23" s="54"/>
      <c r="FOM23" s="54"/>
      <c r="FON23" s="54"/>
      <c r="FOO23" s="54"/>
      <c r="FOP23" s="54"/>
      <c r="FOQ23" s="54"/>
      <c r="FOR23" s="54"/>
      <c r="FOS23" s="54"/>
      <c r="FOT23" s="54"/>
      <c r="FOU23" s="54"/>
      <c r="FOV23" s="54"/>
      <c r="FOW23" s="54"/>
      <c r="FOX23" s="54"/>
      <c r="FOY23" s="54"/>
      <c r="FOZ23" s="54"/>
      <c r="FPA23" s="54"/>
      <c r="FPB23" s="54"/>
      <c r="FPC23" s="54"/>
      <c r="FPD23" s="54"/>
      <c r="FPE23" s="54"/>
      <c r="FPF23" s="54"/>
      <c r="FPG23" s="54"/>
      <c r="FPH23" s="54"/>
      <c r="FPI23" s="54"/>
      <c r="FPJ23" s="54"/>
      <c r="FPK23" s="54"/>
      <c r="FPL23" s="54"/>
      <c r="FPM23" s="54"/>
      <c r="FPN23" s="54"/>
      <c r="FPO23" s="54"/>
      <c r="FPP23" s="54"/>
      <c r="FPQ23" s="54"/>
      <c r="FPR23" s="54"/>
      <c r="FPS23" s="54"/>
      <c r="FPT23" s="54"/>
      <c r="FPU23" s="54"/>
      <c r="FPV23" s="54"/>
      <c r="FPW23" s="54"/>
      <c r="FPX23" s="54"/>
      <c r="FPY23" s="54"/>
      <c r="FPZ23" s="54"/>
      <c r="FQA23" s="54"/>
      <c r="FQB23" s="54"/>
      <c r="FQC23" s="54"/>
      <c r="FQD23" s="54"/>
      <c r="FQE23" s="54"/>
      <c r="FQF23" s="54"/>
      <c r="FQG23" s="54"/>
      <c r="FQH23" s="54"/>
      <c r="FQI23" s="54"/>
      <c r="FQJ23" s="54"/>
      <c r="FQK23" s="54"/>
      <c r="FQL23" s="54"/>
      <c r="FQM23" s="54"/>
      <c r="FQN23" s="54"/>
      <c r="FQO23" s="54"/>
      <c r="FQP23" s="54"/>
      <c r="FQQ23" s="54"/>
      <c r="FQR23" s="54"/>
      <c r="FQS23" s="54"/>
      <c r="FQT23" s="54"/>
      <c r="FQU23" s="54"/>
      <c r="FQV23" s="54"/>
      <c r="FQW23" s="54"/>
      <c r="FQX23" s="54"/>
      <c r="FQY23" s="54"/>
      <c r="FQZ23" s="54"/>
      <c r="FRA23" s="54"/>
      <c r="FRB23" s="54"/>
      <c r="FRC23" s="54"/>
      <c r="FRD23" s="54"/>
      <c r="FRE23" s="54"/>
      <c r="FRF23" s="54"/>
      <c r="FRG23" s="54"/>
      <c r="FRH23" s="54"/>
      <c r="FRI23" s="54"/>
      <c r="FRJ23" s="54"/>
      <c r="FRK23" s="54"/>
      <c r="FRL23" s="54"/>
      <c r="FRM23" s="54"/>
      <c r="FRN23" s="54"/>
      <c r="FRO23" s="54"/>
      <c r="FRP23" s="54"/>
      <c r="FRQ23" s="54"/>
      <c r="FRR23" s="54"/>
      <c r="FRS23" s="54"/>
      <c r="FRT23" s="54"/>
      <c r="FRU23" s="54"/>
      <c r="FRV23" s="54"/>
      <c r="FRW23" s="54"/>
      <c r="FRX23" s="54"/>
      <c r="FRY23" s="54"/>
      <c r="FRZ23" s="54"/>
      <c r="FSA23" s="54"/>
      <c r="FSB23" s="54"/>
      <c r="FSC23" s="54"/>
      <c r="FSD23" s="54"/>
      <c r="FSE23" s="54"/>
      <c r="FSF23" s="54"/>
      <c r="FSG23" s="54"/>
      <c r="FSH23" s="54"/>
      <c r="FSI23" s="54"/>
      <c r="FSJ23" s="54"/>
      <c r="FSK23" s="54"/>
      <c r="FSL23" s="54"/>
      <c r="FSM23" s="54"/>
      <c r="FSN23" s="54"/>
      <c r="FSO23" s="54"/>
      <c r="FSP23" s="54"/>
      <c r="FSQ23" s="54"/>
      <c r="FSR23" s="54"/>
      <c r="FSS23" s="54"/>
      <c r="FST23" s="54"/>
      <c r="FSU23" s="54"/>
      <c r="FSV23" s="54"/>
      <c r="FSW23" s="54"/>
      <c r="FSX23" s="54"/>
      <c r="FSY23" s="54"/>
      <c r="FSZ23" s="54"/>
      <c r="FTA23" s="54"/>
      <c r="FTB23" s="54"/>
      <c r="FTC23" s="54"/>
      <c r="FTD23" s="54"/>
      <c r="FTE23" s="54"/>
      <c r="FTF23" s="54"/>
      <c r="FTG23" s="54"/>
      <c r="FTH23" s="54"/>
      <c r="FTI23" s="54"/>
      <c r="FTJ23" s="54"/>
      <c r="FTK23" s="54"/>
      <c r="FTL23" s="54"/>
      <c r="FTM23" s="54"/>
      <c r="FTN23" s="54"/>
      <c r="FTO23" s="54"/>
      <c r="FTP23" s="54"/>
      <c r="FTQ23" s="54"/>
      <c r="FTR23" s="54"/>
      <c r="FTS23" s="54"/>
      <c r="FTT23" s="54"/>
      <c r="FTU23" s="54"/>
      <c r="FTV23" s="54"/>
      <c r="FTW23" s="54"/>
      <c r="FTX23" s="54"/>
      <c r="FTY23" s="54"/>
      <c r="FTZ23" s="54"/>
      <c r="FUA23" s="54"/>
      <c r="FUB23" s="54"/>
      <c r="FUC23" s="54"/>
      <c r="FUD23" s="54"/>
      <c r="FUE23" s="54"/>
      <c r="FUF23" s="54"/>
      <c r="FUG23" s="54"/>
      <c r="FUH23" s="54"/>
      <c r="FUI23" s="54"/>
      <c r="FUJ23" s="54"/>
      <c r="FUK23" s="54"/>
      <c r="FUL23" s="54"/>
      <c r="FUM23" s="54"/>
      <c r="FUN23" s="54"/>
      <c r="FUO23" s="54"/>
      <c r="FUP23" s="54"/>
      <c r="FUQ23" s="54"/>
      <c r="FUR23" s="54"/>
      <c r="FUS23" s="54"/>
      <c r="FUT23" s="54"/>
      <c r="FUU23" s="54"/>
      <c r="FUV23" s="54"/>
      <c r="FUW23" s="54"/>
      <c r="FUX23" s="54"/>
      <c r="FUY23" s="54"/>
      <c r="FUZ23" s="54"/>
      <c r="FVA23" s="54"/>
      <c r="FVB23" s="54"/>
      <c r="FVC23" s="54"/>
      <c r="FVD23" s="54"/>
      <c r="FVE23" s="54"/>
      <c r="FVF23" s="54"/>
      <c r="FVG23" s="54"/>
      <c r="FVH23" s="54"/>
      <c r="FVI23" s="54"/>
      <c r="FVJ23" s="54"/>
      <c r="FVK23" s="54"/>
      <c r="FVL23" s="54"/>
      <c r="FVM23" s="54"/>
      <c r="FVN23" s="54"/>
      <c r="FVO23" s="54"/>
      <c r="FVP23" s="54"/>
      <c r="FVQ23" s="54"/>
      <c r="FVR23" s="54"/>
      <c r="FVS23" s="54"/>
      <c r="FVT23" s="54"/>
      <c r="FVU23" s="54"/>
      <c r="FVV23" s="54"/>
      <c r="FVW23" s="54"/>
      <c r="FVX23" s="54"/>
      <c r="FVY23" s="54"/>
      <c r="FVZ23" s="54"/>
      <c r="FWA23" s="54"/>
      <c r="FWB23" s="54"/>
      <c r="FWC23" s="54"/>
      <c r="FWD23" s="54"/>
      <c r="FWE23" s="54"/>
      <c r="FWF23" s="54"/>
      <c r="FWG23" s="54"/>
      <c r="FWH23" s="54"/>
      <c r="FWI23" s="54"/>
      <c r="FWJ23" s="54"/>
      <c r="FWK23" s="54"/>
      <c r="FWL23" s="54"/>
      <c r="FWM23" s="54"/>
      <c r="FWN23" s="54"/>
      <c r="FWO23" s="54"/>
      <c r="FWP23" s="54"/>
      <c r="FWQ23" s="54"/>
      <c r="FWR23" s="54"/>
      <c r="FWS23" s="54"/>
      <c r="FWT23" s="54"/>
      <c r="FWU23" s="54"/>
      <c r="FWV23" s="54"/>
      <c r="FWW23" s="54"/>
      <c r="FWX23" s="54"/>
      <c r="FWY23" s="54"/>
      <c r="FWZ23" s="54"/>
      <c r="FXA23" s="54"/>
      <c r="FXB23" s="54"/>
      <c r="FXC23" s="54"/>
      <c r="FXD23" s="54"/>
      <c r="FXE23" s="54"/>
      <c r="FXF23" s="54"/>
      <c r="FXG23" s="54"/>
      <c r="FXH23" s="54"/>
      <c r="FXI23" s="54"/>
      <c r="FXJ23" s="54"/>
      <c r="FXK23" s="54"/>
      <c r="FXL23" s="54"/>
      <c r="FXM23" s="54"/>
      <c r="FXN23" s="54"/>
      <c r="FXO23" s="54"/>
      <c r="FXP23" s="54"/>
      <c r="FXQ23" s="54"/>
      <c r="FXR23" s="54"/>
      <c r="FXS23" s="54"/>
      <c r="FXT23" s="54"/>
      <c r="FXU23" s="54"/>
      <c r="FXV23" s="54"/>
      <c r="FXW23" s="54"/>
      <c r="FXX23" s="54"/>
      <c r="FXY23" s="54"/>
      <c r="FXZ23" s="54"/>
      <c r="FYA23" s="54"/>
      <c r="FYB23" s="54"/>
      <c r="FYC23" s="54"/>
      <c r="FYD23" s="54"/>
      <c r="FYE23" s="54"/>
      <c r="FYF23" s="54"/>
      <c r="FYG23" s="54"/>
      <c r="FYH23" s="54"/>
      <c r="FYI23" s="54"/>
      <c r="FYJ23" s="54"/>
      <c r="FYK23" s="54"/>
      <c r="FYL23" s="54"/>
      <c r="FYM23" s="54"/>
      <c r="FYN23" s="54"/>
      <c r="FYO23" s="54"/>
      <c r="FYP23" s="54"/>
      <c r="FYQ23" s="54"/>
      <c r="FYR23" s="54"/>
      <c r="FYS23" s="54"/>
      <c r="FYT23" s="54"/>
      <c r="FYU23" s="54"/>
      <c r="FYV23" s="54"/>
      <c r="FYW23" s="54"/>
      <c r="FYX23" s="54"/>
      <c r="FYY23" s="54"/>
      <c r="FYZ23" s="54"/>
      <c r="FZA23" s="54"/>
      <c r="FZB23" s="54"/>
      <c r="FZC23" s="54"/>
      <c r="FZD23" s="54"/>
      <c r="FZE23" s="54"/>
      <c r="FZF23" s="54"/>
      <c r="FZG23" s="54"/>
      <c r="FZH23" s="54"/>
      <c r="FZI23" s="54"/>
      <c r="FZJ23" s="54"/>
      <c r="FZK23" s="54"/>
      <c r="FZL23" s="54"/>
      <c r="FZM23" s="54"/>
      <c r="FZN23" s="54"/>
      <c r="FZO23" s="54"/>
      <c r="FZP23" s="54"/>
      <c r="FZQ23" s="54"/>
      <c r="FZR23" s="54"/>
      <c r="FZS23" s="54"/>
      <c r="FZT23" s="54"/>
      <c r="FZU23" s="54"/>
      <c r="FZV23" s="54"/>
      <c r="FZW23" s="54"/>
      <c r="FZX23" s="54"/>
      <c r="FZY23" s="54"/>
      <c r="FZZ23" s="54"/>
      <c r="GAA23" s="54"/>
      <c r="GAB23" s="54"/>
      <c r="GAC23" s="54"/>
      <c r="GAD23" s="54"/>
      <c r="GAE23" s="54"/>
      <c r="GAF23" s="54"/>
      <c r="GAG23" s="54"/>
      <c r="GAH23" s="54"/>
      <c r="GAI23" s="54"/>
      <c r="GAJ23" s="54"/>
      <c r="GAK23" s="54"/>
      <c r="GAL23" s="54"/>
      <c r="GAM23" s="54"/>
      <c r="GAN23" s="54"/>
      <c r="GAO23" s="54"/>
      <c r="GAP23" s="54"/>
      <c r="GAQ23" s="54"/>
      <c r="GAR23" s="54"/>
      <c r="GAS23" s="54"/>
      <c r="GAT23" s="54"/>
      <c r="GAU23" s="54"/>
      <c r="GAV23" s="54"/>
      <c r="GAW23" s="54"/>
      <c r="GAX23" s="54"/>
      <c r="GAY23" s="54"/>
      <c r="GAZ23" s="54"/>
      <c r="GBA23" s="54"/>
      <c r="GBB23" s="54"/>
      <c r="GBC23" s="54"/>
      <c r="GBD23" s="54"/>
      <c r="GBE23" s="54"/>
      <c r="GBF23" s="54"/>
      <c r="GBG23" s="54"/>
      <c r="GBH23" s="54"/>
      <c r="GBI23" s="54"/>
      <c r="GBJ23" s="54"/>
      <c r="GBK23" s="54"/>
      <c r="GBL23" s="54"/>
      <c r="GBM23" s="54"/>
      <c r="GBN23" s="54"/>
      <c r="GBO23" s="54"/>
      <c r="GBP23" s="54"/>
      <c r="GBQ23" s="54"/>
      <c r="GBR23" s="54"/>
      <c r="GBS23" s="54"/>
      <c r="GBT23" s="54"/>
      <c r="GBU23" s="54"/>
      <c r="GBV23" s="54"/>
      <c r="GBW23" s="54"/>
      <c r="GBX23" s="54"/>
      <c r="GBY23" s="54"/>
      <c r="GBZ23" s="54"/>
      <c r="GCA23" s="54"/>
      <c r="GCB23" s="54"/>
      <c r="GCC23" s="54"/>
      <c r="GCD23" s="54"/>
      <c r="GCE23" s="54"/>
      <c r="GCF23" s="54"/>
      <c r="GCG23" s="54"/>
      <c r="GCH23" s="54"/>
      <c r="GCI23" s="54"/>
      <c r="GCJ23" s="54"/>
      <c r="GCK23" s="54"/>
      <c r="GCL23" s="54"/>
      <c r="GCM23" s="54"/>
      <c r="GCN23" s="54"/>
      <c r="GCO23" s="54"/>
      <c r="GCP23" s="54"/>
      <c r="GCQ23" s="54"/>
      <c r="GCR23" s="54"/>
      <c r="GCS23" s="54"/>
      <c r="GCT23" s="54"/>
      <c r="GCU23" s="54"/>
      <c r="GCV23" s="54"/>
      <c r="GCW23" s="54"/>
      <c r="GCX23" s="54"/>
      <c r="GCY23" s="54"/>
      <c r="GCZ23" s="54"/>
      <c r="GDA23" s="54"/>
      <c r="GDB23" s="54"/>
      <c r="GDC23" s="54"/>
      <c r="GDD23" s="54"/>
      <c r="GDE23" s="54"/>
      <c r="GDF23" s="54"/>
      <c r="GDG23" s="54"/>
      <c r="GDH23" s="54"/>
      <c r="GDI23" s="54"/>
      <c r="GDJ23" s="54"/>
      <c r="GDK23" s="54"/>
      <c r="GDL23" s="54"/>
      <c r="GDM23" s="54"/>
      <c r="GDN23" s="54"/>
      <c r="GDO23" s="54"/>
      <c r="GDP23" s="54"/>
      <c r="GDQ23" s="54"/>
      <c r="GDR23" s="54"/>
      <c r="GDS23" s="54"/>
      <c r="GDT23" s="54"/>
      <c r="GDU23" s="54"/>
      <c r="GDV23" s="54"/>
      <c r="GDW23" s="54"/>
      <c r="GDX23" s="54"/>
      <c r="GDY23" s="54"/>
      <c r="GDZ23" s="54"/>
      <c r="GEA23" s="54"/>
      <c r="GEB23" s="54"/>
      <c r="GEC23" s="54"/>
      <c r="GED23" s="54"/>
      <c r="GEE23" s="54"/>
      <c r="GEF23" s="54"/>
      <c r="GEG23" s="54"/>
      <c r="GEH23" s="54"/>
      <c r="GEI23" s="54"/>
      <c r="GEJ23" s="54"/>
      <c r="GEK23" s="54"/>
      <c r="GEL23" s="54"/>
      <c r="GEM23" s="54"/>
      <c r="GEN23" s="54"/>
      <c r="GEO23" s="54"/>
      <c r="GEP23" s="54"/>
      <c r="GEQ23" s="54"/>
      <c r="GER23" s="54"/>
      <c r="GES23" s="54"/>
      <c r="GET23" s="54"/>
      <c r="GEU23" s="54"/>
      <c r="GEV23" s="54"/>
      <c r="GEW23" s="54"/>
      <c r="GEX23" s="54"/>
      <c r="GEY23" s="54"/>
      <c r="GEZ23" s="54"/>
      <c r="GFA23" s="54"/>
      <c r="GFB23" s="54"/>
      <c r="GFC23" s="54"/>
      <c r="GFD23" s="54"/>
      <c r="GFE23" s="54"/>
      <c r="GFF23" s="54"/>
      <c r="GFG23" s="54"/>
      <c r="GFH23" s="54"/>
      <c r="GFI23" s="54"/>
      <c r="GFJ23" s="54"/>
      <c r="GFK23" s="54"/>
      <c r="GFL23" s="54"/>
      <c r="GFM23" s="54"/>
      <c r="GFN23" s="54"/>
      <c r="GFO23" s="54"/>
      <c r="GFP23" s="54"/>
      <c r="GFQ23" s="54"/>
      <c r="GFR23" s="54"/>
      <c r="GFS23" s="54"/>
      <c r="GFT23" s="54"/>
      <c r="GFU23" s="54"/>
      <c r="GFV23" s="54"/>
      <c r="GFW23" s="54"/>
      <c r="GFX23" s="54"/>
      <c r="GFY23" s="54"/>
      <c r="GFZ23" s="54"/>
      <c r="GGA23" s="54"/>
      <c r="GGB23" s="54"/>
      <c r="GGC23" s="54"/>
      <c r="GGD23" s="54"/>
      <c r="GGE23" s="54"/>
      <c r="GGF23" s="54"/>
      <c r="GGG23" s="54"/>
      <c r="GGH23" s="54"/>
      <c r="GGI23" s="54"/>
      <c r="GGJ23" s="54"/>
      <c r="GGK23" s="54"/>
      <c r="GGL23" s="54"/>
      <c r="GGM23" s="54"/>
      <c r="GGN23" s="54"/>
      <c r="GGO23" s="54"/>
      <c r="GGP23" s="54"/>
      <c r="GGQ23" s="54"/>
      <c r="GGR23" s="54"/>
      <c r="GGS23" s="54"/>
      <c r="GGT23" s="54"/>
      <c r="GGU23" s="54"/>
      <c r="GGV23" s="54"/>
      <c r="GGW23" s="54"/>
      <c r="GGX23" s="54"/>
      <c r="GGY23" s="54"/>
      <c r="GGZ23" s="54"/>
      <c r="GHA23" s="54"/>
      <c r="GHB23" s="54"/>
      <c r="GHC23" s="54"/>
      <c r="GHD23" s="54"/>
      <c r="GHE23" s="54"/>
      <c r="GHF23" s="54"/>
      <c r="GHG23" s="54"/>
      <c r="GHH23" s="54"/>
      <c r="GHI23" s="54"/>
      <c r="GHJ23" s="54"/>
      <c r="GHK23" s="54"/>
      <c r="GHL23" s="54"/>
      <c r="GHM23" s="54"/>
      <c r="GHN23" s="54"/>
      <c r="GHO23" s="54"/>
      <c r="GHP23" s="54"/>
      <c r="GHQ23" s="54"/>
      <c r="GHR23" s="54"/>
      <c r="GHS23" s="54"/>
      <c r="GHT23" s="54"/>
      <c r="GHU23" s="54"/>
      <c r="GHV23" s="54"/>
      <c r="GHW23" s="54"/>
      <c r="GHX23" s="54"/>
      <c r="GHY23" s="54"/>
      <c r="GHZ23" s="54"/>
      <c r="GIA23" s="54"/>
      <c r="GIB23" s="54"/>
      <c r="GIC23" s="54"/>
      <c r="GID23" s="54"/>
      <c r="GIE23" s="54"/>
      <c r="GIF23" s="54"/>
      <c r="GIG23" s="54"/>
      <c r="GIH23" s="54"/>
      <c r="GII23" s="54"/>
      <c r="GIJ23" s="54"/>
      <c r="GIK23" s="54"/>
      <c r="GIL23" s="54"/>
      <c r="GIM23" s="54"/>
      <c r="GIN23" s="54"/>
      <c r="GIO23" s="54"/>
      <c r="GIP23" s="54"/>
      <c r="GIQ23" s="54"/>
      <c r="GIR23" s="54"/>
      <c r="GIS23" s="54"/>
      <c r="GIT23" s="54"/>
      <c r="GIU23" s="54"/>
      <c r="GIV23" s="54"/>
      <c r="GIW23" s="54"/>
      <c r="GIX23" s="54"/>
      <c r="GIY23" s="54"/>
      <c r="GIZ23" s="54"/>
      <c r="GJA23" s="54"/>
      <c r="GJB23" s="54"/>
      <c r="GJC23" s="54"/>
      <c r="GJD23" s="54"/>
      <c r="GJE23" s="54"/>
      <c r="GJF23" s="54"/>
      <c r="GJG23" s="54"/>
      <c r="GJH23" s="54"/>
      <c r="GJI23" s="54"/>
      <c r="GJJ23" s="54"/>
      <c r="GJK23" s="54"/>
      <c r="GJL23" s="54"/>
      <c r="GJM23" s="54"/>
      <c r="GJN23" s="54"/>
      <c r="GJO23" s="54"/>
      <c r="GJP23" s="54"/>
      <c r="GJQ23" s="54"/>
      <c r="GJR23" s="54"/>
      <c r="GJS23" s="54"/>
      <c r="GJT23" s="54"/>
      <c r="GJU23" s="54"/>
      <c r="GJV23" s="54"/>
      <c r="GJW23" s="54"/>
      <c r="GJX23" s="54"/>
      <c r="GJY23" s="54"/>
      <c r="GJZ23" s="54"/>
      <c r="GKA23" s="54"/>
      <c r="GKB23" s="54"/>
      <c r="GKC23" s="54"/>
      <c r="GKD23" s="54"/>
      <c r="GKE23" s="54"/>
      <c r="GKF23" s="54"/>
      <c r="GKG23" s="54"/>
      <c r="GKH23" s="54"/>
      <c r="GKI23" s="54"/>
      <c r="GKJ23" s="54"/>
      <c r="GKK23" s="54"/>
      <c r="GKL23" s="54"/>
      <c r="GKM23" s="54"/>
      <c r="GKN23" s="54"/>
      <c r="GKO23" s="54"/>
      <c r="GKP23" s="54"/>
      <c r="GKQ23" s="54"/>
      <c r="GKR23" s="54"/>
      <c r="GKS23" s="54"/>
      <c r="GKT23" s="54"/>
      <c r="GKU23" s="54"/>
      <c r="GKV23" s="54"/>
      <c r="GKW23" s="54"/>
      <c r="GKX23" s="54"/>
      <c r="GKY23" s="54"/>
      <c r="GKZ23" s="54"/>
      <c r="GLA23" s="54"/>
      <c r="GLB23" s="54"/>
      <c r="GLC23" s="54"/>
      <c r="GLD23" s="54"/>
      <c r="GLE23" s="54"/>
      <c r="GLF23" s="54"/>
      <c r="GLG23" s="54"/>
      <c r="GLH23" s="54"/>
      <c r="GLI23" s="54"/>
      <c r="GLJ23" s="54"/>
      <c r="GLK23" s="54"/>
      <c r="GLL23" s="54"/>
      <c r="GLM23" s="54"/>
      <c r="GLN23" s="54"/>
      <c r="GLO23" s="54"/>
      <c r="GLP23" s="54"/>
      <c r="GLQ23" s="54"/>
      <c r="GLR23" s="54"/>
      <c r="GLS23" s="54"/>
      <c r="GLT23" s="54"/>
      <c r="GLU23" s="54"/>
      <c r="GLV23" s="54"/>
      <c r="GLW23" s="54"/>
      <c r="GLX23" s="54"/>
      <c r="GLY23" s="54"/>
      <c r="GLZ23" s="54"/>
      <c r="GMA23" s="54"/>
      <c r="GMB23" s="54"/>
      <c r="GMC23" s="54"/>
      <c r="GMD23" s="54"/>
      <c r="GME23" s="54"/>
      <c r="GMF23" s="54"/>
      <c r="GMG23" s="54"/>
      <c r="GMH23" s="54"/>
      <c r="GMI23" s="54"/>
      <c r="GMJ23" s="54"/>
      <c r="GMK23" s="54"/>
      <c r="GML23" s="54"/>
      <c r="GMM23" s="54"/>
      <c r="GMN23" s="54"/>
      <c r="GMO23" s="54"/>
      <c r="GMP23" s="54"/>
      <c r="GMQ23" s="54"/>
      <c r="GMR23" s="54"/>
      <c r="GMS23" s="54"/>
      <c r="GMT23" s="54"/>
      <c r="GMU23" s="54"/>
      <c r="GMV23" s="54"/>
      <c r="GMW23" s="54"/>
      <c r="GMX23" s="54"/>
      <c r="GMY23" s="54"/>
      <c r="GMZ23" s="54"/>
      <c r="GNA23" s="54"/>
      <c r="GNB23" s="54"/>
      <c r="GNC23" s="54"/>
      <c r="GND23" s="54"/>
      <c r="GNE23" s="54"/>
      <c r="GNF23" s="54"/>
      <c r="GNG23" s="54"/>
      <c r="GNH23" s="54"/>
      <c r="GNI23" s="54"/>
      <c r="GNJ23" s="54"/>
      <c r="GNK23" s="54"/>
      <c r="GNL23" s="54"/>
      <c r="GNM23" s="54"/>
      <c r="GNN23" s="54"/>
      <c r="GNO23" s="54"/>
      <c r="GNP23" s="54"/>
      <c r="GNQ23" s="54"/>
      <c r="GNR23" s="54"/>
      <c r="GNS23" s="54"/>
      <c r="GNT23" s="54"/>
      <c r="GNU23" s="54"/>
      <c r="GNV23" s="54"/>
      <c r="GNW23" s="54"/>
      <c r="GNX23" s="54"/>
      <c r="GNY23" s="54"/>
      <c r="GNZ23" s="54"/>
      <c r="GOA23" s="54"/>
      <c r="GOB23" s="54"/>
      <c r="GOC23" s="54"/>
      <c r="GOD23" s="54"/>
      <c r="GOE23" s="54"/>
      <c r="GOF23" s="54"/>
      <c r="GOG23" s="54"/>
      <c r="GOH23" s="54"/>
      <c r="GOI23" s="54"/>
      <c r="GOJ23" s="54"/>
      <c r="GOK23" s="54"/>
      <c r="GOL23" s="54"/>
      <c r="GOM23" s="54"/>
      <c r="GON23" s="54"/>
      <c r="GOO23" s="54"/>
      <c r="GOP23" s="54"/>
      <c r="GOQ23" s="54"/>
      <c r="GOR23" s="54"/>
      <c r="GOS23" s="54"/>
      <c r="GOT23" s="54"/>
      <c r="GOU23" s="54"/>
      <c r="GOV23" s="54"/>
      <c r="GOW23" s="54"/>
      <c r="GOX23" s="54"/>
      <c r="GOY23" s="54"/>
      <c r="GOZ23" s="54"/>
      <c r="GPA23" s="54"/>
      <c r="GPB23" s="54"/>
      <c r="GPC23" s="54"/>
      <c r="GPD23" s="54"/>
      <c r="GPE23" s="54"/>
      <c r="GPF23" s="54"/>
      <c r="GPG23" s="54"/>
      <c r="GPH23" s="54"/>
      <c r="GPI23" s="54"/>
      <c r="GPJ23" s="54"/>
      <c r="GPK23" s="54"/>
      <c r="GPL23" s="54"/>
      <c r="GPM23" s="54"/>
      <c r="GPN23" s="54"/>
      <c r="GPO23" s="54"/>
      <c r="GPP23" s="54"/>
      <c r="GPQ23" s="54"/>
      <c r="GPR23" s="54"/>
      <c r="GPS23" s="54"/>
      <c r="GPT23" s="54"/>
      <c r="GPU23" s="54"/>
      <c r="GPV23" s="54"/>
      <c r="GPW23" s="54"/>
      <c r="GPX23" s="54"/>
      <c r="GPY23" s="54"/>
      <c r="GPZ23" s="54"/>
      <c r="GQA23" s="54"/>
      <c r="GQB23" s="54"/>
      <c r="GQC23" s="54"/>
      <c r="GQD23" s="54"/>
      <c r="GQE23" s="54"/>
      <c r="GQF23" s="54"/>
      <c r="GQG23" s="54"/>
      <c r="GQH23" s="54"/>
      <c r="GQI23" s="54"/>
      <c r="GQJ23" s="54"/>
      <c r="GQK23" s="54"/>
      <c r="GQL23" s="54"/>
      <c r="GQM23" s="54"/>
      <c r="GQN23" s="54"/>
      <c r="GQO23" s="54"/>
      <c r="GQP23" s="54"/>
      <c r="GQQ23" s="54"/>
      <c r="GQR23" s="54"/>
      <c r="GQS23" s="54"/>
      <c r="GQT23" s="54"/>
      <c r="GQU23" s="54"/>
      <c r="GQV23" s="54"/>
      <c r="GQW23" s="54"/>
      <c r="GQX23" s="54"/>
      <c r="GQY23" s="54"/>
      <c r="GQZ23" s="54"/>
      <c r="GRA23" s="54"/>
      <c r="GRB23" s="54"/>
      <c r="GRC23" s="54"/>
      <c r="GRD23" s="54"/>
      <c r="GRE23" s="54"/>
      <c r="GRF23" s="54"/>
      <c r="GRG23" s="54"/>
      <c r="GRH23" s="54"/>
      <c r="GRI23" s="54"/>
      <c r="GRJ23" s="54"/>
      <c r="GRK23" s="54"/>
      <c r="GRL23" s="54"/>
      <c r="GRM23" s="54"/>
      <c r="GRN23" s="54"/>
      <c r="GRO23" s="54"/>
      <c r="GRP23" s="54"/>
      <c r="GRQ23" s="54"/>
      <c r="GRR23" s="54"/>
      <c r="GRS23" s="54"/>
      <c r="GRT23" s="54"/>
      <c r="GRU23" s="54"/>
      <c r="GRV23" s="54"/>
      <c r="GRW23" s="54"/>
      <c r="GRX23" s="54"/>
      <c r="GRY23" s="54"/>
      <c r="GRZ23" s="54"/>
      <c r="GSA23" s="54"/>
      <c r="GSB23" s="54"/>
      <c r="GSC23" s="54"/>
      <c r="GSD23" s="54"/>
      <c r="GSE23" s="54"/>
      <c r="GSF23" s="54"/>
      <c r="GSG23" s="54"/>
      <c r="GSH23" s="54"/>
      <c r="GSI23" s="54"/>
      <c r="GSJ23" s="54"/>
      <c r="GSK23" s="54"/>
      <c r="GSL23" s="54"/>
      <c r="GSM23" s="54"/>
      <c r="GSN23" s="54"/>
      <c r="GSO23" s="54"/>
      <c r="GSP23" s="54"/>
      <c r="GSQ23" s="54"/>
      <c r="GSR23" s="54"/>
      <c r="GSS23" s="54"/>
      <c r="GST23" s="54"/>
      <c r="GSU23" s="54"/>
      <c r="GSV23" s="54"/>
      <c r="GSW23" s="54"/>
      <c r="GSX23" s="54"/>
      <c r="GSY23" s="54"/>
      <c r="GSZ23" s="54"/>
      <c r="GTA23" s="54"/>
      <c r="GTB23" s="54"/>
      <c r="GTC23" s="54"/>
      <c r="GTD23" s="54"/>
      <c r="GTE23" s="54"/>
      <c r="GTF23" s="54"/>
      <c r="GTG23" s="54"/>
      <c r="GTH23" s="54"/>
      <c r="GTI23" s="54"/>
      <c r="GTJ23" s="54"/>
      <c r="GTK23" s="54"/>
      <c r="GTL23" s="54"/>
      <c r="GTM23" s="54"/>
      <c r="GTN23" s="54"/>
      <c r="GTO23" s="54"/>
      <c r="GTP23" s="54"/>
      <c r="GTQ23" s="54"/>
      <c r="GTR23" s="54"/>
      <c r="GTS23" s="54"/>
      <c r="GTT23" s="54"/>
      <c r="GTU23" s="54"/>
      <c r="GTV23" s="54"/>
      <c r="GTW23" s="54"/>
      <c r="GTX23" s="54"/>
      <c r="GTY23" s="54"/>
      <c r="GTZ23" s="54"/>
      <c r="GUA23" s="54"/>
      <c r="GUB23" s="54"/>
      <c r="GUC23" s="54"/>
      <c r="GUD23" s="54"/>
      <c r="GUE23" s="54"/>
      <c r="GUF23" s="54"/>
      <c r="GUG23" s="54"/>
      <c r="GUH23" s="54"/>
      <c r="GUI23" s="54"/>
      <c r="GUJ23" s="54"/>
      <c r="GUK23" s="54"/>
      <c r="GUL23" s="54"/>
      <c r="GUM23" s="54"/>
      <c r="GUN23" s="54"/>
      <c r="GUO23" s="54"/>
      <c r="GUP23" s="54"/>
      <c r="GUQ23" s="54"/>
      <c r="GUR23" s="54"/>
      <c r="GUS23" s="54"/>
      <c r="GUT23" s="54"/>
      <c r="GUU23" s="54"/>
      <c r="GUV23" s="54"/>
      <c r="GUW23" s="54"/>
      <c r="GUX23" s="54"/>
      <c r="GUY23" s="54"/>
      <c r="GUZ23" s="54"/>
      <c r="GVA23" s="54"/>
      <c r="GVB23" s="54"/>
      <c r="GVC23" s="54"/>
      <c r="GVD23" s="54"/>
      <c r="GVE23" s="54"/>
      <c r="GVF23" s="54"/>
      <c r="GVG23" s="54"/>
      <c r="GVH23" s="54"/>
      <c r="GVI23" s="54"/>
      <c r="GVJ23" s="54"/>
      <c r="GVK23" s="54"/>
      <c r="GVL23" s="54"/>
      <c r="GVM23" s="54"/>
      <c r="GVN23" s="54"/>
      <c r="GVO23" s="54"/>
      <c r="GVP23" s="54"/>
      <c r="GVQ23" s="54"/>
      <c r="GVR23" s="54"/>
      <c r="GVS23" s="54"/>
      <c r="GVT23" s="54"/>
      <c r="GVU23" s="54"/>
      <c r="GVV23" s="54"/>
      <c r="GVW23" s="54"/>
      <c r="GVX23" s="54"/>
      <c r="GVY23" s="54"/>
      <c r="GVZ23" s="54"/>
      <c r="GWA23" s="54"/>
      <c r="GWB23" s="54"/>
      <c r="GWC23" s="54"/>
      <c r="GWD23" s="54"/>
      <c r="GWE23" s="54"/>
      <c r="GWF23" s="54"/>
      <c r="GWG23" s="54"/>
      <c r="GWH23" s="54"/>
      <c r="GWI23" s="54"/>
      <c r="GWJ23" s="54"/>
      <c r="GWK23" s="54"/>
      <c r="GWL23" s="54"/>
      <c r="GWM23" s="54"/>
      <c r="GWN23" s="54"/>
      <c r="GWO23" s="54"/>
      <c r="GWP23" s="54"/>
      <c r="GWQ23" s="54"/>
      <c r="GWR23" s="54"/>
      <c r="GWS23" s="54"/>
      <c r="GWT23" s="54"/>
      <c r="GWU23" s="54"/>
      <c r="GWV23" s="54"/>
      <c r="GWW23" s="54"/>
      <c r="GWX23" s="54"/>
      <c r="GWY23" s="54"/>
      <c r="GWZ23" s="54"/>
      <c r="GXA23" s="54"/>
      <c r="GXB23" s="54"/>
      <c r="GXC23" s="54"/>
      <c r="GXD23" s="54"/>
      <c r="GXE23" s="54"/>
      <c r="GXF23" s="54"/>
      <c r="GXG23" s="54"/>
      <c r="GXH23" s="54"/>
      <c r="GXI23" s="54"/>
      <c r="GXJ23" s="54"/>
      <c r="GXK23" s="54"/>
      <c r="GXL23" s="54"/>
      <c r="GXM23" s="54"/>
      <c r="GXN23" s="54"/>
      <c r="GXO23" s="54"/>
      <c r="GXP23" s="54"/>
      <c r="GXQ23" s="54"/>
      <c r="GXR23" s="54"/>
      <c r="GXS23" s="54"/>
      <c r="GXT23" s="54"/>
      <c r="GXU23" s="54"/>
      <c r="GXV23" s="54"/>
      <c r="GXW23" s="54"/>
      <c r="GXX23" s="54"/>
      <c r="GXY23" s="54"/>
      <c r="GXZ23" s="54"/>
      <c r="GYA23" s="54"/>
      <c r="GYB23" s="54"/>
      <c r="GYC23" s="54"/>
      <c r="GYD23" s="54"/>
      <c r="GYE23" s="54"/>
      <c r="GYF23" s="54"/>
      <c r="GYG23" s="54"/>
      <c r="GYH23" s="54"/>
      <c r="GYI23" s="54"/>
      <c r="GYJ23" s="54"/>
      <c r="GYK23" s="54"/>
      <c r="GYL23" s="54"/>
      <c r="GYM23" s="54"/>
      <c r="GYN23" s="54"/>
      <c r="GYO23" s="54"/>
      <c r="GYP23" s="54"/>
      <c r="GYQ23" s="54"/>
      <c r="GYR23" s="54"/>
      <c r="GYS23" s="54"/>
      <c r="GYT23" s="54"/>
      <c r="GYU23" s="54"/>
      <c r="GYV23" s="54"/>
      <c r="GYW23" s="54"/>
      <c r="GYX23" s="54"/>
      <c r="GYY23" s="54"/>
      <c r="GYZ23" s="54"/>
      <c r="GZA23" s="54"/>
      <c r="GZB23" s="54"/>
      <c r="GZC23" s="54"/>
      <c r="GZD23" s="54"/>
      <c r="GZE23" s="54"/>
      <c r="GZF23" s="54"/>
      <c r="GZG23" s="54"/>
      <c r="GZH23" s="54"/>
      <c r="GZI23" s="54"/>
      <c r="GZJ23" s="54"/>
      <c r="GZK23" s="54"/>
      <c r="GZL23" s="54"/>
      <c r="GZM23" s="54"/>
      <c r="GZN23" s="54"/>
      <c r="GZO23" s="54"/>
      <c r="GZP23" s="54"/>
      <c r="GZQ23" s="54"/>
      <c r="GZR23" s="54"/>
      <c r="GZS23" s="54"/>
      <c r="GZT23" s="54"/>
      <c r="GZU23" s="54"/>
      <c r="GZV23" s="54"/>
      <c r="GZW23" s="54"/>
      <c r="GZX23" s="54"/>
      <c r="GZY23" s="54"/>
      <c r="GZZ23" s="54"/>
      <c r="HAA23" s="54"/>
      <c r="HAB23" s="54"/>
      <c r="HAC23" s="54"/>
      <c r="HAD23" s="54"/>
      <c r="HAE23" s="54"/>
      <c r="HAF23" s="54"/>
      <c r="HAG23" s="54"/>
      <c r="HAH23" s="54"/>
      <c r="HAI23" s="54"/>
      <c r="HAJ23" s="54"/>
      <c r="HAK23" s="54"/>
      <c r="HAL23" s="54"/>
      <c r="HAM23" s="54"/>
      <c r="HAN23" s="54"/>
      <c r="HAO23" s="54"/>
      <c r="HAP23" s="54"/>
      <c r="HAQ23" s="54"/>
      <c r="HAR23" s="54"/>
      <c r="HAS23" s="54"/>
      <c r="HAT23" s="54"/>
      <c r="HAU23" s="54"/>
      <c r="HAV23" s="54"/>
      <c r="HAW23" s="54"/>
      <c r="HAX23" s="54"/>
      <c r="HAY23" s="54"/>
      <c r="HAZ23" s="54"/>
      <c r="HBA23" s="54"/>
      <c r="HBB23" s="54"/>
      <c r="HBC23" s="54"/>
      <c r="HBD23" s="54"/>
      <c r="HBE23" s="54"/>
      <c r="HBF23" s="54"/>
      <c r="HBG23" s="54"/>
      <c r="HBH23" s="54"/>
      <c r="HBI23" s="54"/>
      <c r="HBJ23" s="54"/>
      <c r="HBK23" s="54"/>
      <c r="HBL23" s="54"/>
      <c r="HBM23" s="54"/>
      <c r="HBN23" s="54"/>
      <c r="HBO23" s="54"/>
      <c r="HBP23" s="54"/>
      <c r="HBQ23" s="54"/>
      <c r="HBR23" s="54"/>
      <c r="HBS23" s="54"/>
      <c r="HBT23" s="54"/>
      <c r="HBU23" s="54"/>
      <c r="HBV23" s="54"/>
      <c r="HBW23" s="54"/>
      <c r="HBX23" s="54"/>
      <c r="HBY23" s="54"/>
      <c r="HBZ23" s="54"/>
      <c r="HCA23" s="54"/>
      <c r="HCB23" s="54"/>
      <c r="HCC23" s="54"/>
      <c r="HCD23" s="54"/>
      <c r="HCE23" s="54"/>
      <c r="HCF23" s="54"/>
      <c r="HCG23" s="54"/>
      <c r="HCH23" s="54"/>
      <c r="HCI23" s="54"/>
      <c r="HCJ23" s="54"/>
      <c r="HCK23" s="54"/>
      <c r="HCL23" s="54"/>
      <c r="HCM23" s="54"/>
      <c r="HCN23" s="54"/>
      <c r="HCO23" s="54"/>
      <c r="HCP23" s="54"/>
      <c r="HCQ23" s="54"/>
      <c r="HCR23" s="54"/>
      <c r="HCS23" s="54"/>
      <c r="HCT23" s="54"/>
      <c r="HCU23" s="54"/>
      <c r="HCV23" s="54"/>
      <c r="HCW23" s="54"/>
      <c r="HCX23" s="54"/>
      <c r="HCY23" s="54"/>
      <c r="HCZ23" s="54"/>
      <c r="HDA23" s="54"/>
      <c r="HDB23" s="54"/>
      <c r="HDC23" s="54"/>
      <c r="HDD23" s="54"/>
      <c r="HDE23" s="54"/>
      <c r="HDF23" s="54"/>
      <c r="HDG23" s="54"/>
      <c r="HDH23" s="54"/>
      <c r="HDI23" s="54"/>
      <c r="HDJ23" s="54"/>
      <c r="HDK23" s="54"/>
      <c r="HDL23" s="54"/>
      <c r="HDM23" s="54"/>
      <c r="HDN23" s="54"/>
      <c r="HDO23" s="54"/>
      <c r="HDP23" s="54"/>
      <c r="HDQ23" s="54"/>
      <c r="HDR23" s="54"/>
      <c r="HDS23" s="54"/>
      <c r="HDT23" s="54"/>
      <c r="HDU23" s="54"/>
      <c r="HDV23" s="54"/>
      <c r="HDW23" s="54"/>
      <c r="HDX23" s="54"/>
      <c r="HDY23" s="54"/>
      <c r="HDZ23" s="54"/>
      <c r="HEA23" s="54"/>
      <c r="HEB23" s="54"/>
      <c r="HEC23" s="54"/>
      <c r="HED23" s="54"/>
      <c r="HEE23" s="54"/>
      <c r="HEF23" s="54"/>
      <c r="HEG23" s="54"/>
      <c r="HEH23" s="54"/>
      <c r="HEI23" s="54"/>
      <c r="HEJ23" s="54"/>
      <c r="HEK23" s="54"/>
      <c r="HEL23" s="54"/>
      <c r="HEM23" s="54"/>
      <c r="HEN23" s="54"/>
      <c r="HEO23" s="54"/>
      <c r="HEP23" s="54"/>
      <c r="HEQ23" s="54"/>
      <c r="HER23" s="54"/>
      <c r="HES23" s="54"/>
      <c r="HET23" s="54"/>
      <c r="HEU23" s="54"/>
      <c r="HEV23" s="54"/>
      <c r="HEW23" s="54"/>
      <c r="HEX23" s="54"/>
      <c r="HEY23" s="54"/>
      <c r="HEZ23" s="54"/>
      <c r="HFA23" s="54"/>
      <c r="HFB23" s="54"/>
      <c r="HFC23" s="54"/>
      <c r="HFD23" s="54"/>
      <c r="HFE23" s="54"/>
      <c r="HFF23" s="54"/>
      <c r="HFG23" s="54"/>
      <c r="HFH23" s="54"/>
      <c r="HFI23" s="54"/>
      <c r="HFJ23" s="54"/>
      <c r="HFK23" s="54"/>
      <c r="HFL23" s="54"/>
      <c r="HFM23" s="54"/>
      <c r="HFN23" s="54"/>
      <c r="HFO23" s="54"/>
      <c r="HFP23" s="54"/>
      <c r="HFQ23" s="54"/>
      <c r="HFR23" s="54"/>
      <c r="HFS23" s="54"/>
      <c r="HFT23" s="54"/>
      <c r="HFU23" s="54"/>
      <c r="HFV23" s="54"/>
      <c r="HFW23" s="54"/>
      <c r="HFX23" s="54"/>
      <c r="HFY23" s="54"/>
      <c r="HFZ23" s="54"/>
      <c r="HGA23" s="54"/>
      <c r="HGB23" s="54"/>
      <c r="HGC23" s="54"/>
      <c r="HGD23" s="54"/>
      <c r="HGE23" s="54"/>
      <c r="HGF23" s="54"/>
      <c r="HGG23" s="54"/>
      <c r="HGH23" s="54"/>
      <c r="HGI23" s="54"/>
      <c r="HGJ23" s="54"/>
      <c r="HGK23" s="54"/>
      <c r="HGL23" s="54"/>
      <c r="HGM23" s="54"/>
      <c r="HGN23" s="54"/>
      <c r="HGO23" s="54"/>
      <c r="HGP23" s="54"/>
      <c r="HGQ23" s="54"/>
      <c r="HGR23" s="54"/>
      <c r="HGS23" s="54"/>
      <c r="HGT23" s="54"/>
      <c r="HGU23" s="54"/>
      <c r="HGV23" s="54"/>
      <c r="HGW23" s="54"/>
      <c r="HGX23" s="54"/>
      <c r="HGY23" s="54"/>
      <c r="HGZ23" s="54"/>
      <c r="HHA23" s="54"/>
      <c r="HHB23" s="54"/>
      <c r="HHC23" s="54"/>
      <c r="HHD23" s="54"/>
      <c r="HHE23" s="54"/>
      <c r="HHF23" s="54"/>
      <c r="HHG23" s="54"/>
      <c r="HHH23" s="54"/>
      <c r="HHI23" s="54"/>
      <c r="HHJ23" s="54"/>
      <c r="HHK23" s="54"/>
      <c r="HHL23" s="54"/>
      <c r="HHM23" s="54"/>
      <c r="HHN23" s="54"/>
      <c r="HHO23" s="54"/>
      <c r="HHP23" s="54"/>
      <c r="HHQ23" s="54"/>
      <c r="HHR23" s="54"/>
      <c r="HHS23" s="54"/>
      <c r="HHT23" s="54"/>
      <c r="HHU23" s="54"/>
      <c r="HHV23" s="54"/>
      <c r="HHW23" s="54"/>
      <c r="HHX23" s="54"/>
      <c r="HHY23" s="54"/>
      <c r="HHZ23" s="54"/>
      <c r="HIA23" s="54"/>
      <c r="HIB23" s="54"/>
      <c r="HIC23" s="54"/>
      <c r="HID23" s="54"/>
      <c r="HIE23" s="54"/>
      <c r="HIF23" s="54"/>
      <c r="HIG23" s="54"/>
      <c r="HIH23" s="54"/>
      <c r="HII23" s="54"/>
      <c r="HIJ23" s="54"/>
      <c r="HIK23" s="54"/>
      <c r="HIL23" s="54"/>
      <c r="HIM23" s="54"/>
      <c r="HIN23" s="54"/>
      <c r="HIO23" s="54"/>
      <c r="HIP23" s="54"/>
      <c r="HIQ23" s="54"/>
      <c r="HIR23" s="54"/>
      <c r="HIS23" s="54"/>
      <c r="HIT23" s="54"/>
      <c r="HIU23" s="54"/>
      <c r="HIV23" s="54"/>
      <c r="HIW23" s="54"/>
      <c r="HIX23" s="54"/>
      <c r="HIY23" s="54"/>
      <c r="HIZ23" s="54"/>
      <c r="HJA23" s="54"/>
      <c r="HJB23" s="54"/>
      <c r="HJC23" s="54"/>
      <c r="HJD23" s="54"/>
      <c r="HJE23" s="54"/>
      <c r="HJF23" s="54"/>
      <c r="HJG23" s="54"/>
      <c r="HJH23" s="54"/>
      <c r="HJI23" s="54"/>
      <c r="HJJ23" s="54"/>
      <c r="HJK23" s="54"/>
      <c r="HJL23" s="54"/>
      <c r="HJM23" s="54"/>
      <c r="HJN23" s="54"/>
      <c r="HJO23" s="54"/>
      <c r="HJP23" s="54"/>
      <c r="HJQ23" s="54"/>
      <c r="HJR23" s="54"/>
      <c r="HJS23" s="54"/>
      <c r="HJT23" s="54"/>
      <c r="HJU23" s="54"/>
      <c r="HJV23" s="54"/>
      <c r="HJW23" s="54"/>
      <c r="HJX23" s="54"/>
      <c r="HJY23" s="54"/>
      <c r="HJZ23" s="54"/>
      <c r="HKA23" s="54"/>
      <c r="HKB23" s="54"/>
      <c r="HKC23" s="54"/>
      <c r="HKD23" s="54"/>
      <c r="HKE23" s="54"/>
      <c r="HKF23" s="54"/>
      <c r="HKG23" s="54"/>
      <c r="HKH23" s="54"/>
      <c r="HKI23" s="54"/>
      <c r="HKJ23" s="54"/>
      <c r="HKK23" s="54"/>
      <c r="HKL23" s="54"/>
      <c r="HKM23" s="54"/>
      <c r="HKN23" s="54"/>
      <c r="HKO23" s="54"/>
      <c r="HKP23" s="54"/>
      <c r="HKQ23" s="54"/>
      <c r="HKR23" s="54"/>
      <c r="HKS23" s="54"/>
      <c r="HKT23" s="54"/>
      <c r="HKU23" s="54"/>
      <c r="HKV23" s="54"/>
      <c r="HKW23" s="54"/>
      <c r="HKX23" s="54"/>
      <c r="HKY23" s="54"/>
      <c r="HKZ23" s="54"/>
      <c r="HLA23" s="54"/>
      <c r="HLB23" s="54"/>
      <c r="HLC23" s="54"/>
      <c r="HLD23" s="54"/>
      <c r="HLE23" s="54"/>
      <c r="HLF23" s="54"/>
      <c r="HLG23" s="54"/>
      <c r="HLH23" s="54"/>
      <c r="HLI23" s="54"/>
      <c r="HLJ23" s="54"/>
      <c r="HLK23" s="54"/>
      <c r="HLL23" s="54"/>
      <c r="HLM23" s="54"/>
      <c r="HLN23" s="54"/>
      <c r="HLO23" s="54"/>
      <c r="HLP23" s="54"/>
      <c r="HLQ23" s="54"/>
      <c r="HLR23" s="54"/>
      <c r="HLS23" s="54"/>
      <c r="HLT23" s="54"/>
      <c r="HLU23" s="54"/>
      <c r="HLV23" s="54"/>
      <c r="HLW23" s="54"/>
      <c r="HLX23" s="54"/>
      <c r="HLY23" s="54"/>
      <c r="HLZ23" s="54"/>
      <c r="HMA23" s="54"/>
      <c r="HMB23" s="54"/>
      <c r="HMC23" s="54"/>
      <c r="HMD23" s="54"/>
      <c r="HME23" s="54"/>
      <c r="HMF23" s="54"/>
      <c r="HMG23" s="54"/>
      <c r="HMH23" s="54"/>
      <c r="HMI23" s="54"/>
      <c r="HMJ23" s="54"/>
      <c r="HMK23" s="54"/>
      <c r="HML23" s="54"/>
      <c r="HMM23" s="54"/>
      <c r="HMN23" s="54"/>
      <c r="HMO23" s="54"/>
      <c r="HMP23" s="54"/>
      <c r="HMQ23" s="54"/>
      <c r="HMR23" s="54"/>
      <c r="HMS23" s="54"/>
      <c r="HMT23" s="54"/>
      <c r="HMU23" s="54"/>
      <c r="HMV23" s="54"/>
      <c r="HMW23" s="54"/>
      <c r="HMX23" s="54"/>
      <c r="HMY23" s="54"/>
      <c r="HMZ23" s="54"/>
      <c r="HNA23" s="54"/>
      <c r="HNB23" s="54"/>
      <c r="HNC23" s="54"/>
      <c r="HND23" s="54"/>
      <c r="HNE23" s="54"/>
      <c r="HNF23" s="54"/>
      <c r="HNG23" s="54"/>
      <c r="HNH23" s="54"/>
      <c r="HNI23" s="54"/>
      <c r="HNJ23" s="54"/>
      <c r="HNK23" s="54"/>
      <c r="HNL23" s="54"/>
      <c r="HNM23" s="54"/>
      <c r="HNN23" s="54"/>
      <c r="HNO23" s="54"/>
      <c r="HNP23" s="54"/>
      <c r="HNQ23" s="54"/>
      <c r="HNR23" s="54"/>
      <c r="HNS23" s="54"/>
      <c r="HNT23" s="54"/>
      <c r="HNU23" s="54"/>
      <c r="HNV23" s="54"/>
      <c r="HNW23" s="54"/>
      <c r="HNX23" s="54"/>
      <c r="HNY23" s="54"/>
      <c r="HNZ23" s="54"/>
      <c r="HOA23" s="54"/>
      <c r="HOB23" s="54"/>
      <c r="HOC23" s="54"/>
      <c r="HOD23" s="54"/>
      <c r="HOE23" s="54"/>
      <c r="HOF23" s="54"/>
      <c r="HOG23" s="54"/>
      <c r="HOH23" s="54"/>
      <c r="HOI23" s="54"/>
      <c r="HOJ23" s="54"/>
      <c r="HOK23" s="54"/>
      <c r="HOL23" s="54"/>
      <c r="HOM23" s="54"/>
      <c r="HON23" s="54"/>
      <c r="HOO23" s="54"/>
      <c r="HOP23" s="54"/>
      <c r="HOQ23" s="54"/>
      <c r="HOR23" s="54"/>
      <c r="HOS23" s="54"/>
      <c r="HOT23" s="54"/>
      <c r="HOU23" s="54"/>
      <c r="HOV23" s="54"/>
      <c r="HOW23" s="54"/>
      <c r="HOX23" s="54"/>
      <c r="HOY23" s="54"/>
      <c r="HOZ23" s="54"/>
      <c r="HPA23" s="54"/>
      <c r="HPB23" s="54"/>
      <c r="HPC23" s="54"/>
      <c r="HPD23" s="54"/>
      <c r="HPE23" s="54"/>
      <c r="HPF23" s="54"/>
      <c r="HPG23" s="54"/>
      <c r="HPH23" s="54"/>
      <c r="HPI23" s="54"/>
      <c r="HPJ23" s="54"/>
      <c r="HPK23" s="54"/>
      <c r="HPL23" s="54"/>
      <c r="HPM23" s="54"/>
      <c r="HPN23" s="54"/>
      <c r="HPO23" s="54"/>
      <c r="HPP23" s="54"/>
      <c r="HPQ23" s="54"/>
      <c r="HPR23" s="54"/>
      <c r="HPS23" s="54"/>
      <c r="HPT23" s="54"/>
      <c r="HPU23" s="54"/>
      <c r="HPV23" s="54"/>
      <c r="HPW23" s="54"/>
      <c r="HPX23" s="54"/>
      <c r="HPY23" s="54"/>
      <c r="HPZ23" s="54"/>
      <c r="HQA23" s="54"/>
      <c r="HQB23" s="54"/>
      <c r="HQC23" s="54"/>
      <c r="HQD23" s="54"/>
      <c r="HQE23" s="54"/>
      <c r="HQF23" s="54"/>
      <c r="HQG23" s="54"/>
      <c r="HQH23" s="54"/>
      <c r="HQI23" s="54"/>
      <c r="HQJ23" s="54"/>
      <c r="HQK23" s="54"/>
      <c r="HQL23" s="54"/>
      <c r="HQM23" s="54"/>
      <c r="HQN23" s="54"/>
      <c r="HQO23" s="54"/>
      <c r="HQP23" s="54"/>
      <c r="HQQ23" s="54"/>
      <c r="HQR23" s="54"/>
      <c r="HQS23" s="54"/>
      <c r="HQT23" s="54"/>
      <c r="HQU23" s="54"/>
      <c r="HQV23" s="54"/>
      <c r="HQW23" s="54"/>
      <c r="HQX23" s="54"/>
      <c r="HQY23" s="54"/>
      <c r="HQZ23" s="54"/>
      <c r="HRA23" s="54"/>
      <c r="HRB23" s="54"/>
      <c r="HRC23" s="54"/>
      <c r="HRD23" s="54"/>
      <c r="HRE23" s="54"/>
      <c r="HRF23" s="54"/>
      <c r="HRG23" s="54"/>
      <c r="HRH23" s="54"/>
      <c r="HRI23" s="54"/>
      <c r="HRJ23" s="54"/>
      <c r="HRK23" s="54"/>
      <c r="HRL23" s="54"/>
      <c r="HRM23" s="54"/>
      <c r="HRN23" s="54"/>
      <c r="HRO23" s="54"/>
      <c r="HRP23" s="54"/>
      <c r="HRQ23" s="54"/>
      <c r="HRR23" s="54"/>
      <c r="HRS23" s="54"/>
      <c r="HRT23" s="54"/>
      <c r="HRU23" s="54"/>
      <c r="HRV23" s="54"/>
      <c r="HRW23" s="54"/>
      <c r="HRX23" s="54"/>
      <c r="HRY23" s="54"/>
      <c r="HRZ23" s="54"/>
      <c r="HSA23" s="54"/>
      <c r="HSB23" s="54"/>
      <c r="HSC23" s="54"/>
      <c r="HSD23" s="54"/>
      <c r="HSE23" s="54"/>
      <c r="HSF23" s="54"/>
      <c r="HSG23" s="54"/>
      <c r="HSH23" s="54"/>
      <c r="HSI23" s="54"/>
      <c r="HSJ23" s="54"/>
      <c r="HSK23" s="54"/>
      <c r="HSL23" s="54"/>
      <c r="HSM23" s="54"/>
      <c r="HSN23" s="54"/>
      <c r="HSO23" s="54"/>
      <c r="HSP23" s="54"/>
      <c r="HSQ23" s="54"/>
      <c r="HSR23" s="54"/>
      <c r="HSS23" s="54"/>
      <c r="HST23" s="54"/>
      <c r="HSU23" s="54"/>
      <c r="HSV23" s="54"/>
      <c r="HSW23" s="54"/>
      <c r="HSX23" s="54"/>
      <c r="HSY23" s="54"/>
      <c r="HSZ23" s="54"/>
      <c r="HTA23" s="54"/>
      <c r="HTB23" s="54"/>
      <c r="HTC23" s="54"/>
      <c r="HTD23" s="54"/>
      <c r="HTE23" s="54"/>
      <c r="HTF23" s="54"/>
      <c r="HTG23" s="54"/>
      <c r="HTH23" s="54"/>
      <c r="HTI23" s="54"/>
      <c r="HTJ23" s="54"/>
      <c r="HTK23" s="54"/>
      <c r="HTL23" s="54"/>
      <c r="HTM23" s="54"/>
      <c r="HTN23" s="54"/>
      <c r="HTO23" s="54"/>
      <c r="HTP23" s="54"/>
      <c r="HTQ23" s="54"/>
      <c r="HTR23" s="54"/>
      <c r="HTS23" s="54"/>
      <c r="HTT23" s="54"/>
      <c r="HTU23" s="54"/>
      <c r="HTV23" s="54"/>
      <c r="HTW23" s="54"/>
      <c r="HTX23" s="54"/>
      <c r="HTY23" s="54"/>
      <c r="HTZ23" s="54"/>
      <c r="HUA23" s="54"/>
      <c r="HUB23" s="54"/>
      <c r="HUC23" s="54"/>
      <c r="HUD23" s="54"/>
      <c r="HUE23" s="54"/>
      <c r="HUF23" s="54"/>
      <c r="HUG23" s="54"/>
      <c r="HUH23" s="54"/>
      <c r="HUI23" s="54"/>
      <c r="HUJ23" s="54"/>
      <c r="HUK23" s="54"/>
      <c r="HUL23" s="54"/>
      <c r="HUM23" s="54"/>
      <c r="HUN23" s="54"/>
      <c r="HUO23" s="54"/>
      <c r="HUP23" s="54"/>
      <c r="HUQ23" s="54"/>
      <c r="HUR23" s="54"/>
      <c r="HUS23" s="54"/>
      <c r="HUT23" s="54"/>
      <c r="HUU23" s="54"/>
      <c r="HUV23" s="54"/>
      <c r="HUW23" s="54"/>
      <c r="HUX23" s="54"/>
      <c r="HUY23" s="54"/>
      <c r="HUZ23" s="54"/>
      <c r="HVA23" s="54"/>
      <c r="HVB23" s="54"/>
      <c r="HVC23" s="54"/>
      <c r="HVD23" s="54"/>
      <c r="HVE23" s="54"/>
      <c r="HVF23" s="54"/>
      <c r="HVG23" s="54"/>
      <c r="HVH23" s="54"/>
      <c r="HVI23" s="54"/>
      <c r="HVJ23" s="54"/>
      <c r="HVK23" s="54"/>
      <c r="HVL23" s="54"/>
      <c r="HVM23" s="54"/>
      <c r="HVN23" s="54"/>
      <c r="HVO23" s="54"/>
      <c r="HVP23" s="54"/>
      <c r="HVQ23" s="54"/>
      <c r="HVR23" s="54"/>
      <c r="HVS23" s="54"/>
      <c r="HVT23" s="54"/>
      <c r="HVU23" s="54"/>
      <c r="HVV23" s="54"/>
      <c r="HVW23" s="54"/>
      <c r="HVX23" s="54"/>
      <c r="HVY23" s="54"/>
      <c r="HVZ23" s="54"/>
      <c r="HWA23" s="54"/>
      <c r="HWB23" s="54"/>
      <c r="HWC23" s="54"/>
      <c r="HWD23" s="54"/>
      <c r="HWE23" s="54"/>
      <c r="HWF23" s="54"/>
      <c r="HWG23" s="54"/>
      <c r="HWH23" s="54"/>
      <c r="HWI23" s="54"/>
      <c r="HWJ23" s="54"/>
      <c r="HWK23" s="54"/>
      <c r="HWL23" s="54"/>
      <c r="HWM23" s="54"/>
      <c r="HWN23" s="54"/>
      <c r="HWO23" s="54"/>
      <c r="HWP23" s="54"/>
      <c r="HWQ23" s="54"/>
      <c r="HWR23" s="54"/>
      <c r="HWS23" s="54"/>
      <c r="HWT23" s="54"/>
      <c r="HWU23" s="54"/>
      <c r="HWV23" s="54"/>
      <c r="HWW23" s="54"/>
      <c r="HWX23" s="54"/>
      <c r="HWY23" s="54"/>
      <c r="HWZ23" s="54"/>
      <c r="HXA23" s="54"/>
      <c r="HXB23" s="54"/>
      <c r="HXC23" s="54"/>
      <c r="HXD23" s="54"/>
      <c r="HXE23" s="54"/>
      <c r="HXF23" s="54"/>
      <c r="HXG23" s="54"/>
      <c r="HXH23" s="54"/>
      <c r="HXI23" s="54"/>
      <c r="HXJ23" s="54"/>
      <c r="HXK23" s="54"/>
      <c r="HXL23" s="54"/>
      <c r="HXM23" s="54"/>
      <c r="HXN23" s="54"/>
      <c r="HXO23" s="54"/>
      <c r="HXP23" s="54"/>
      <c r="HXQ23" s="54"/>
      <c r="HXR23" s="54"/>
      <c r="HXS23" s="54"/>
      <c r="HXT23" s="54"/>
      <c r="HXU23" s="54"/>
      <c r="HXV23" s="54"/>
      <c r="HXW23" s="54"/>
      <c r="HXX23" s="54"/>
      <c r="HXY23" s="54"/>
      <c r="HXZ23" s="54"/>
      <c r="HYA23" s="54"/>
      <c r="HYB23" s="54"/>
      <c r="HYC23" s="54"/>
      <c r="HYD23" s="54"/>
      <c r="HYE23" s="54"/>
      <c r="HYF23" s="54"/>
      <c r="HYG23" s="54"/>
      <c r="HYH23" s="54"/>
      <c r="HYI23" s="54"/>
      <c r="HYJ23" s="54"/>
      <c r="HYK23" s="54"/>
      <c r="HYL23" s="54"/>
      <c r="HYM23" s="54"/>
      <c r="HYN23" s="54"/>
      <c r="HYO23" s="54"/>
      <c r="HYP23" s="54"/>
      <c r="HYQ23" s="54"/>
      <c r="HYR23" s="54"/>
      <c r="HYS23" s="54"/>
      <c r="HYT23" s="54"/>
      <c r="HYU23" s="54"/>
      <c r="HYV23" s="54"/>
      <c r="HYW23" s="54"/>
      <c r="HYX23" s="54"/>
      <c r="HYY23" s="54"/>
      <c r="HYZ23" s="54"/>
      <c r="HZA23" s="54"/>
      <c r="HZB23" s="54"/>
      <c r="HZC23" s="54"/>
      <c r="HZD23" s="54"/>
      <c r="HZE23" s="54"/>
      <c r="HZF23" s="54"/>
      <c r="HZG23" s="54"/>
      <c r="HZH23" s="54"/>
      <c r="HZI23" s="54"/>
      <c r="HZJ23" s="54"/>
      <c r="HZK23" s="54"/>
      <c r="HZL23" s="54"/>
      <c r="HZM23" s="54"/>
      <c r="HZN23" s="54"/>
      <c r="HZO23" s="54"/>
      <c r="HZP23" s="54"/>
      <c r="HZQ23" s="54"/>
      <c r="HZR23" s="54"/>
      <c r="HZS23" s="54"/>
      <c r="HZT23" s="54"/>
      <c r="HZU23" s="54"/>
      <c r="HZV23" s="54"/>
      <c r="HZW23" s="54"/>
      <c r="HZX23" s="54"/>
      <c r="HZY23" s="54"/>
      <c r="HZZ23" s="54"/>
      <c r="IAA23" s="54"/>
      <c r="IAB23" s="54"/>
      <c r="IAC23" s="54"/>
      <c r="IAD23" s="54"/>
      <c r="IAE23" s="54"/>
      <c r="IAF23" s="54"/>
      <c r="IAG23" s="54"/>
      <c r="IAH23" s="54"/>
      <c r="IAI23" s="54"/>
      <c r="IAJ23" s="54"/>
      <c r="IAK23" s="54"/>
      <c r="IAL23" s="54"/>
      <c r="IAM23" s="54"/>
      <c r="IAN23" s="54"/>
      <c r="IAO23" s="54"/>
      <c r="IAP23" s="54"/>
      <c r="IAQ23" s="54"/>
      <c r="IAR23" s="54"/>
      <c r="IAS23" s="54"/>
      <c r="IAT23" s="54"/>
      <c r="IAU23" s="54"/>
      <c r="IAV23" s="54"/>
      <c r="IAW23" s="54"/>
      <c r="IAX23" s="54"/>
      <c r="IAY23" s="54"/>
      <c r="IAZ23" s="54"/>
      <c r="IBA23" s="54"/>
      <c r="IBB23" s="54"/>
      <c r="IBC23" s="54"/>
      <c r="IBD23" s="54"/>
      <c r="IBE23" s="54"/>
      <c r="IBF23" s="54"/>
      <c r="IBG23" s="54"/>
      <c r="IBH23" s="54"/>
      <c r="IBI23" s="54"/>
      <c r="IBJ23" s="54"/>
      <c r="IBK23" s="54"/>
      <c r="IBL23" s="54"/>
      <c r="IBM23" s="54"/>
      <c r="IBN23" s="54"/>
      <c r="IBO23" s="54"/>
      <c r="IBP23" s="54"/>
      <c r="IBQ23" s="54"/>
      <c r="IBR23" s="54"/>
      <c r="IBS23" s="54"/>
      <c r="IBT23" s="54"/>
      <c r="IBU23" s="54"/>
      <c r="IBV23" s="54"/>
      <c r="IBW23" s="54"/>
      <c r="IBX23" s="54"/>
      <c r="IBY23" s="54"/>
      <c r="IBZ23" s="54"/>
      <c r="ICA23" s="54"/>
      <c r="ICB23" s="54"/>
      <c r="ICC23" s="54"/>
      <c r="ICD23" s="54"/>
      <c r="ICE23" s="54"/>
      <c r="ICF23" s="54"/>
      <c r="ICG23" s="54"/>
      <c r="ICH23" s="54"/>
      <c r="ICI23" s="54"/>
      <c r="ICJ23" s="54"/>
      <c r="ICK23" s="54"/>
      <c r="ICL23" s="54"/>
      <c r="ICM23" s="54"/>
      <c r="ICN23" s="54"/>
      <c r="ICO23" s="54"/>
      <c r="ICP23" s="54"/>
      <c r="ICQ23" s="54"/>
      <c r="ICR23" s="54"/>
      <c r="ICS23" s="54"/>
      <c r="ICT23" s="54"/>
      <c r="ICU23" s="54"/>
      <c r="ICV23" s="54"/>
      <c r="ICW23" s="54"/>
      <c r="ICX23" s="54"/>
      <c r="ICY23" s="54"/>
      <c r="ICZ23" s="54"/>
      <c r="IDA23" s="54"/>
      <c r="IDB23" s="54"/>
      <c r="IDC23" s="54"/>
      <c r="IDD23" s="54"/>
      <c r="IDE23" s="54"/>
      <c r="IDF23" s="54"/>
      <c r="IDG23" s="54"/>
      <c r="IDH23" s="54"/>
      <c r="IDI23" s="54"/>
      <c r="IDJ23" s="54"/>
      <c r="IDK23" s="54"/>
      <c r="IDL23" s="54"/>
      <c r="IDM23" s="54"/>
      <c r="IDN23" s="54"/>
      <c r="IDO23" s="54"/>
      <c r="IDP23" s="54"/>
      <c r="IDQ23" s="54"/>
      <c r="IDR23" s="54"/>
      <c r="IDS23" s="54"/>
      <c r="IDT23" s="54"/>
      <c r="IDU23" s="54"/>
      <c r="IDV23" s="54"/>
      <c r="IDW23" s="54"/>
      <c r="IDX23" s="54"/>
      <c r="IDY23" s="54"/>
      <c r="IDZ23" s="54"/>
      <c r="IEA23" s="54"/>
      <c r="IEB23" s="54"/>
      <c r="IEC23" s="54"/>
      <c r="IED23" s="54"/>
      <c r="IEE23" s="54"/>
      <c r="IEF23" s="54"/>
      <c r="IEG23" s="54"/>
      <c r="IEH23" s="54"/>
      <c r="IEI23" s="54"/>
      <c r="IEJ23" s="54"/>
      <c r="IEK23" s="54"/>
      <c r="IEL23" s="54"/>
      <c r="IEM23" s="54"/>
      <c r="IEN23" s="54"/>
      <c r="IEO23" s="54"/>
      <c r="IEP23" s="54"/>
      <c r="IEQ23" s="54"/>
      <c r="IER23" s="54"/>
      <c r="IES23" s="54"/>
      <c r="IET23" s="54"/>
      <c r="IEU23" s="54"/>
      <c r="IEV23" s="54"/>
      <c r="IEW23" s="54"/>
      <c r="IEX23" s="54"/>
      <c r="IEY23" s="54"/>
      <c r="IEZ23" s="54"/>
      <c r="IFA23" s="54"/>
      <c r="IFB23" s="54"/>
      <c r="IFC23" s="54"/>
      <c r="IFD23" s="54"/>
      <c r="IFE23" s="54"/>
      <c r="IFF23" s="54"/>
      <c r="IFG23" s="54"/>
      <c r="IFH23" s="54"/>
      <c r="IFI23" s="54"/>
      <c r="IFJ23" s="54"/>
      <c r="IFK23" s="54"/>
      <c r="IFL23" s="54"/>
      <c r="IFM23" s="54"/>
      <c r="IFN23" s="54"/>
      <c r="IFO23" s="54"/>
      <c r="IFP23" s="54"/>
      <c r="IFQ23" s="54"/>
      <c r="IFR23" s="54"/>
      <c r="IFS23" s="54"/>
      <c r="IFT23" s="54"/>
      <c r="IFU23" s="54"/>
      <c r="IFV23" s="54"/>
      <c r="IFW23" s="54"/>
      <c r="IFX23" s="54"/>
      <c r="IFY23" s="54"/>
      <c r="IFZ23" s="54"/>
      <c r="IGA23" s="54"/>
      <c r="IGB23" s="54"/>
      <c r="IGC23" s="54"/>
      <c r="IGD23" s="54"/>
      <c r="IGE23" s="54"/>
      <c r="IGF23" s="54"/>
      <c r="IGG23" s="54"/>
      <c r="IGH23" s="54"/>
      <c r="IGI23" s="54"/>
      <c r="IGJ23" s="54"/>
      <c r="IGK23" s="54"/>
      <c r="IGL23" s="54"/>
      <c r="IGM23" s="54"/>
      <c r="IGN23" s="54"/>
      <c r="IGO23" s="54"/>
      <c r="IGP23" s="54"/>
      <c r="IGQ23" s="54"/>
      <c r="IGR23" s="54"/>
      <c r="IGS23" s="54"/>
      <c r="IGT23" s="54"/>
      <c r="IGU23" s="54"/>
      <c r="IGV23" s="54"/>
      <c r="IGW23" s="54"/>
      <c r="IGX23" s="54"/>
      <c r="IGY23" s="54"/>
      <c r="IGZ23" s="54"/>
      <c r="IHA23" s="54"/>
      <c r="IHB23" s="54"/>
      <c r="IHC23" s="54"/>
      <c r="IHD23" s="54"/>
      <c r="IHE23" s="54"/>
      <c r="IHF23" s="54"/>
      <c r="IHG23" s="54"/>
      <c r="IHH23" s="54"/>
      <c r="IHI23" s="54"/>
      <c r="IHJ23" s="54"/>
      <c r="IHK23" s="54"/>
      <c r="IHL23" s="54"/>
      <c r="IHM23" s="54"/>
      <c r="IHN23" s="54"/>
      <c r="IHO23" s="54"/>
      <c r="IHP23" s="54"/>
      <c r="IHQ23" s="54"/>
      <c r="IHR23" s="54"/>
      <c r="IHS23" s="54"/>
      <c r="IHT23" s="54"/>
      <c r="IHU23" s="54"/>
      <c r="IHV23" s="54"/>
      <c r="IHW23" s="54"/>
      <c r="IHX23" s="54"/>
      <c r="IHY23" s="54"/>
      <c r="IHZ23" s="54"/>
      <c r="IIA23" s="54"/>
      <c r="IIB23" s="54"/>
      <c r="IIC23" s="54"/>
      <c r="IID23" s="54"/>
      <c r="IIE23" s="54"/>
      <c r="IIF23" s="54"/>
      <c r="IIG23" s="54"/>
      <c r="IIH23" s="54"/>
      <c r="III23" s="54"/>
      <c r="IIJ23" s="54"/>
      <c r="IIK23" s="54"/>
      <c r="IIL23" s="54"/>
      <c r="IIM23" s="54"/>
      <c r="IIN23" s="54"/>
      <c r="IIO23" s="54"/>
      <c r="IIP23" s="54"/>
      <c r="IIQ23" s="54"/>
      <c r="IIR23" s="54"/>
      <c r="IIS23" s="54"/>
      <c r="IIT23" s="54"/>
      <c r="IIU23" s="54"/>
      <c r="IIV23" s="54"/>
      <c r="IIW23" s="54"/>
      <c r="IIX23" s="54"/>
      <c r="IIY23" s="54"/>
      <c r="IIZ23" s="54"/>
      <c r="IJA23" s="54"/>
      <c r="IJB23" s="54"/>
      <c r="IJC23" s="54"/>
      <c r="IJD23" s="54"/>
      <c r="IJE23" s="54"/>
      <c r="IJF23" s="54"/>
      <c r="IJG23" s="54"/>
      <c r="IJH23" s="54"/>
      <c r="IJI23" s="54"/>
      <c r="IJJ23" s="54"/>
      <c r="IJK23" s="54"/>
      <c r="IJL23" s="54"/>
      <c r="IJM23" s="54"/>
      <c r="IJN23" s="54"/>
      <c r="IJO23" s="54"/>
      <c r="IJP23" s="54"/>
      <c r="IJQ23" s="54"/>
      <c r="IJR23" s="54"/>
      <c r="IJS23" s="54"/>
      <c r="IJT23" s="54"/>
      <c r="IJU23" s="54"/>
      <c r="IJV23" s="54"/>
      <c r="IJW23" s="54"/>
      <c r="IJX23" s="54"/>
      <c r="IJY23" s="54"/>
      <c r="IJZ23" s="54"/>
      <c r="IKA23" s="54"/>
      <c r="IKB23" s="54"/>
      <c r="IKC23" s="54"/>
      <c r="IKD23" s="54"/>
      <c r="IKE23" s="54"/>
      <c r="IKF23" s="54"/>
      <c r="IKG23" s="54"/>
      <c r="IKH23" s="54"/>
      <c r="IKI23" s="54"/>
      <c r="IKJ23" s="54"/>
      <c r="IKK23" s="54"/>
      <c r="IKL23" s="54"/>
      <c r="IKM23" s="54"/>
      <c r="IKN23" s="54"/>
      <c r="IKO23" s="54"/>
      <c r="IKP23" s="54"/>
      <c r="IKQ23" s="54"/>
      <c r="IKR23" s="54"/>
      <c r="IKS23" s="54"/>
      <c r="IKT23" s="54"/>
      <c r="IKU23" s="54"/>
      <c r="IKV23" s="54"/>
      <c r="IKW23" s="54"/>
      <c r="IKX23" s="54"/>
      <c r="IKY23" s="54"/>
      <c r="IKZ23" s="54"/>
      <c r="ILA23" s="54"/>
      <c r="ILB23" s="54"/>
      <c r="ILC23" s="54"/>
      <c r="ILD23" s="54"/>
      <c r="ILE23" s="54"/>
      <c r="ILF23" s="54"/>
      <c r="ILG23" s="54"/>
      <c r="ILH23" s="54"/>
      <c r="ILI23" s="54"/>
      <c r="ILJ23" s="54"/>
      <c r="ILK23" s="54"/>
      <c r="ILL23" s="54"/>
      <c r="ILM23" s="54"/>
      <c r="ILN23" s="54"/>
      <c r="ILO23" s="54"/>
      <c r="ILP23" s="54"/>
      <c r="ILQ23" s="54"/>
      <c r="ILR23" s="54"/>
      <c r="ILS23" s="54"/>
      <c r="ILT23" s="54"/>
      <c r="ILU23" s="54"/>
      <c r="ILV23" s="54"/>
      <c r="ILW23" s="54"/>
      <c r="ILX23" s="54"/>
      <c r="ILY23" s="54"/>
      <c r="ILZ23" s="54"/>
      <c r="IMA23" s="54"/>
      <c r="IMB23" s="54"/>
      <c r="IMC23" s="54"/>
      <c r="IMD23" s="54"/>
      <c r="IME23" s="54"/>
      <c r="IMF23" s="54"/>
      <c r="IMG23" s="54"/>
      <c r="IMH23" s="54"/>
      <c r="IMI23" s="54"/>
      <c r="IMJ23" s="54"/>
      <c r="IMK23" s="54"/>
      <c r="IML23" s="54"/>
      <c r="IMM23" s="54"/>
      <c r="IMN23" s="54"/>
      <c r="IMO23" s="54"/>
      <c r="IMP23" s="54"/>
      <c r="IMQ23" s="54"/>
      <c r="IMR23" s="54"/>
      <c r="IMS23" s="54"/>
      <c r="IMT23" s="54"/>
      <c r="IMU23" s="54"/>
      <c r="IMV23" s="54"/>
      <c r="IMW23" s="54"/>
      <c r="IMX23" s="54"/>
      <c r="IMY23" s="54"/>
      <c r="IMZ23" s="54"/>
      <c r="INA23" s="54"/>
      <c r="INB23" s="54"/>
      <c r="INC23" s="54"/>
      <c r="IND23" s="54"/>
      <c r="INE23" s="54"/>
      <c r="INF23" s="54"/>
      <c r="ING23" s="54"/>
      <c r="INH23" s="54"/>
      <c r="INI23" s="54"/>
      <c r="INJ23" s="54"/>
      <c r="INK23" s="54"/>
      <c r="INL23" s="54"/>
      <c r="INM23" s="54"/>
      <c r="INN23" s="54"/>
      <c r="INO23" s="54"/>
      <c r="INP23" s="54"/>
      <c r="INQ23" s="54"/>
      <c r="INR23" s="54"/>
      <c r="INS23" s="54"/>
      <c r="INT23" s="54"/>
      <c r="INU23" s="54"/>
      <c r="INV23" s="54"/>
      <c r="INW23" s="54"/>
      <c r="INX23" s="54"/>
      <c r="INY23" s="54"/>
      <c r="INZ23" s="54"/>
      <c r="IOA23" s="54"/>
      <c r="IOB23" s="54"/>
      <c r="IOC23" s="54"/>
      <c r="IOD23" s="54"/>
      <c r="IOE23" s="54"/>
      <c r="IOF23" s="54"/>
      <c r="IOG23" s="54"/>
      <c r="IOH23" s="54"/>
      <c r="IOI23" s="54"/>
      <c r="IOJ23" s="54"/>
      <c r="IOK23" s="54"/>
      <c r="IOL23" s="54"/>
      <c r="IOM23" s="54"/>
      <c r="ION23" s="54"/>
      <c r="IOO23" s="54"/>
      <c r="IOP23" s="54"/>
      <c r="IOQ23" s="54"/>
      <c r="IOR23" s="54"/>
      <c r="IOS23" s="54"/>
      <c r="IOT23" s="54"/>
      <c r="IOU23" s="54"/>
      <c r="IOV23" s="54"/>
      <c r="IOW23" s="54"/>
      <c r="IOX23" s="54"/>
      <c r="IOY23" s="54"/>
      <c r="IOZ23" s="54"/>
      <c r="IPA23" s="54"/>
      <c r="IPB23" s="54"/>
      <c r="IPC23" s="54"/>
      <c r="IPD23" s="54"/>
      <c r="IPE23" s="54"/>
      <c r="IPF23" s="54"/>
      <c r="IPG23" s="54"/>
      <c r="IPH23" s="54"/>
      <c r="IPI23" s="54"/>
      <c r="IPJ23" s="54"/>
      <c r="IPK23" s="54"/>
      <c r="IPL23" s="54"/>
      <c r="IPM23" s="54"/>
      <c r="IPN23" s="54"/>
      <c r="IPO23" s="54"/>
      <c r="IPP23" s="54"/>
      <c r="IPQ23" s="54"/>
      <c r="IPR23" s="54"/>
      <c r="IPS23" s="54"/>
      <c r="IPT23" s="54"/>
      <c r="IPU23" s="54"/>
      <c r="IPV23" s="54"/>
      <c r="IPW23" s="54"/>
      <c r="IPX23" s="54"/>
      <c r="IPY23" s="54"/>
      <c r="IPZ23" s="54"/>
      <c r="IQA23" s="54"/>
      <c r="IQB23" s="54"/>
      <c r="IQC23" s="54"/>
      <c r="IQD23" s="54"/>
      <c r="IQE23" s="54"/>
      <c r="IQF23" s="54"/>
      <c r="IQG23" s="54"/>
      <c r="IQH23" s="54"/>
      <c r="IQI23" s="54"/>
      <c r="IQJ23" s="54"/>
      <c r="IQK23" s="54"/>
      <c r="IQL23" s="54"/>
      <c r="IQM23" s="54"/>
      <c r="IQN23" s="54"/>
      <c r="IQO23" s="54"/>
      <c r="IQP23" s="54"/>
      <c r="IQQ23" s="54"/>
      <c r="IQR23" s="54"/>
      <c r="IQS23" s="54"/>
      <c r="IQT23" s="54"/>
      <c r="IQU23" s="54"/>
      <c r="IQV23" s="54"/>
      <c r="IQW23" s="54"/>
      <c r="IQX23" s="54"/>
      <c r="IQY23" s="54"/>
      <c r="IQZ23" s="54"/>
      <c r="IRA23" s="54"/>
      <c r="IRB23" s="54"/>
      <c r="IRC23" s="54"/>
      <c r="IRD23" s="54"/>
      <c r="IRE23" s="54"/>
      <c r="IRF23" s="54"/>
      <c r="IRG23" s="54"/>
      <c r="IRH23" s="54"/>
      <c r="IRI23" s="54"/>
      <c r="IRJ23" s="54"/>
      <c r="IRK23" s="54"/>
      <c r="IRL23" s="54"/>
      <c r="IRM23" s="54"/>
      <c r="IRN23" s="54"/>
      <c r="IRO23" s="54"/>
      <c r="IRP23" s="54"/>
      <c r="IRQ23" s="54"/>
      <c r="IRR23" s="54"/>
      <c r="IRS23" s="54"/>
      <c r="IRT23" s="54"/>
      <c r="IRU23" s="54"/>
      <c r="IRV23" s="54"/>
      <c r="IRW23" s="54"/>
      <c r="IRX23" s="54"/>
      <c r="IRY23" s="54"/>
      <c r="IRZ23" s="54"/>
      <c r="ISA23" s="54"/>
      <c r="ISB23" s="54"/>
      <c r="ISC23" s="54"/>
      <c r="ISD23" s="54"/>
      <c r="ISE23" s="54"/>
      <c r="ISF23" s="54"/>
      <c r="ISG23" s="54"/>
      <c r="ISH23" s="54"/>
      <c r="ISI23" s="54"/>
      <c r="ISJ23" s="54"/>
      <c r="ISK23" s="54"/>
      <c r="ISL23" s="54"/>
      <c r="ISM23" s="54"/>
      <c r="ISN23" s="54"/>
      <c r="ISO23" s="54"/>
      <c r="ISP23" s="54"/>
      <c r="ISQ23" s="54"/>
      <c r="ISR23" s="54"/>
      <c r="ISS23" s="54"/>
      <c r="IST23" s="54"/>
      <c r="ISU23" s="54"/>
      <c r="ISV23" s="54"/>
      <c r="ISW23" s="54"/>
      <c r="ISX23" s="54"/>
      <c r="ISY23" s="54"/>
      <c r="ISZ23" s="54"/>
      <c r="ITA23" s="54"/>
      <c r="ITB23" s="54"/>
      <c r="ITC23" s="54"/>
      <c r="ITD23" s="54"/>
      <c r="ITE23" s="54"/>
      <c r="ITF23" s="54"/>
      <c r="ITG23" s="54"/>
      <c r="ITH23" s="54"/>
      <c r="ITI23" s="54"/>
      <c r="ITJ23" s="54"/>
      <c r="ITK23" s="54"/>
      <c r="ITL23" s="54"/>
      <c r="ITM23" s="54"/>
      <c r="ITN23" s="54"/>
      <c r="ITO23" s="54"/>
      <c r="ITP23" s="54"/>
      <c r="ITQ23" s="54"/>
      <c r="ITR23" s="54"/>
      <c r="ITS23" s="54"/>
      <c r="ITT23" s="54"/>
      <c r="ITU23" s="54"/>
      <c r="ITV23" s="54"/>
      <c r="ITW23" s="54"/>
      <c r="ITX23" s="54"/>
      <c r="ITY23" s="54"/>
      <c r="ITZ23" s="54"/>
      <c r="IUA23" s="54"/>
      <c r="IUB23" s="54"/>
      <c r="IUC23" s="54"/>
      <c r="IUD23" s="54"/>
      <c r="IUE23" s="54"/>
      <c r="IUF23" s="54"/>
      <c r="IUG23" s="54"/>
      <c r="IUH23" s="54"/>
      <c r="IUI23" s="54"/>
      <c r="IUJ23" s="54"/>
      <c r="IUK23" s="54"/>
      <c r="IUL23" s="54"/>
      <c r="IUM23" s="54"/>
      <c r="IUN23" s="54"/>
      <c r="IUO23" s="54"/>
      <c r="IUP23" s="54"/>
      <c r="IUQ23" s="54"/>
      <c r="IUR23" s="54"/>
      <c r="IUS23" s="54"/>
      <c r="IUT23" s="54"/>
      <c r="IUU23" s="54"/>
      <c r="IUV23" s="54"/>
      <c r="IUW23" s="54"/>
      <c r="IUX23" s="54"/>
      <c r="IUY23" s="54"/>
      <c r="IUZ23" s="54"/>
      <c r="IVA23" s="54"/>
      <c r="IVB23" s="54"/>
      <c r="IVC23" s="54"/>
      <c r="IVD23" s="54"/>
      <c r="IVE23" s="54"/>
      <c r="IVF23" s="54"/>
      <c r="IVG23" s="54"/>
      <c r="IVH23" s="54"/>
      <c r="IVI23" s="54"/>
      <c r="IVJ23" s="54"/>
      <c r="IVK23" s="54"/>
      <c r="IVL23" s="54"/>
      <c r="IVM23" s="54"/>
      <c r="IVN23" s="54"/>
      <c r="IVO23" s="54"/>
      <c r="IVP23" s="54"/>
      <c r="IVQ23" s="54"/>
      <c r="IVR23" s="54"/>
      <c r="IVS23" s="54"/>
      <c r="IVT23" s="54"/>
      <c r="IVU23" s="54"/>
      <c r="IVV23" s="54"/>
      <c r="IVW23" s="54"/>
      <c r="IVX23" s="54"/>
      <c r="IVY23" s="54"/>
      <c r="IVZ23" s="54"/>
      <c r="IWA23" s="54"/>
      <c r="IWB23" s="54"/>
      <c r="IWC23" s="54"/>
      <c r="IWD23" s="54"/>
      <c r="IWE23" s="54"/>
      <c r="IWF23" s="54"/>
      <c r="IWG23" s="54"/>
      <c r="IWH23" s="54"/>
      <c r="IWI23" s="54"/>
      <c r="IWJ23" s="54"/>
      <c r="IWK23" s="54"/>
      <c r="IWL23" s="54"/>
      <c r="IWM23" s="54"/>
      <c r="IWN23" s="54"/>
      <c r="IWO23" s="54"/>
      <c r="IWP23" s="54"/>
      <c r="IWQ23" s="54"/>
      <c r="IWR23" s="54"/>
      <c r="IWS23" s="54"/>
      <c r="IWT23" s="54"/>
      <c r="IWU23" s="54"/>
      <c r="IWV23" s="54"/>
      <c r="IWW23" s="54"/>
      <c r="IWX23" s="54"/>
      <c r="IWY23" s="54"/>
      <c r="IWZ23" s="54"/>
      <c r="IXA23" s="54"/>
      <c r="IXB23" s="54"/>
      <c r="IXC23" s="54"/>
      <c r="IXD23" s="54"/>
      <c r="IXE23" s="54"/>
      <c r="IXF23" s="54"/>
      <c r="IXG23" s="54"/>
      <c r="IXH23" s="54"/>
      <c r="IXI23" s="54"/>
      <c r="IXJ23" s="54"/>
      <c r="IXK23" s="54"/>
      <c r="IXL23" s="54"/>
      <c r="IXM23" s="54"/>
      <c r="IXN23" s="54"/>
      <c r="IXO23" s="54"/>
      <c r="IXP23" s="54"/>
      <c r="IXQ23" s="54"/>
      <c r="IXR23" s="54"/>
      <c r="IXS23" s="54"/>
      <c r="IXT23" s="54"/>
      <c r="IXU23" s="54"/>
      <c r="IXV23" s="54"/>
      <c r="IXW23" s="54"/>
      <c r="IXX23" s="54"/>
      <c r="IXY23" s="54"/>
      <c r="IXZ23" s="54"/>
      <c r="IYA23" s="54"/>
      <c r="IYB23" s="54"/>
      <c r="IYC23" s="54"/>
      <c r="IYD23" s="54"/>
      <c r="IYE23" s="54"/>
      <c r="IYF23" s="54"/>
      <c r="IYG23" s="54"/>
      <c r="IYH23" s="54"/>
      <c r="IYI23" s="54"/>
      <c r="IYJ23" s="54"/>
      <c r="IYK23" s="54"/>
      <c r="IYL23" s="54"/>
      <c r="IYM23" s="54"/>
      <c r="IYN23" s="54"/>
      <c r="IYO23" s="54"/>
      <c r="IYP23" s="54"/>
      <c r="IYQ23" s="54"/>
      <c r="IYR23" s="54"/>
      <c r="IYS23" s="54"/>
      <c r="IYT23" s="54"/>
      <c r="IYU23" s="54"/>
      <c r="IYV23" s="54"/>
      <c r="IYW23" s="54"/>
      <c r="IYX23" s="54"/>
      <c r="IYY23" s="54"/>
      <c r="IYZ23" s="54"/>
      <c r="IZA23" s="54"/>
      <c r="IZB23" s="54"/>
      <c r="IZC23" s="54"/>
      <c r="IZD23" s="54"/>
      <c r="IZE23" s="54"/>
      <c r="IZF23" s="54"/>
      <c r="IZG23" s="54"/>
      <c r="IZH23" s="54"/>
      <c r="IZI23" s="54"/>
      <c r="IZJ23" s="54"/>
      <c r="IZK23" s="54"/>
      <c r="IZL23" s="54"/>
      <c r="IZM23" s="54"/>
      <c r="IZN23" s="54"/>
      <c r="IZO23" s="54"/>
      <c r="IZP23" s="54"/>
      <c r="IZQ23" s="54"/>
      <c r="IZR23" s="54"/>
      <c r="IZS23" s="54"/>
      <c r="IZT23" s="54"/>
      <c r="IZU23" s="54"/>
      <c r="IZV23" s="54"/>
      <c r="IZW23" s="54"/>
      <c r="IZX23" s="54"/>
      <c r="IZY23" s="54"/>
      <c r="IZZ23" s="54"/>
      <c r="JAA23" s="54"/>
      <c r="JAB23" s="54"/>
      <c r="JAC23" s="54"/>
      <c r="JAD23" s="54"/>
      <c r="JAE23" s="54"/>
      <c r="JAF23" s="54"/>
      <c r="JAG23" s="54"/>
      <c r="JAH23" s="54"/>
      <c r="JAI23" s="54"/>
      <c r="JAJ23" s="54"/>
      <c r="JAK23" s="54"/>
      <c r="JAL23" s="54"/>
      <c r="JAM23" s="54"/>
      <c r="JAN23" s="54"/>
      <c r="JAO23" s="54"/>
      <c r="JAP23" s="54"/>
      <c r="JAQ23" s="54"/>
      <c r="JAR23" s="54"/>
      <c r="JAS23" s="54"/>
      <c r="JAT23" s="54"/>
      <c r="JAU23" s="54"/>
      <c r="JAV23" s="54"/>
      <c r="JAW23" s="54"/>
      <c r="JAX23" s="54"/>
      <c r="JAY23" s="54"/>
      <c r="JAZ23" s="54"/>
      <c r="JBA23" s="54"/>
      <c r="JBB23" s="54"/>
      <c r="JBC23" s="54"/>
      <c r="JBD23" s="54"/>
      <c r="JBE23" s="54"/>
      <c r="JBF23" s="54"/>
      <c r="JBG23" s="54"/>
      <c r="JBH23" s="54"/>
      <c r="JBI23" s="54"/>
      <c r="JBJ23" s="54"/>
      <c r="JBK23" s="54"/>
      <c r="JBL23" s="54"/>
      <c r="JBM23" s="54"/>
      <c r="JBN23" s="54"/>
      <c r="JBO23" s="54"/>
      <c r="JBP23" s="54"/>
      <c r="JBQ23" s="54"/>
      <c r="JBR23" s="54"/>
      <c r="JBS23" s="54"/>
      <c r="JBT23" s="54"/>
      <c r="JBU23" s="54"/>
      <c r="JBV23" s="54"/>
      <c r="JBW23" s="54"/>
      <c r="JBX23" s="54"/>
      <c r="JBY23" s="54"/>
      <c r="JBZ23" s="54"/>
      <c r="JCA23" s="54"/>
      <c r="JCB23" s="54"/>
      <c r="JCC23" s="54"/>
      <c r="JCD23" s="54"/>
      <c r="JCE23" s="54"/>
      <c r="JCF23" s="54"/>
      <c r="JCG23" s="54"/>
      <c r="JCH23" s="54"/>
      <c r="JCI23" s="54"/>
      <c r="JCJ23" s="54"/>
      <c r="JCK23" s="54"/>
      <c r="JCL23" s="54"/>
      <c r="JCM23" s="54"/>
      <c r="JCN23" s="54"/>
      <c r="JCO23" s="54"/>
      <c r="JCP23" s="54"/>
      <c r="JCQ23" s="54"/>
      <c r="JCR23" s="54"/>
      <c r="JCS23" s="54"/>
      <c r="JCT23" s="54"/>
      <c r="JCU23" s="54"/>
      <c r="JCV23" s="54"/>
      <c r="JCW23" s="54"/>
      <c r="JCX23" s="54"/>
      <c r="JCY23" s="54"/>
      <c r="JCZ23" s="54"/>
      <c r="JDA23" s="54"/>
      <c r="JDB23" s="54"/>
      <c r="JDC23" s="54"/>
      <c r="JDD23" s="54"/>
      <c r="JDE23" s="54"/>
      <c r="JDF23" s="54"/>
      <c r="JDG23" s="54"/>
      <c r="JDH23" s="54"/>
      <c r="JDI23" s="54"/>
      <c r="JDJ23" s="54"/>
      <c r="JDK23" s="54"/>
      <c r="JDL23" s="54"/>
      <c r="JDM23" s="54"/>
      <c r="JDN23" s="54"/>
      <c r="JDO23" s="54"/>
      <c r="JDP23" s="54"/>
      <c r="JDQ23" s="54"/>
      <c r="JDR23" s="54"/>
      <c r="JDS23" s="54"/>
      <c r="JDT23" s="54"/>
      <c r="JDU23" s="54"/>
      <c r="JDV23" s="54"/>
      <c r="JDW23" s="54"/>
      <c r="JDX23" s="54"/>
      <c r="JDY23" s="54"/>
      <c r="JDZ23" s="54"/>
      <c r="JEA23" s="54"/>
      <c r="JEB23" s="54"/>
      <c r="JEC23" s="54"/>
      <c r="JED23" s="54"/>
      <c r="JEE23" s="54"/>
      <c r="JEF23" s="54"/>
      <c r="JEG23" s="54"/>
      <c r="JEH23" s="54"/>
      <c r="JEI23" s="54"/>
      <c r="JEJ23" s="54"/>
      <c r="JEK23" s="54"/>
      <c r="JEL23" s="54"/>
      <c r="JEM23" s="54"/>
      <c r="JEN23" s="54"/>
      <c r="JEO23" s="54"/>
      <c r="JEP23" s="54"/>
      <c r="JEQ23" s="54"/>
      <c r="JER23" s="54"/>
      <c r="JES23" s="54"/>
      <c r="JET23" s="54"/>
      <c r="JEU23" s="54"/>
      <c r="JEV23" s="54"/>
      <c r="JEW23" s="54"/>
      <c r="JEX23" s="54"/>
      <c r="JEY23" s="54"/>
      <c r="JEZ23" s="54"/>
      <c r="JFA23" s="54"/>
      <c r="JFB23" s="54"/>
      <c r="JFC23" s="54"/>
      <c r="JFD23" s="54"/>
      <c r="JFE23" s="54"/>
      <c r="JFF23" s="54"/>
      <c r="JFG23" s="54"/>
      <c r="JFH23" s="54"/>
      <c r="JFI23" s="54"/>
      <c r="JFJ23" s="54"/>
      <c r="JFK23" s="54"/>
      <c r="JFL23" s="54"/>
      <c r="JFM23" s="54"/>
      <c r="JFN23" s="54"/>
      <c r="JFO23" s="54"/>
      <c r="JFP23" s="54"/>
      <c r="JFQ23" s="54"/>
      <c r="JFR23" s="54"/>
      <c r="JFS23" s="54"/>
      <c r="JFT23" s="54"/>
      <c r="JFU23" s="54"/>
      <c r="JFV23" s="54"/>
      <c r="JFW23" s="54"/>
      <c r="JFX23" s="54"/>
      <c r="JFY23" s="54"/>
      <c r="JFZ23" s="54"/>
      <c r="JGA23" s="54"/>
      <c r="JGB23" s="54"/>
      <c r="JGC23" s="54"/>
      <c r="JGD23" s="54"/>
      <c r="JGE23" s="54"/>
      <c r="JGF23" s="54"/>
      <c r="JGG23" s="54"/>
      <c r="JGH23" s="54"/>
      <c r="JGI23" s="54"/>
      <c r="JGJ23" s="54"/>
      <c r="JGK23" s="54"/>
      <c r="JGL23" s="54"/>
      <c r="JGM23" s="54"/>
      <c r="JGN23" s="54"/>
      <c r="JGO23" s="54"/>
      <c r="JGP23" s="54"/>
      <c r="JGQ23" s="54"/>
      <c r="JGR23" s="54"/>
      <c r="JGS23" s="54"/>
      <c r="JGT23" s="54"/>
      <c r="JGU23" s="54"/>
      <c r="JGV23" s="54"/>
      <c r="JGW23" s="54"/>
      <c r="JGX23" s="54"/>
      <c r="JGY23" s="54"/>
      <c r="JGZ23" s="54"/>
      <c r="JHA23" s="54"/>
      <c r="JHB23" s="54"/>
      <c r="JHC23" s="54"/>
      <c r="JHD23" s="54"/>
      <c r="JHE23" s="54"/>
      <c r="JHF23" s="54"/>
      <c r="JHG23" s="54"/>
      <c r="JHH23" s="54"/>
      <c r="JHI23" s="54"/>
      <c r="JHJ23" s="54"/>
      <c r="JHK23" s="54"/>
      <c r="JHL23" s="54"/>
      <c r="JHM23" s="54"/>
      <c r="JHN23" s="54"/>
      <c r="JHO23" s="54"/>
      <c r="JHP23" s="54"/>
      <c r="JHQ23" s="54"/>
      <c r="JHR23" s="54"/>
      <c r="JHS23" s="54"/>
      <c r="JHT23" s="54"/>
      <c r="JHU23" s="54"/>
      <c r="JHV23" s="54"/>
      <c r="JHW23" s="54"/>
      <c r="JHX23" s="54"/>
      <c r="JHY23" s="54"/>
      <c r="JHZ23" s="54"/>
      <c r="JIA23" s="54"/>
      <c r="JIB23" s="54"/>
      <c r="JIC23" s="54"/>
      <c r="JID23" s="54"/>
      <c r="JIE23" s="54"/>
      <c r="JIF23" s="54"/>
      <c r="JIG23" s="54"/>
      <c r="JIH23" s="54"/>
      <c r="JII23" s="54"/>
      <c r="JIJ23" s="54"/>
      <c r="JIK23" s="54"/>
      <c r="JIL23" s="54"/>
      <c r="JIM23" s="54"/>
      <c r="JIN23" s="54"/>
      <c r="JIO23" s="54"/>
      <c r="JIP23" s="54"/>
      <c r="JIQ23" s="54"/>
      <c r="JIR23" s="54"/>
      <c r="JIS23" s="54"/>
      <c r="JIT23" s="54"/>
      <c r="JIU23" s="54"/>
      <c r="JIV23" s="54"/>
      <c r="JIW23" s="54"/>
      <c r="JIX23" s="54"/>
      <c r="JIY23" s="54"/>
      <c r="JIZ23" s="54"/>
      <c r="JJA23" s="54"/>
      <c r="JJB23" s="54"/>
      <c r="JJC23" s="54"/>
      <c r="JJD23" s="54"/>
      <c r="JJE23" s="54"/>
      <c r="JJF23" s="54"/>
      <c r="JJG23" s="54"/>
      <c r="JJH23" s="54"/>
      <c r="JJI23" s="54"/>
      <c r="JJJ23" s="54"/>
      <c r="JJK23" s="54"/>
      <c r="JJL23" s="54"/>
      <c r="JJM23" s="54"/>
      <c r="JJN23" s="54"/>
      <c r="JJO23" s="54"/>
      <c r="JJP23" s="54"/>
      <c r="JJQ23" s="54"/>
      <c r="JJR23" s="54"/>
      <c r="JJS23" s="54"/>
      <c r="JJT23" s="54"/>
      <c r="JJU23" s="54"/>
      <c r="JJV23" s="54"/>
      <c r="JJW23" s="54"/>
      <c r="JJX23" s="54"/>
      <c r="JJY23" s="54"/>
      <c r="JJZ23" s="54"/>
      <c r="JKA23" s="54"/>
      <c r="JKB23" s="54"/>
      <c r="JKC23" s="54"/>
      <c r="JKD23" s="54"/>
      <c r="JKE23" s="54"/>
      <c r="JKF23" s="54"/>
      <c r="JKG23" s="54"/>
      <c r="JKH23" s="54"/>
      <c r="JKI23" s="54"/>
      <c r="JKJ23" s="54"/>
      <c r="JKK23" s="54"/>
      <c r="JKL23" s="54"/>
      <c r="JKM23" s="54"/>
      <c r="JKN23" s="54"/>
      <c r="JKO23" s="54"/>
      <c r="JKP23" s="54"/>
      <c r="JKQ23" s="54"/>
      <c r="JKR23" s="54"/>
      <c r="JKS23" s="54"/>
      <c r="JKT23" s="54"/>
      <c r="JKU23" s="54"/>
      <c r="JKV23" s="54"/>
      <c r="JKW23" s="54"/>
      <c r="JKX23" s="54"/>
      <c r="JKY23" s="54"/>
      <c r="JKZ23" s="54"/>
      <c r="JLA23" s="54"/>
      <c r="JLB23" s="54"/>
      <c r="JLC23" s="54"/>
      <c r="JLD23" s="54"/>
      <c r="JLE23" s="54"/>
      <c r="JLF23" s="54"/>
      <c r="JLG23" s="54"/>
      <c r="JLH23" s="54"/>
      <c r="JLI23" s="54"/>
      <c r="JLJ23" s="54"/>
      <c r="JLK23" s="54"/>
      <c r="JLL23" s="54"/>
      <c r="JLM23" s="54"/>
      <c r="JLN23" s="54"/>
      <c r="JLO23" s="54"/>
      <c r="JLP23" s="54"/>
      <c r="JLQ23" s="54"/>
      <c r="JLR23" s="54"/>
      <c r="JLS23" s="54"/>
      <c r="JLT23" s="54"/>
      <c r="JLU23" s="54"/>
      <c r="JLV23" s="54"/>
      <c r="JLW23" s="54"/>
      <c r="JLX23" s="54"/>
      <c r="JLY23" s="54"/>
      <c r="JLZ23" s="54"/>
      <c r="JMA23" s="54"/>
      <c r="JMB23" s="54"/>
      <c r="JMC23" s="54"/>
      <c r="JMD23" s="54"/>
      <c r="JME23" s="54"/>
      <c r="JMF23" s="54"/>
      <c r="JMG23" s="54"/>
      <c r="JMH23" s="54"/>
      <c r="JMI23" s="54"/>
      <c r="JMJ23" s="54"/>
      <c r="JMK23" s="54"/>
      <c r="JML23" s="54"/>
      <c r="JMM23" s="54"/>
      <c r="JMN23" s="54"/>
      <c r="JMO23" s="54"/>
      <c r="JMP23" s="54"/>
      <c r="JMQ23" s="54"/>
      <c r="JMR23" s="54"/>
      <c r="JMS23" s="54"/>
      <c r="JMT23" s="54"/>
      <c r="JMU23" s="54"/>
      <c r="JMV23" s="54"/>
      <c r="JMW23" s="54"/>
      <c r="JMX23" s="54"/>
      <c r="JMY23" s="54"/>
      <c r="JMZ23" s="54"/>
      <c r="JNA23" s="54"/>
      <c r="JNB23" s="54"/>
      <c r="JNC23" s="54"/>
      <c r="JND23" s="54"/>
      <c r="JNE23" s="54"/>
      <c r="JNF23" s="54"/>
      <c r="JNG23" s="54"/>
      <c r="JNH23" s="54"/>
      <c r="JNI23" s="54"/>
      <c r="JNJ23" s="54"/>
      <c r="JNK23" s="54"/>
      <c r="JNL23" s="54"/>
      <c r="JNM23" s="54"/>
      <c r="JNN23" s="54"/>
      <c r="JNO23" s="54"/>
      <c r="JNP23" s="54"/>
      <c r="JNQ23" s="54"/>
      <c r="JNR23" s="54"/>
      <c r="JNS23" s="54"/>
      <c r="JNT23" s="54"/>
      <c r="JNU23" s="54"/>
      <c r="JNV23" s="54"/>
      <c r="JNW23" s="54"/>
      <c r="JNX23" s="54"/>
      <c r="JNY23" s="54"/>
      <c r="JNZ23" s="54"/>
      <c r="JOA23" s="54"/>
      <c r="JOB23" s="54"/>
      <c r="JOC23" s="54"/>
      <c r="JOD23" s="54"/>
      <c r="JOE23" s="54"/>
      <c r="JOF23" s="54"/>
      <c r="JOG23" s="54"/>
      <c r="JOH23" s="54"/>
      <c r="JOI23" s="54"/>
      <c r="JOJ23" s="54"/>
      <c r="JOK23" s="54"/>
      <c r="JOL23" s="54"/>
      <c r="JOM23" s="54"/>
      <c r="JON23" s="54"/>
      <c r="JOO23" s="54"/>
      <c r="JOP23" s="54"/>
      <c r="JOQ23" s="54"/>
      <c r="JOR23" s="54"/>
      <c r="JOS23" s="54"/>
      <c r="JOT23" s="54"/>
      <c r="JOU23" s="54"/>
      <c r="JOV23" s="54"/>
      <c r="JOW23" s="54"/>
      <c r="JOX23" s="54"/>
      <c r="JOY23" s="54"/>
      <c r="JOZ23" s="54"/>
      <c r="JPA23" s="54"/>
      <c r="JPB23" s="54"/>
      <c r="JPC23" s="54"/>
      <c r="JPD23" s="54"/>
      <c r="JPE23" s="54"/>
      <c r="JPF23" s="54"/>
      <c r="JPG23" s="54"/>
      <c r="JPH23" s="54"/>
      <c r="JPI23" s="54"/>
      <c r="JPJ23" s="54"/>
      <c r="JPK23" s="54"/>
      <c r="JPL23" s="54"/>
      <c r="JPM23" s="54"/>
      <c r="JPN23" s="54"/>
      <c r="JPO23" s="54"/>
      <c r="JPP23" s="54"/>
      <c r="JPQ23" s="54"/>
      <c r="JPR23" s="54"/>
      <c r="JPS23" s="54"/>
      <c r="JPT23" s="54"/>
      <c r="JPU23" s="54"/>
      <c r="JPV23" s="54"/>
      <c r="JPW23" s="54"/>
      <c r="JPX23" s="54"/>
      <c r="JPY23" s="54"/>
      <c r="JPZ23" s="54"/>
      <c r="JQA23" s="54"/>
      <c r="JQB23" s="54"/>
      <c r="JQC23" s="54"/>
      <c r="JQD23" s="54"/>
      <c r="JQE23" s="54"/>
      <c r="JQF23" s="54"/>
      <c r="JQG23" s="54"/>
      <c r="JQH23" s="54"/>
      <c r="JQI23" s="54"/>
      <c r="JQJ23" s="54"/>
      <c r="JQK23" s="54"/>
      <c r="JQL23" s="54"/>
      <c r="JQM23" s="54"/>
      <c r="JQN23" s="54"/>
      <c r="JQO23" s="54"/>
      <c r="JQP23" s="54"/>
      <c r="JQQ23" s="54"/>
      <c r="JQR23" s="54"/>
      <c r="JQS23" s="54"/>
      <c r="JQT23" s="54"/>
      <c r="JQU23" s="54"/>
      <c r="JQV23" s="54"/>
      <c r="JQW23" s="54"/>
      <c r="JQX23" s="54"/>
      <c r="JQY23" s="54"/>
      <c r="JQZ23" s="54"/>
      <c r="JRA23" s="54"/>
      <c r="JRB23" s="54"/>
      <c r="JRC23" s="54"/>
      <c r="JRD23" s="54"/>
      <c r="JRE23" s="54"/>
      <c r="JRF23" s="54"/>
      <c r="JRG23" s="54"/>
      <c r="JRH23" s="54"/>
      <c r="JRI23" s="54"/>
      <c r="JRJ23" s="54"/>
      <c r="JRK23" s="54"/>
      <c r="JRL23" s="54"/>
      <c r="JRM23" s="54"/>
      <c r="JRN23" s="54"/>
      <c r="JRO23" s="54"/>
      <c r="JRP23" s="54"/>
      <c r="JRQ23" s="54"/>
      <c r="JRR23" s="54"/>
      <c r="JRS23" s="54"/>
      <c r="JRT23" s="54"/>
      <c r="JRU23" s="54"/>
      <c r="JRV23" s="54"/>
      <c r="JRW23" s="54"/>
      <c r="JRX23" s="54"/>
      <c r="JRY23" s="54"/>
      <c r="JRZ23" s="54"/>
      <c r="JSA23" s="54"/>
      <c r="JSB23" s="54"/>
      <c r="JSC23" s="54"/>
      <c r="JSD23" s="54"/>
      <c r="JSE23" s="54"/>
      <c r="JSF23" s="54"/>
      <c r="JSG23" s="54"/>
      <c r="JSH23" s="54"/>
      <c r="JSI23" s="54"/>
      <c r="JSJ23" s="54"/>
      <c r="JSK23" s="54"/>
      <c r="JSL23" s="54"/>
      <c r="JSM23" s="54"/>
      <c r="JSN23" s="54"/>
      <c r="JSO23" s="54"/>
      <c r="JSP23" s="54"/>
      <c r="JSQ23" s="54"/>
      <c r="JSR23" s="54"/>
      <c r="JSS23" s="54"/>
      <c r="JST23" s="54"/>
      <c r="JSU23" s="54"/>
      <c r="JSV23" s="54"/>
      <c r="JSW23" s="54"/>
      <c r="JSX23" s="54"/>
      <c r="JSY23" s="54"/>
      <c r="JSZ23" s="54"/>
      <c r="JTA23" s="54"/>
      <c r="JTB23" s="54"/>
      <c r="JTC23" s="54"/>
      <c r="JTD23" s="54"/>
      <c r="JTE23" s="54"/>
      <c r="JTF23" s="54"/>
      <c r="JTG23" s="54"/>
      <c r="JTH23" s="54"/>
      <c r="JTI23" s="54"/>
      <c r="JTJ23" s="54"/>
      <c r="JTK23" s="54"/>
      <c r="JTL23" s="54"/>
      <c r="JTM23" s="54"/>
      <c r="JTN23" s="54"/>
      <c r="JTO23" s="54"/>
      <c r="JTP23" s="54"/>
      <c r="JTQ23" s="54"/>
      <c r="JTR23" s="54"/>
      <c r="JTS23" s="54"/>
      <c r="JTT23" s="54"/>
      <c r="JTU23" s="54"/>
      <c r="JTV23" s="54"/>
      <c r="JTW23" s="54"/>
      <c r="JTX23" s="54"/>
      <c r="JTY23" s="54"/>
      <c r="JTZ23" s="54"/>
      <c r="JUA23" s="54"/>
      <c r="JUB23" s="54"/>
      <c r="JUC23" s="54"/>
      <c r="JUD23" s="54"/>
      <c r="JUE23" s="54"/>
      <c r="JUF23" s="54"/>
      <c r="JUG23" s="54"/>
      <c r="JUH23" s="54"/>
      <c r="JUI23" s="54"/>
      <c r="JUJ23" s="54"/>
      <c r="JUK23" s="54"/>
      <c r="JUL23" s="54"/>
      <c r="JUM23" s="54"/>
      <c r="JUN23" s="54"/>
      <c r="JUO23" s="54"/>
      <c r="JUP23" s="54"/>
      <c r="JUQ23" s="54"/>
      <c r="JUR23" s="54"/>
      <c r="JUS23" s="54"/>
      <c r="JUT23" s="54"/>
      <c r="JUU23" s="54"/>
      <c r="JUV23" s="54"/>
      <c r="JUW23" s="54"/>
      <c r="JUX23" s="54"/>
      <c r="JUY23" s="54"/>
      <c r="JUZ23" s="54"/>
      <c r="JVA23" s="54"/>
      <c r="JVB23" s="54"/>
      <c r="JVC23" s="54"/>
      <c r="JVD23" s="54"/>
      <c r="JVE23" s="54"/>
      <c r="JVF23" s="54"/>
      <c r="JVG23" s="54"/>
      <c r="JVH23" s="54"/>
      <c r="JVI23" s="54"/>
      <c r="JVJ23" s="54"/>
      <c r="JVK23" s="54"/>
      <c r="JVL23" s="54"/>
      <c r="JVM23" s="54"/>
      <c r="JVN23" s="54"/>
      <c r="JVO23" s="54"/>
      <c r="JVP23" s="54"/>
      <c r="JVQ23" s="54"/>
      <c r="JVR23" s="54"/>
      <c r="JVS23" s="54"/>
      <c r="JVT23" s="54"/>
      <c r="JVU23" s="54"/>
      <c r="JVV23" s="54"/>
      <c r="JVW23" s="54"/>
      <c r="JVX23" s="54"/>
      <c r="JVY23" s="54"/>
      <c r="JVZ23" s="54"/>
      <c r="JWA23" s="54"/>
      <c r="JWB23" s="54"/>
      <c r="JWC23" s="54"/>
      <c r="JWD23" s="54"/>
      <c r="JWE23" s="54"/>
      <c r="JWF23" s="54"/>
      <c r="JWG23" s="54"/>
      <c r="JWH23" s="54"/>
      <c r="JWI23" s="54"/>
      <c r="JWJ23" s="54"/>
      <c r="JWK23" s="54"/>
      <c r="JWL23" s="54"/>
      <c r="JWM23" s="54"/>
      <c r="JWN23" s="54"/>
      <c r="JWO23" s="54"/>
      <c r="JWP23" s="54"/>
      <c r="JWQ23" s="54"/>
      <c r="JWR23" s="54"/>
      <c r="JWS23" s="54"/>
      <c r="JWT23" s="54"/>
      <c r="JWU23" s="54"/>
      <c r="JWV23" s="54"/>
      <c r="JWW23" s="54"/>
      <c r="JWX23" s="54"/>
      <c r="JWY23" s="54"/>
      <c r="JWZ23" s="54"/>
      <c r="JXA23" s="54"/>
      <c r="JXB23" s="54"/>
      <c r="JXC23" s="54"/>
      <c r="JXD23" s="54"/>
      <c r="JXE23" s="54"/>
      <c r="JXF23" s="54"/>
      <c r="JXG23" s="54"/>
      <c r="JXH23" s="54"/>
      <c r="JXI23" s="54"/>
      <c r="JXJ23" s="54"/>
      <c r="JXK23" s="54"/>
      <c r="JXL23" s="54"/>
      <c r="JXM23" s="54"/>
      <c r="JXN23" s="54"/>
      <c r="JXO23" s="54"/>
      <c r="JXP23" s="54"/>
      <c r="JXQ23" s="54"/>
      <c r="JXR23" s="54"/>
      <c r="JXS23" s="54"/>
      <c r="JXT23" s="54"/>
      <c r="JXU23" s="54"/>
      <c r="JXV23" s="54"/>
      <c r="JXW23" s="54"/>
      <c r="JXX23" s="54"/>
      <c r="JXY23" s="54"/>
      <c r="JXZ23" s="54"/>
      <c r="JYA23" s="54"/>
      <c r="JYB23" s="54"/>
      <c r="JYC23" s="54"/>
      <c r="JYD23" s="54"/>
      <c r="JYE23" s="54"/>
      <c r="JYF23" s="54"/>
      <c r="JYG23" s="54"/>
      <c r="JYH23" s="54"/>
      <c r="JYI23" s="54"/>
      <c r="JYJ23" s="54"/>
      <c r="JYK23" s="54"/>
      <c r="JYL23" s="54"/>
      <c r="JYM23" s="54"/>
      <c r="JYN23" s="54"/>
      <c r="JYO23" s="54"/>
      <c r="JYP23" s="54"/>
      <c r="JYQ23" s="54"/>
      <c r="JYR23" s="54"/>
      <c r="JYS23" s="54"/>
      <c r="JYT23" s="54"/>
      <c r="JYU23" s="54"/>
      <c r="JYV23" s="54"/>
      <c r="JYW23" s="54"/>
      <c r="JYX23" s="54"/>
      <c r="JYY23" s="54"/>
      <c r="JYZ23" s="54"/>
      <c r="JZA23" s="54"/>
      <c r="JZB23" s="54"/>
      <c r="JZC23" s="54"/>
      <c r="JZD23" s="54"/>
      <c r="JZE23" s="54"/>
      <c r="JZF23" s="54"/>
      <c r="JZG23" s="54"/>
      <c r="JZH23" s="54"/>
      <c r="JZI23" s="54"/>
      <c r="JZJ23" s="54"/>
      <c r="JZK23" s="54"/>
      <c r="JZL23" s="54"/>
      <c r="JZM23" s="54"/>
      <c r="JZN23" s="54"/>
      <c r="JZO23" s="54"/>
      <c r="JZP23" s="54"/>
      <c r="JZQ23" s="54"/>
      <c r="JZR23" s="54"/>
      <c r="JZS23" s="54"/>
      <c r="JZT23" s="54"/>
      <c r="JZU23" s="54"/>
      <c r="JZV23" s="54"/>
      <c r="JZW23" s="54"/>
      <c r="JZX23" s="54"/>
      <c r="JZY23" s="54"/>
      <c r="JZZ23" s="54"/>
      <c r="KAA23" s="54"/>
      <c r="KAB23" s="54"/>
      <c r="KAC23" s="54"/>
      <c r="KAD23" s="54"/>
      <c r="KAE23" s="54"/>
      <c r="KAF23" s="54"/>
      <c r="KAG23" s="54"/>
      <c r="KAH23" s="54"/>
      <c r="KAI23" s="54"/>
      <c r="KAJ23" s="54"/>
      <c r="KAK23" s="54"/>
      <c r="KAL23" s="54"/>
      <c r="KAM23" s="54"/>
      <c r="KAN23" s="54"/>
      <c r="KAO23" s="54"/>
      <c r="KAP23" s="54"/>
      <c r="KAQ23" s="54"/>
      <c r="KAR23" s="54"/>
      <c r="KAS23" s="54"/>
      <c r="KAT23" s="54"/>
      <c r="KAU23" s="54"/>
      <c r="KAV23" s="54"/>
      <c r="KAW23" s="54"/>
      <c r="KAX23" s="54"/>
      <c r="KAY23" s="54"/>
      <c r="KAZ23" s="54"/>
      <c r="KBA23" s="54"/>
      <c r="KBB23" s="54"/>
      <c r="KBC23" s="54"/>
      <c r="KBD23" s="54"/>
      <c r="KBE23" s="54"/>
      <c r="KBF23" s="54"/>
      <c r="KBG23" s="54"/>
      <c r="KBH23" s="54"/>
      <c r="KBI23" s="54"/>
      <c r="KBJ23" s="54"/>
      <c r="KBK23" s="54"/>
      <c r="KBL23" s="54"/>
      <c r="KBM23" s="54"/>
      <c r="KBN23" s="54"/>
      <c r="KBO23" s="54"/>
      <c r="KBP23" s="54"/>
      <c r="KBQ23" s="54"/>
      <c r="KBR23" s="54"/>
      <c r="KBS23" s="54"/>
      <c r="KBT23" s="54"/>
      <c r="KBU23" s="54"/>
      <c r="KBV23" s="54"/>
      <c r="KBW23" s="54"/>
      <c r="KBX23" s="54"/>
      <c r="KBY23" s="54"/>
      <c r="KBZ23" s="54"/>
      <c r="KCA23" s="54"/>
      <c r="KCB23" s="54"/>
      <c r="KCC23" s="54"/>
      <c r="KCD23" s="54"/>
      <c r="KCE23" s="54"/>
      <c r="KCF23" s="54"/>
      <c r="KCG23" s="54"/>
      <c r="KCH23" s="54"/>
      <c r="KCI23" s="54"/>
      <c r="KCJ23" s="54"/>
      <c r="KCK23" s="54"/>
      <c r="KCL23" s="54"/>
      <c r="KCM23" s="54"/>
      <c r="KCN23" s="54"/>
      <c r="KCO23" s="54"/>
      <c r="KCP23" s="54"/>
      <c r="KCQ23" s="54"/>
      <c r="KCR23" s="54"/>
      <c r="KCS23" s="54"/>
      <c r="KCT23" s="54"/>
      <c r="KCU23" s="54"/>
      <c r="KCV23" s="54"/>
      <c r="KCW23" s="54"/>
      <c r="KCX23" s="54"/>
      <c r="KCY23" s="54"/>
      <c r="KCZ23" s="54"/>
      <c r="KDA23" s="54"/>
      <c r="KDB23" s="54"/>
      <c r="KDC23" s="54"/>
      <c r="KDD23" s="54"/>
      <c r="KDE23" s="54"/>
      <c r="KDF23" s="54"/>
      <c r="KDG23" s="54"/>
      <c r="KDH23" s="54"/>
      <c r="KDI23" s="54"/>
      <c r="KDJ23" s="54"/>
      <c r="KDK23" s="54"/>
      <c r="KDL23" s="54"/>
      <c r="KDM23" s="54"/>
      <c r="KDN23" s="54"/>
      <c r="KDO23" s="54"/>
      <c r="KDP23" s="54"/>
      <c r="KDQ23" s="54"/>
      <c r="KDR23" s="54"/>
      <c r="KDS23" s="54"/>
      <c r="KDT23" s="54"/>
      <c r="KDU23" s="54"/>
      <c r="KDV23" s="54"/>
      <c r="KDW23" s="54"/>
      <c r="KDX23" s="54"/>
      <c r="KDY23" s="54"/>
      <c r="KDZ23" s="54"/>
      <c r="KEA23" s="54"/>
      <c r="KEB23" s="54"/>
      <c r="KEC23" s="54"/>
      <c r="KED23" s="54"/>
      <c r="KEE23" s="54"/>
      <c r="KEF23" s="54"/>
      <c r="KEG23" s="54"/>
      <c r="KEH23" s="54"/>
      <c r="KEI23" s="54"/>
      <c r="KEJ23" s="54"/>
      <c r="KEK23" s="54"/>
      <c r="KEL23" s="54"/>
      <c r="KEM23" s="54"/>
      <c r="KEN23" s="54"/>
      <c r="KEO23" s="54"/>
      <c r="KEP23" s="54"/>
      <c r="KEQ23" s="54"/>
      <c r="KER23" s="54"/>
      <c r="KES23" s="54"/>
      <c r="KET23" s="54"/>
      <c r="KEU23" s="54"/>
      <c r="KEV23" s="54"/>
      <c r="KEW23" s="54"/>
      <c r="KEX23" s="54"/>
      <c r="KEY23" s="54"/>
      <c r="KEZ23" s="54"/>
      <c r="KFA23" s="54"/>
      <c r="KFB23" s="54"/>
      <c r="KFC23" s="54"/>
      <c r="KFD23" s="54"/>
      <c r="KFE23" s="54"/>
      <c r="KFF23" s="54"/>
      <c r="KFG23" s="54"/>
      <c r="KFH23" s="54"/>
      <c r="KFI23" s="54"/>
      <c r="KFJ23" s="54"/>
      <c r="KFK23" s="54"/>
      <c r="KFL23" s="54"/>
      <c r="KFM23" s="54"/>
      <c r="KFN23" s="54"/>
      <c r="KFO23" s="54"/>
      <c r="KFP23" s="54"/>
      <c r="KFQ23" s="54"/>
      <c r="KFR23" s="54"/>
      <c r="KFS23" s="54"/>
      <c r="KFT23" s="54"/>
      <c r="KFU23" s="54"/>
      <c r="KFV23" s="54"/>
      <c r="KFW23" s="54"/>
      <c r="KFX23" s="54"/>
      <c r="KFY23" s="54"/>
      <c r="KFZ23" s="54"/>
      <c r="KGA23" s="54"/>
      <c r="KGB23" s="54"/>
      <c r="KGC23" s="54"/>
      <c r="KGD23" s="54"/>
      <c r="KGE23" s="54"/>
      <c r="KGF23" s="54"/>
      <c r="KGG23" s="54"/>
      <c r="KGH23" s="54"/>
      <c r="KGI23" s="54"/>
      <c r="KGJ23" s="54"/>
      <c r="KGK23" s="54"/>
      <c r="KGL23" s="54"/>
      <c r="KGM23" s="54"/>
      <c r="KGN23" s="54"/>
      <c r="KGO23" s="54"/>
      <c r="KGP23" s="54"/>
      <c r="KGQ23" s="54"/>
      <c r="KGR23" s="54"/>
      <c r="KGS23" s="54"/>
      <c r="KGT23" s="54"/>
      <c r="KGU23" s="54"/>
      <c r="KGV23" s="54"/>
      <c r="KGW23" s="54"/>
      <c r="KGX23" s="54"/>
      <c r="KGY23" s="54"/>
      <c r="KGZ23" s="54"/>
      <c r="KHA23" s="54"/>
      <c r="KHB23" s="54"/>
      <c r="KHC23" s="54"/>
      <c r="KHD23" s="54"/>
      <c r="KHE23" s="54"/>
      <c r="KHF23" s="54"/>
      <c r="KHG23" s="54"/>
      <c r="KHH23" s="54"/>
      <c r="KHI23" s="54"/>
      <c r="KHJ23" s="54"/>
      <c r="KHK23" s="54"/>
      <c r="KHL23" s="54"/>
      <c r="KHM23" s="54"/>
      <c r="KHN23" s="54"/>
      <c r="KHO23" s="54"/>
      <c r="KHP23" s="54"/>
      <c r="KHQ23" s="54"/>
      <c r="KHR23" s="54"/>
      <c r="KHS23" s="54"/>
      <c r="KHT23" s="54"/>
      <c r="KHU23" s="54"/>
      <c r="KHV23" s="54"/>
      <c r="KHW23" s="54"/>
      <c r="KHX23" s="54"/>
      <c r="KHY23" s="54"/>
      <c r="KHZ23" s="54"/>
      <c r="KIA23" s="54"/>
      <c r="KIB23" s="54"/>
      <c r="KIC23" s="54"/>
      <c r="KID23" s="54"/>
      <c r="KIE23" s="54"/>
      <c r="KIF23" s="54"/>
      <c r="KIG23" s="54"/>
      <c r="KIH23" s="54"/>
      <c r="KII23" s="54"/>
      <c r="KIJ23" s="54"/>
      <c r="KIK23" s="54"/>
      <c r="KIL23" s="54"/>
      <c r="KIM23" s="54"/>
      <c r="KIN23" s="54"/>
      <c r="KIO23" s="54"/>
      <c r="KIP23" s="54"/>
      <c r="KIQ23" s="54"/>
      <c r="KIR23" s="54"/>
      <c r="KIS23" s="54"/>
      <c r="KIT23" s="54"/>
      <c r="KIU23" s="54"/>
      <c r="KIV23" s="54"/>
      <c r="KIW23" s="54"/>
      <c r="KIX23" s="54"/>
      <c r="KIY23" s="54"/>
      <c r="KIZ23" s="54"/>
      <c r="KJA23" s="54"/>
      <c r="KJB23" s="54"/>
      <c r="KJC23" s="54"/>
      <c r="KJD23" s="54"/>
      <c r="KJE23" s="54"/>
      <c r="KJF23" s="54"/>
      <c r="KJG23" s="54"/>
      <c r="KJH23" s="54"/>
      <c r="KJI23" s="54"/>
      <c r="KJJ23" s="54"/>
      <c r="KJK23" s="54"/>
      <c r="KJL23" s="54"/>
      <c r="KJM23" s="54"/>
      <c r="KJN23" s="54"/>
      <c r="KJO23" s="54"/>
      <c r="KJP23" s="54"/>
      <c r="KJQ23" s="54"/>
      <c r="KJR23" s="54"/>
      <c r="KJS23" s="54"/>
      <c r="KJT23" s="54"/>
      <c r="KJU23" s="54"/>
      <c r="KJV23" s="54"/>
      <c r="KJW23" s="54"/>
      <c r="KJX23" s="54"/>
      <c r="KJY23" s="54"/>
      <c r="KJZ23" s="54"/>
      <c r="KKA23" s="54"/>
      <c r="KKB23" s="54"/>
      <c r="KKC23" s="54"/>
      <c r="KKD23" s="54"/>
      <c r="KKE23" s="54"/>
      <c r="KKF23" s="54"/>
      <c r="KKG23" s="54"/>
      <c r="KKH23" s="54"/>
      <c r="KKI23" s="54"/>
      <c r="KKJ23" s="54"/>
      <c r="KKK23" s="54"/>
      <c r="KKL23" s="54"/>
      <c r="KKM23" s="54"/>
      <c r="KKN23" s="54"/>
      <c r="KKO23" s="54"/>
      <c r="KKP23" s="54"/>
      <c r="KKQ23" s="54"/>
      <c r="KKR23" s="54"/>
      <c r="KKS23" s="54"/>
      <c r="KKT23" s="54"/>
      <c r="KKU23" s="54"/>
      <c r="KKV23" s="54"/>
      <c r="KKW23" s="54"/>
      <c r="KKX23" s="54"/>
      <c r="KKY23" s="54"/>
      <c r="KKZ23" s="54"/>
      <c r="KLA23" s="54"/>
      <c r="KLB23" s="54"/>
      <c r="KLC23" s="54"/>
      <c r="KLD23" s="54"/>
      <c r="KLE23" s="54"/>
      <c r="KLF23" s="54"/>
      <c r="KLG23" s="54"/>
      <c r="KLH23" s="54"/>
      <c r="KLI23" s="54"/>
      <c r="KLJ23" s="54"/>
      <c r="KLK23" s="54"/>
      <c r="KLL23" s="54"/>
      <c r="KLM23" s="54"/>
      <c r="KLN23" s="54"/>
      <c r="KLO23" s="54"/>
      <c r="KLP23" s="54"/>
      <c r="KLQ23" s="54"/>
      <c r="KLR23" s="54"/>
      <c r="KLS23" s="54"/>
      <c r="KLT23" s="54"/>
      <c r="KLU23" s="54"/>
      <c r="KLV23" s="54"/>
      <c r="KLW23" s="54"/>
      <c r="KLX23" s="54"/>
      <c r="KLY23" s="54"/>
      <c r="KLZ23" s="54"/>
      <c r="KMA23" s="54"/>
      <c r="KMB23" s="54"/>
      <c r="KMC23" s="54"/>
      <c r="KMD23" s="54"/>
      <c r="KME23" s="54"/>
      <c r="KMF23" s="54"/>
      <c r="KMG23" s="54"/>
      <c r="KMH23" s="54"/>
      <c r="KMI23" s="54"/>
      <c r="KMJ23" s="54"/>
      <c r="KMK23" s="54"/>
      <c r="KML23" s="54"/>
      <c r="KMM23" s="54"/>
      <c r="KMN23" s="54"/>
      <c r="KMO23" s="54"/>
      <c r="KMP23" s="54"/>
      <c r="KMQ23" s="54"/>
      <c r="KMR23" s="54"/>
      <c r="KMS23" s="54"/>
      <c r="KMT23" s="54"/>
      <c r="KMU23" s="54"/>
      <c r="KMV23" s="54"/>
      <c r="KMW23" s="54"/>
      <c r="KMX23" s="54"/>
      <c r="KMY23" s="54"/>
      <c r="KMZ23" s="54"/>
      <c r="KNA23" s="54"/>
      <c r="KNB23" s="54"/>
      <c r="KNC23" s="54"/>
      <c r="KND23" s="54"/>
      <c r="KNE23" s="54"/>
      <c r="KNF23" s="54"/>
      <c r="KNG23" s="54"/>
      <c r="KNH23" s="54"/>
      <c r="KNI23" s="54"/>
      <c r="KNJ23" s="54"/>
      <c r="KNK23" s="54"/>
      <c r="KNL23" s="54"/>
      <c r="KNM23" s="54"/>
      <c r="KNN23" s="54"/>
      <c r="KNO23" s="54"/>
      <c r="KNP23" s="54"/>
      <c r="KNQ23" s="54"/>
      <c r="KNR23" s="54"/>
      <c r="KNS23" s="54"/>
      <c r="KNT23" s="54"/>
      <c r="KNU23" s="54"/>
      <c r="KNV23" s="54"/>
      <c r="KNW23" s="54"/>
      <c r="KNX23" s="54"/>
      <c r="KNY23" s="54"/>
      <c r="KNZ23" s="54"/>
      <c r="KOA23" s="54"/>
      <c r="KOB23" s="54"/>
      <c r="KOC23" s="54"/>
      <c r="KOD23" s="54"/>
      <c r="KOE23" s="54"/>
      <c r="KOF23" s="54"/>
      <c r="KOG23" s="54"/>
      <c r="KOH23" s="54"/>
      <c r="KOI23" s="54"/>
      <c r="KOJ23" s="54"/>
      <c r="KOK23" s="54"/>
      <c r="KOL23" s="54"/>
      <c r="KOM23" s="54"/>
      <c r="KON23" s="54"/>
      <c r="KOO23" s="54"/>
      <c r="KOP23" s="54"/>
      <c r="KOQ23" s="54"/>
      <c r="KOR23" s="54"/>
      <c r="KOS23" s="54"/>
      <c r="KOT23" s="54"/>
      <c r="KOU23" s="54"/>
      <c r="KOV23" s="54"/>
      <c r="KOW23" s="54"/>
      <c r="KOX23" s="54"/>
      <c r="KOY23" s="54"/>
      <c r="KOZ23" s="54"/>
      <c r="KPA23" s="54"/>
      <c r="KPB23" s="54"/>
      <c r="KPC23" s="54"/>
      <c r="KPD23" s="54"/>
      <c r="KPE23" s="54"/>
      <c r="KPF23" s="54"/>
      <c r="KPG23" s="54"/>
      <c r="KPH23" s="54"/>
      <c r="KPI23" s="54"/>
      <c r="KPJ23" s="54"/>
      <c r="KPK23" s="54"/>
      <c r="KPL23" s="54"/>
      <c r="KPM23" s="54"/>
      <c r="KPN23" s="54"/>
      <c r="KPO23" s="54"/>
      <c r="KPP23" s="54"/>
      <c r="KPQ23" s="54"/>
      <c r="KPR23" s="54"/>
      <c r="KPS23" s="54"/>
      <c r="KPT23" s="54"/>
      <c r="KPU23" s="54"/>
      <c r="KPV23" s="54"/>
      <c r="KPW23" s="54"/>
      <c r="KPX23" s="54"/>
      <c r="KPY23" s="54"/>
      <c r="KPZ23" s="54"/>
      <c r="KQA23" s="54"/>
      <c r="KQB23" s="54"/>
      <c r="KQC23" s="54"/>
      <c r="KQD23" s="54"/>
      <c r="KQE23" s="54"/>
      <c r="KQF23" s="54"/>
      <c r="KQG23" s="54"/>
      <c r="KQH23" s="54"/>
      <c r="KQI23" s="54"/>
      <c r="KQJ23" s="54"/>
      <c r="KQK23" s="54"/>
      <c r="KQL23" s="54"/>
      <c r="KQM23" s="54"/>
      <c r="KQN23" s="54"/>
      <c r="KQO23" s="54"/>
      <c r="KQP23" s="54"/>
      <c r="KQQ23" s="54"/>
      <c r="KQR23" s="54"/>
      <c r="KQS23" s="54"/>
      <c r="KQT23" s="54"/>
      <c r="KQU23" s="54"/>
      <c r="KQV23" s="54"/>
      <c r="KQW23" s="54"/>
      <c r="KQX23" s="54"/>
      <c r="KQY23" s="54"/>
      <c r="KQZ23" s="54"/>
      <c r="KRA23" s="54"/>
      <c r="KRB23" s="54"/>
      <c r="KRC23" s="54"/>
      <c r="KRD23" s="54"/>
      <c r="KRE23" s="54"/>
      <c r="KRF23" s="54"/>
      <c r="KRG23" s="54"/>
      <c r="KRH23" s="54"/>
      <c r="KRI23" s="54"/>
      <c r="KRJ23" s="54"/>
      <c r="KRK23" s="54"/>
      <c r="KRL23" s="54"/>
      <c r="KRM23" s="54"/>
      <c r="KRN23" s="54"/>
      <c r="KRO23" s="54"/>
      <c r="KRP23" s="54"/>
      <c r="KRQ23" s="54"/>
      <c r="KRR23" s="54"/>
      <c r="KRS23" s="54"/>
      <c r="KRT23" s="54"/>
      <c r="KRU23" s="54"/>
      <c r="KRV23" s="54"/>
      <c r="KRW23" s="54"/>
      <c r="KRX23" s="54"/>
      <c r="KRY23" s="54"/>
      <c r="KRZ23" s="54"/>
      <c r="KSA23" s="54"/>
      <c r="KSB23" s="54"/>
      <c r="KSC23" s="54"/>
      <c r="KSD23" s="54"/>
      <c r="KSE23" s="54"/>
      <c r="KSF23" s="54"/>
      <c r="KSG23" s="54"/>
      <c r="KSH23" s="54"/>
      <c r="KSI23" s="54"/>
      <c r="KSJ23" s="54"/>
      <c r="KSK23" s="54"/>
      <c r="KSL23" s="54"/>
      <c r="KSM23" s="54"/>
      <c r="KSN23" s="54"/>
      <c r="KSO23" s="54"/>
      <c r="KSP23" s="54"/>
      <c r="KSQ23" s="54"/>
      <c r="KSR23" s="54"/>
      <c r="KSS23" s="54"/>
      <c r="KST23" s="54"/>
      <c r="KSU23" s="54"/>
      <c r="KSV23" s="54"/>
      <c r="KSW23" s="54"/>
      <c r="KSX23" s="54"/>
      <c r="KSY23" s="54"/>
      <c r="KSZ23" s="54"/>
      <c r="KTA23" s="54"/>
      <c r="KTB23" s="54"/>
      <c r="KTC23" s="54"/>
      <c r="KTD23" s="54"/>
      <c r="KTE23" s="54"/>
      <c r="KTF23" s="54"/>
      <c r="KTG23" s="54"/>
      <c r="KTH23" s="54"/>
      <c r="KTI23" s="54"/>
      <c r="KTJ23" s="54"/>
      <c r="KTK23" s="54"/>
      <c r="KTL23" s="54"/>
      <c r="KTM23" s="54"/>
      <c r="KTN23" s="54"/>
      <c r="KTO23" s="54"/>
      <c r="KTP23" s="54"/>
      <c r="KTQ23" s="54"/>
      <c r="KTR23" s="54"/>
      <c r="KTS23" s="54"/>
      <c r="KTT23" s="54"/>
      <c r="KTU23" s="54"/>
      <c r="KTV23" s="54"/>
      <c r="KTW23" s="54"/>
      <c r="KTX23" s="54"/>
      <c r="KTY23" s="54"/>
      <c r="KTZ23" s="54"/>
      <c r="KUA23" s="54"/>
      <c r="KUB23" s="54"/>
      <c r="KUC23" s="54"/>
      <c r="KUD23" s="54"/>
      <c r="KUE23" s="54"/>
      <c r="KUF23" s="54"/>
      <c r="KUG23" s="54"/>
      <c r="KUH23" s="54"/>
      <c r="KUI23" s="54"/>
      <c r="KUJ23" s="54"/>
      <c r="KUK23" s="54"/>
      <c r="KUL23" s="54"/>
      <c r="KUM23" s="54"/>
      <c r="KUN23" s="54"/>
      <c r="KUO23" s="54"/>
      <c r="KUP23" s="54"/>
      <c r="KUQ23" s="54"/>
      <c r="KUR23" s="54"/>
      <c r="KUS23" s="54"/>
      <c r="KUT23" s="54"/>
      <c r="KUU23" s="54"/>
      <c r="KUV23" s="54"/>
      <c r="KUW23" s="54"/>
      <c r="KUX23" s="54"/>
      <c r="KUY23" s="54"/>
      <c r="KUZ23" s="54"/>
      <c r="KVA23" s="54"/>
      <c r="KVB23" s="54"/>
      <c r="KVC23" s="54"/>
      <c r="KVD23" s="54"/>
      <c r="KVE23" s="54"/>
      <c r="KVF23" s="54"/>
      <c r="KVG23" s="54"/>
      <c r="KVH23" s="54"/>
      <c r="KVI23" s="54"/>
      <c r="KVJ23" s="54"/>
      <c r="KVK23" s="54"/>
      <c r="KVL23" s="54"/>
      <c r="KVM23" s="54"/>
      <c r="KVN23" s="54"/>
      <c r="KVO23" s="54"/>
      <c r="KVP23" s="54"/>
      <c r="KVQ23" s="54"/>
      <c r="KVR23" s="54"/>
      <c r="KVS23" s="54"/>
      <c r="KVT23" s="54"/>
      <c r="KVU23" s="54"/>
      <c r="KVV23" s="54"/>
      <c r="KVW23" s="54"/>
      <c r="KVX23" s="54"/>
      <c r="KVY23" s="54"/>
      <c r="KVZ23" s="54"/>
      <c r="KWA23" s="54"/>
      <c r="KWB23" s="54"/>
      <c r="KWC23" s="54"/>
      <c r="KWD23" s="54"/>
      <c r="KWE23" s="54"/>
      <c r="KWF23" s="54"/>
      <c r="KWG23" s="54"/>
      <c r="KWH23" s="54"/>
      <c r="KWI23" s="54"/>
      <c r="KWJ23" s="54"/>
      <c r="KWK23" s="54"/>
      <c r="KWL23" s="54"/>
      <c r="KWM23" s="54"/>
      <c r="KWN23" s="54"/>
      <c r="KWO23" s="54"/>
      <c r="KWP23" s="54"/>
      <c r="KWQ23" s="54"/>
      <c r="KWR23" s="54"/>
      <c r="KWS23" s="54"/>
      <c r="KWT23" s="54"/>
      <c r="KWU23" s="54"/>
      <c r="KWV23" s="54"/>
      <c r="KWW23" s="54"/>
      <c r="KWX23" s="54"/>
      <c r="KWY23" s="54"/>
      <c r="KWZ23" s="54"/>
      <c r="KXA23" s="54"/>
      <c r="KXB23" s="54"/>
      <c r="KXC23" s="54"/>
      <c r="KXD23" s="54"/>
      <c r="KXE23" s="54"/>
      <c r="KXF23" s="54"/>
      <c r="KXG23" s="54"/>
      <c r="KXH23" s="54"/>
      <c r="KXI23" s="54"/>
      <c r="KXJ23" s="54"/>
      <c r="KXK23" s="54"/>
      <c r="KXL23" s="54"/>
      <c r="KXM23" s="54"/>
      <c r="KXN23" s="54"/>
      <c r="KXO23" s="54"/>
      <c r="KXP23" s="54"/>
      <c r="KXQ23" s="54"/>
      <c r="KXR23" s="54"/>
      <c r="KXS23" s="54"/>
      <c r="KXT23" s="54"/>
      <c r="KXU23" s="54"/>
      <c r="KXV23" s="54"/>
      <c r="KXW23" s="54"/>
      <c r="KXX23" s="54"/>
      <c r="KXY23" s="54"/>
      <c r="KXZ23" s="54"/>
      <c r="KYA23" s="54"/>
      <c r="KYB23" s="54"/>
      <c r="KYC23" s="54"/>
      <c r="KYD23" s="54"/>
      <c r="KYE23" s="54"/>
      <c r="KYF23" s="54"/>
      <c r="KYG23" s="54"/>
      <c r="KYH23" s="54"/>
      <c r="KYI23" s="54"/>
      <c r="KYJ23" s="54"/>
      <c r="KYK23" s="54"/>
      <c r="KYL23" s="54"/>
      <c r="KYM23" s="54"/>
      <c r="KYN23" s="54"/>
      <c r="KYO23" s="54"/>
      <c r="KYP23" s="54"/>
      <c r="KYQ23" s="54"/>
      <c r="KYR23" s="54"/>
      <c r="KYS23" s="54"/>
      <c r="KYT23" s="54"/>
      <c r="KYU23" s="54"/>
      <c r="KYV23" s="54"/>
      <c r="KYW23" s="54"/>
      <c r="KYX23" s="54"/>
      <c r="KYY23" s="54"/>
      <c r="KYZ23" s="54"/>
      <c r="KZA23" s="54"/>
      <c r="KZB23" s="54"/>
      <c r="KZC23" s="54"/>
      <c r="KZD23" s="54"/>
      <c r="KZE23" s="54"/>
      <c r="KZF23" s="54"/>
      <c r="KZG23" s="54"/>
      <c r="KZH23" s="54"/>
      <c r="KZI23" s="54"/>
      <c r="KZJ23" s="54"/>
      <c r="KZK23" s="54"/>
      <c r="KZL23" s="54"/>
      <c r="KZM23" s="54"/>
      <c r="KZN23" s="54"/>
      <c r="KZO23" s="54"/>
      <c r="KZP23" s="54"/>
      <c r="KZQ23" s="54"/>
      <c r="KZR23" s="54"/>
      <c r="KZS23" s="54"/>
      <c r="KZT23" s="54"/>
      <c r="KZU23" s="54"/>
      <c r="KZV23" s="54"/>
      <c r="KZW23" s="54"/>
      <c r="KZX23" s="54"/>
      <c r="KZY23" s="54"/>
      <c r="KZZ23" s="54"/>
      <c r="LAA23" s="54"/>
      <c r="LAB23" s="54"/>
      <c r="LAC23" s="54"/>
      <c r="LAD23" s="54"/>
      <c r="LAE23" s="54"/>
      <c r="LAF23" s="54"/>
      <c r="LAG23" s="54"/>
      <c r="LAH23" s="54"/>
      <c r="LAI23" s="54"/>
      <c r="LAJ23" s="54"/>
      <c r="LAK23" s="54"/>
      <c r="LAL23" s="54"/>
      <c r="LAM23" s="54"/>
      <c r="LAN23" s="54"/>
      <c r="LAO23" s="54"/>
      <c r="LAP23" s="54"/>
      <c r="LAQ23" s="54"/>
      <c r="LAR23" s="54"/>
      <c r="LAS23" s="54"/>
      <c r="LAT23" s="54"/>
      <c r="LAU23" s="54"/>
      <c r="LAV23" s="54"/>
      <c r="LAW23" s="54"/>
      <c r="LAX23" s="54"/>
      <c r="LAY23" s="54"/>
      <c r="LAZ23" s="54"/>
      <c r="LBA23" s="54"/>
      <c r="LBB23" s="54"/>
      <c r="LBC23" s="54"/>
      <c r="LBD23" s="54"/>
      <c r="LBE23" s="54"/>
      <c r="LBF23" s="54"/>
      <c r="LBG23" s="54"/>
      <c r="LBH23" s="54"/>
      <c r="LBI23" s="54"/>
      <c r="LBJ23" s="54"/>
      <c r="LBK23" s="54"/>
      <c r="LBL23" s="54"/>
      <c r="LBM23" s="54"/>
      <c r="LBN23" s="54"/>
      <c r="LBO23" s="54"/>
      <c r="LBP23" s="54"/>
      <c r="LBQ23" s="54"/>
      <c r="LBR23" s="54"/>
      <c r="LBS23" s="54"/>
      <c r="LBT23" s="54"/>
      <c r="LBU23" s="54"/>
      <c r="LBV23" s="54"/>
      <c r="LBW23" s="54"/>
      <c r="LBX23" s="54"/>
      <c r="LBY23" s="54"/>
      <c r="LBZ23" s="54"/>
      <c r="LCA23" s="54"/>
      <c r="LCB23" s="54"/>
      <c r="LCC23" s="54"/>
      <c r="LCD23" s="54"/>
      <c r="LCE23" s="54"/>
      <c r="LCF23" s="54"/>
      <c r="LCG23" s="54"/>
      <c r="LCH23" s="54"/>
      <c r="LCI23" s="54"/>
      <c r="LCJ23" s="54"/>
      <c r="LCK23" s="54"/>
      <c r="LCL23" s="54"/>
      <c r="LCM23" s="54"/>
      <c r="LCN23" s="54"/>
      <c r="LCO23" s="54"/>
      <c r="LCP23" s="54"/>
      <c r="LCQ23" s="54"/>
      <c r="LCR23" s="54"/>
      <c r="LCS23" s="54"/>
      <c r="LCT23" s="54"/>
      <c r="LCU23" s="54"/>
      <c r="LCV23" s="54"/>
      <c r="LCW23" s="54"/>
      <c r="LCX23" s="54"/>
      <c r="LCY23" s="54"/>
      <c r="LCZ23" s="54"/>
      <c r="LDA23" s="54"/>
      <c r="LDB23" s="54"/>
      <c r="LDC23" s="54"/>
      <c r="LDD23" s="54"/>
      <c r="LDE23" s="54"/>
      <c r="LDF23" s="54"/>
      <c r="LDG23" s="54"/>
      <c r="LDH23" s="54"/>
      <c r="LDI23" s="54"/>
      <c r="LDJ23" s="54"/>
      <c r="LDK23" s="54"/>
      <c r="LDL23" s="54"/>
      <c r="LDM23" s="54"/>
      <c r="LDN23" s="54"/>
      <c r="LDO23" s="54"/>
      <c r="LDP23" s="54"/>
      <c r="LDQ23" s="54"/>
      <c r="LDR23" s="54"/>
      <c r="LDS23" s="54"/>
      <c r="LDT23" s="54"/>
      <c r="LDU23" s="54"/>
      <c r="LDV23" s="54"/>
      <c r="LDW23" s="54"/>
      <c r="LDX23" s="54"/>
      <c r="LDY23" s="54"/>
      <c r="LDZ23" s="54"/>
      <c r="LEA23" s="54"/>
      <c r="LEB23" s="54"/>
      <c r="LEC23" s="54"/>
      <c r="LED23" s="54"/>
      <c r="LEE23" s="54"/>
      <c r="LEF23" s="54"/>
      <c r="LEG23" s="54"/>
      <c r="LEH23" s="54"/>
      <c r="LEI23" s="54"/>
      <c r="LEJ23" s="54"/>
      <c r="LEK23" s="54"/>
      <c r="LEL23" s="54"/>
      <c r="LEM23" s="54"/>
      <c r="LEN23" s="54"/>
      <c r="LEO23" s="54"/>
      <c r="LEP23" s="54"/>
      <c r="LEQ23" s="54"/>
      <c r="LER23" s="54"/>
      <c r="LES23" s="54"/>
      <c r="LET23" s="54"/>
      <c r="LEU23" s="54"/>
      <c r="LEV23" s="54"/>
      <c r="LEW23" s="54"/>
      <c r="LEX23" s="54"/>
      <c r="LEY23" s="54"/>
      <c r="LEZ23" s="54"/>
      <c r="LFA23" s="54"/>
      <c r="LFB23" s="54"/>
      <c r="LFC23" s="54"/>
      <c r="LFD23" s="54"/>
      <c r="LFE23" s="54"/>
      <c r="LFF23" s="54"/>
      <c r="LFG23" s="54"/>
      <c r="LFH23" s="54"/>
      <c r="LFI23" s="54"/>
      <c r="LFJ23" s="54"/>
      <c r="LFK23" s="54"/>
      <c r="LFL23" s="54"/>
      <c r="LFM23" s="54"/>
      <c r="LFN23" s="54"/>
      <c r="LFO23" s="54"/>
      <c r="LFP23" s="54"/>
      <c r="LFQ23" s="54"/>
      <c r="LFR23" s="54"/>
      <c r="LFS23" s="54"/>
      <c r="LFT23" s="54"/>
      <c r="LFU23" s="54"/>
      <c r="LFV23" s="54"/>
      <c r="LFW23" s="54"/>
      <c r="LFX23" s="54"/>
      <c r="LFY23" s="54"/>
      <c r="LFZ23" s="54"/>
      <c r="LGA23" s="54"/>
      <c r="LGB23" s="54"/>
      <c r="LGC23" s="54"/>
      <c r="LGD23" s="54"/>
      <c r="LGE23" s="54"/>
      <c r="LGF23" s="54"/>
      <c r="LGG23" s="54"/>
      <c r="LGH23" s="54"/>
      <c r="LGI23" s="54"/>
      <c r="LGJ23" s="54"/>
      <c r="LGK23" s="54"/>
      <c r="LGL23" s="54"/>
      <c r="LGM23" s="54"/>
      <c r="LGN23" s="54"/>
      <c r="LGO23" s="54"/>
      <c r="LGP23" s="54"/>
      <c r="LGQ23" s="54"/>
      <c r="LGR23" s="54"/>
      <c r="LGS23" s="54"/>
      <c r="LGT23" s="54"/>
      <c r="LGU23" s="54"/>
      <c r="LGV23" s="54"/>
      <c r="LGW23" s="54"/>
      <c r="LGX23" s="54"/>
      <c r="LGY23" s="54"/>
      <c r="LGZ23" s="54"/>
      <c r="LHA23" s="54"/>
      <c r="LHB23" s="54"/>
      <c r="LHC23" s="54"/>
      <c r="LHD23" s="54"/>
      <c r="LHE23" s="54"/>
      <c r="LHF23" s="54"/>
      <c r="LHG23" s="54"/>
      <c r="LHH23" s="54"/>
      <c r="LHI23" s="54"/>
      <c r="LHJ23" s="54"/>
      <c r="LHK23" s="54"/>
      <c r="LHL23" s="54"/>
      <c r="LHM23" s="54"/>
      <c r="LHN23" s="54"/>
      <c r="LHO23" s="54"/>
      <c r="LHP23" s="54"/>
      <c r="LHQ23" s="54"/>
      <c r="LHR23" s="54"/>
      <c r="LHS23" s="54"/>
      <c r="LHT23" s="54"/>
      <c r="LHU23" s="54"/>
      <c r="LHV23" s="54"/>
      <c r="LHW23" s="54"/>
      <c r="LHX23" s="54"/>
      <c r="LHY23" s="54"/>
      <c r="LHZ23" s="54"/>
      <c r="LIA23" s="54"/>
      <c r="LIB23" s="54"/>
      <c r="LIC23" s="54"/>
      <c r="LID23" s="54"/>
      <c r="LIE23" s="54"/>
      <c r="LIF23" s="54"/>
      <c r="LIG23" s="54"/>
      <c r="LIH23" s="54"/>
      <c r="LII23" s="54"/>
      <c r="LIJ23" s="54"/>
      <c r="LIK23" s="54"/>
      <c r="LIL23" s="54"/>
      <c r="LIM23" s="54"/>
      <c r="LIN23" s="54"/>
      <c r="LIO23" s="54"/>
      <c r="LIP23" s="54"/>
      <c r="LIQ23" s="54"/>
      <c r="LIR23" s="54"/>
      <c r="LIS23" s="54"/>
      <c r="LIT23" s="54"/>
      <c r="LIU23" s="54"/>
      <c r="LIV23" s="54"/>
      <c r="LIW23" s="54"/>
      <c r="LIX23" s="54"/>
      <c r="LIY23" s="54"/>
      <c r="LIZ23" s="54"/>
      <c r="LJA23" s="54"/>
      <c r="LJB23" s="54"/>
      <c r="LJC23" s="54"/>
      <c r="LJD23" s="54"/>
      <c r="LJE23" s="54"/>
      <c r="LJF23" s="54"/>
      <c r="LJG23" s="54"/>
      <c r="LJH23" s="54"/>
      <c r="LJI23" s="54"/>
      <c r="LJJ23" s="54"/>
      <c r="LJK23" s="54"/>
      <c r="LJL23" s="54"/>
      <c r="LJM23" s="54"/>
      <c r="LJN23" s="54"/>
      <c r="LJO23" s="54"/>
      <c r="LJP23" s="54"/>
      <c r="LJQ23" s="54"/>
      <c r="LJR23" s="54"/>
      <c r="LJS23" s="54"/>
      <c r="LJT23" s="54"/>
      <c r="LJU23" s="54"/>
      <c r="LJV23" s="54"/>
      <c r="LJW23" s="54"/>
      <c r="LJX23" s="54"/>
      <c r="LJY23" s="54"/>
      <c r="LJZ23" s="54"/>
      <c r="LKA23" s="54"/>
      <c r="LKB23" s="54"/>
      <c r="LKC23" s="54"/>
      <c r="LKD23" s="54"/>
      <c r="LKE23" s="54"/>
      <c r="LKF23" s="54"/>
      <c r="LKG23" s="54"/>
      <c r="LKH23" s="54"/>
      <c r="LKI23" s="54"/>
      <c r="LKJ23" s="54"/>
      <c r="LKK23" s="54"/>
      <c r="LKL23" s="54"/>
      <c r="LKM23" s="54"/>
      <c r="LKN23" s="54"/>
      <c r="LKO23" s="54"/>
      <c r="LKP23" s="54"/>
      <c r="LKQ23" s="54"/>
      <c r="LKR23" s="54"/>
      <c r="LKS23" s="54"/>
      <c r="LKT23" s="54"/>
      <c r="LKU23" s="54"/>
      <c r="LKV23" s="54"/>
      <c r="LKW23" s="54"/>
      <c r="LKX23" s="54"/>
      <c r="LKY23" s="54"/>
      <c r="LKZ23" s="54"/>
      <c r="LLA23" s="54"/>
      <c r="LLB23" s="54"/>
      <c r="LLC23" s="54"/>
      <c r="LLD23" s="54"/>
      <c r="LLE23" s="54"/>
      <c r="LLF23" s="54"/>
      <c r="LLG23" s="54"/>
      <c r="LLH23" s="54"/>
      <c r="LLI23" s="54"/>
      <c r="LLJ23" s="54"/>
      <c r="LLK23" s="54"/>
      <c r="LLL23" s="54"/>
      <c r="LLM23" s="54"/>
      <c r="LLN23" s="54"/>
      <c r="LLO23" s="54"/>
      <c r="LLP23" s="54"/>
      <c r="LLQ23" s="54"/>
      <c r="LLR23" s="54"/>
      <c r="LLS23" s="54"/>
      <c r="LLT23" s="54"/>
      <c r="LLU23" s="54"/>
      <c r="LLV23" s="54"/>
      <c r="LLW23" s="54"/>
      <c r="LLX23" s="54"/>
      <c r="LLY23" s="54"/>
      <c r="LLZ23" s="54"/>
      <c r="LMA23" s="54"/>
      <c r="LMB23" s="54"/>
      <c r="LMC23" s="54"/>
      <c r="LMD23" s="54"/>
      <c r="LME23" s="54"/>
      <c r="LMF23" s="54"/>
      <c r="LMG23" s="54"/>
      <c r="LMH23" s="54"/>
      <c r="LMI23" s="54"/>
      <c r="LMJ23" s="54"/>
      <c r="LMK23" s="54"/>
      <c r="LML23" s="54"/>
      <c r="LMM23" s="54"/>
      <c r="LMN23" s="54"/>
      <c r="LMO23" s="54"/>
      <c r="LMP23" s="54"/>
      <c r="LMQ23" s="54"/>
      <c r="LMR23" s="54"/>
      <c r="LMS23" s="54"/>
      <c r="LMT23" s="54"/>
      <c r="LMU23" s="54"/>
      <c r="LMV23" s="54"/>
      <c r="LMW23" s="54"/>
      <c r="LMX23" s="54"/>
      <c r="LMY23" s="54"/>
      <c r="LMZ23" s="54"/>
      <c r="LNA23" s="54"/>
      <c r="LNB23" s="54"/>
      <c r="LNC23" s="54"/>
      <c r="LND23" s="54"/>
      <c r="LNE23" s="54"/>
      <c r="LNF23" s="54"/>
      <c r="LNG23" s="54"/>
      <c r="LNH23" s="54"/>
      <c r="LNI23" s="54"/>
      <c r="LNJ23" s="54"/>
      <c r="LNK23" s="54"/>
      <c r="LNL23" s="54"/>
      <c r="LNM23" s="54"/>
      <c r="LNN23" s="54"/>
      <c r="LNO23" s="54"/>
      <c r="LNP23" s="54"/>
      <c r="LNQ23" s="54"/>
      <c r="LNR23" s="54"/>
      <c r="LNS23" s="54"/>
      <c r="LNT23" s="54"/>
      <c r="LNU23" s="54"/>
      <c r="LNV23" s="54"/>
      <c r="LNW23" s="54"/>
      <c r="LNX23" s="54"/>
      <c r="LNY23" s="54"/>
      <c r="LNZ23" s="54"/>
      <c r="LOA23" s="54"/>
      <c r="LOB23" s="54"/>
      <c r="LOC23" s="54"/>
      <c r="LOD23" s="54"/>
      <c r="LOE23" s="54"/>
      <c r="LOF23" s="54"/>
      <c r="LOG23" s="54"/>
      <c r="LOH23" s="54"/>
      <c r="LOI23" s="54"/>
      <c r="LOJ23" s="54"/>
      <c r="LOK23" s="54"/>
      <c r="LOL23" s="54"/>
      <c r="LOM23" s="54"/>
      <c r="LON23" s="54"/>
      <c r="LOO23" s="54"/>
      <c r="LOP23" s="54"/>
      <c r="LOQ23" s="54"/>
      <c r="LOR23" s="54"/>
      <c r="LOS23" s="54"/>
      <c r="LOT23" s="54"/>
      <c r="LOU23" s="54"/>
      <c r="LOV23" s="54"/>
      <c r="LOW23" s="54"/>
      <c r="LOX23" s="54"/>
      <c r="LOY23" s="54"/>
      <c r="LOZ23" s="54"/>
      <c r="LPA23" s="54"/>
      <c r="LPB23" s="54"/>
      <c r="LPC23" s="54"/>
      <c r="LPD23" s="54"/>
      <c r="LPE23" s="54"/>
      <c r="LPF23" s="54"/>
      <c r="LPG23" s="54"/>
      <c r="LPH23" s="54"/>
      <c r="LPI23" s="54"/>
      <c r="LPJ23" s="54"/>
      <c r="LPK23" s="54"/>
      <c r="LPL23" s="54"/>
      <c r="LPM23" s="54"/>
      <c r="LPN23" s="54"/>
      <c r="LPO23" s="54"/>
      <c r="LPP23" s="54"/>
      <c r="LPQ23" s="54"/>
      <c r="LPR23" s="54"/>
      <c r="LPS23" s="54"/>
      <c r="LPT23" s="54"/>
      <c r="LPU23" s="54"/>
      <c r="LPV23" s="54"/>
      <c r="LPW23" s="54"/>
      <c r="LPX23" s="54"/>
      <c r="LPY23" s="54"/>
      <c r="LPZ23" s="54"/>
      <c r="LQA23" s="54"/>
      <c r="LQB23" s="54"/>
      <c r="LQC23" s="54"/>
      <c r="LQD23" s="54"/>
      <c r="LQE23" s="54"/>
      <c r="LQF23" s="54"/>
      <c r="LQG23" s="54"/>
      <c r="LQH23" s="54"/>
      <c r="LQI23" s="54"/>
      <c r="LQJ23" s="54"/>
      <c r="LQK23" s="54"/>
      <c r="LQL23" s="54"/>
      <c r="LQM23" s="54"/>
      <c r="LQN23" s="54"/>
      <c r="LQO23" s="54"/>
      <c r="LQP23" s="54"/>
      <c r="LQQ23" s="54"/>
      <c r="LQR23" s="54"/>
      <c r="LQS23" s="54"/>
      <c r="LQT23" s="54"/>
      <c r="LQU23" s="54"/>
      <c r="LQV23" s="54"/>
      <c r="LQW23" s="54"/>
      <c r="LQX23" s="54"/>
      <c r="LQY23" s="54"/>
      <c r="LQZ23" s="54"/>
      <c r="LRA23" s="54"/>
      <c r="LRB23" s="54"/>
      <c r="LRC23" s="54"/>
      <c r="LRD23" s="54"/>
      <c r="LRE23" s="54"/>
      <c r="LRF23" s="54"/>
      <c r="LRG23" s="54"/>
      <c r="LRH23" s="54"/>
      <c r="LRI23" s="54"/>
      <c r="LRJ23" s="54"/>
      <c r="LRK23" s="54"/>
      <c r="LRL23" s="54"/>
      <c r="LRM23" s="54"/>
      <c r="LRN23" s="54"/>
      <c r="LRO23" s="54"/>
      <c r="LRP23" s="54"/>
      <c r="LRQ23" s="54"/>
      <c r="LRR23" s="54"/>
      <c r="LRS23" s="54"/>
      <c r="LRT23" s="54"/>
      <c r="LRU23" s="54"/>
      <c r="LRV23" s="54"/>
      <c r="LRW23" s="54"/>
      <c r="LRX23" s="54"/>
      <c r="LRY23" s="54"/>
      <c r="LRZ23" s="54"/>
      <c r="LSA23" s="54"/>
      <c r="LSB23" s="54"/>
      <c r="LSC23" s="54"/>
      <c r="LSD23" s="54"/>
      <c r="LSE23" s="54"/>
      <c r="LSF23" s="54"/>
      <c r="LSG23" s="54"/>
      <c r="LSH23" s="54"/>
      <c r="LSI23" s="54"/>
      <c r="LSJ23" s="54"/>
      <c r="LSK23" s="54"/>
      <c r="LSL23" s="54"/>
      <c r="LSM23" s="54"/>
      <c r="LSN23" s="54"/>
      <c r="LSO23" s="54"/>
      <c r="LSP23" s="54"/>
      <c r="LSQ23" s="54"/>
      <c r="LSR23" s="54"/>
      <c r="LSS23" s="54"/>
      <c r="LST23" s="54"/>
      <c r="LSU23" s="54"/>
      <c r="LSV23" s="54"/>
      <c r="LSW23" s="54"/>
      <c r="LSX23" s="54"/>
      <c r="LSY23" s="54"/>
      <c r="LSZ23" s="54"/>
      <c r="LTA23" s="54"/>
      <c r="LTB23" s="54"/>
      <c r="LTC23" s="54"/>
      <c r="LTD23" s="54"/>
      <c r="LTE23" s="54"/>
      <c r="LTF23" s="54"/>
      <c r="LTG23" s="54"/>
      <c r="LTH23" s="54"/>
      <c r="LTI23" s="54"/>
      <c r="LTJ23" s="54"/>
      <c r="LTK23" s="54"/>
      <c r="LTL23" s="54"/>
      <c r="LTM23" s="54"/>
      <c r="LTN23" s="54"/>
      <c r="LTO23" s="54"/>
      <c r="LTP23" s="54"/>
      <c r="LTQ23" s="54"/>
      <c r="LTR23" s="54"/>
      <c r="LTS23" s="54"/>
      <c r="LTT23" s="54"/>
      <c r="LTU23" s="54"/>
      <c r="LTV23" s="54"/>
      <c r="LTW23" s="54"/>
      <c r="LTX23" s="54"/>
      <c r="LTY23" s="54"/>
      <c r="LTZ23" s="54"/>
      <c r="LUA23" s="54"/>
      <c r="LUB23" s="54"/>
      <c r="LUC23" s="54"/>
      <c r="LUD23" s="54"/>
      <c r="LUE23" s="54"/>
      <c r="LUF23" s="54"/>
      <c r="LUG23" s="54"/>
      <c r="LUH23" s="54"/>
      <c r="LUI23" s="54"/>
      <c r="LUJ23" s="54"/>
      <c r="LUK23" s="54"/>
      <c r="LUL23" s="54"/>
      <c r="LUM23" s="54"/>
      <c r="LUN23" s="54"/>
      <c r="LUO23" s="54"/>
      <c r="LUP23" s="54"/>
      <c r="LUQ23" s="54"/>
      <c r="LUR23" s="54"/>
      <c r="LUS23" s="54"/>
      <c r="LUT23" s="54"/>
      <c r="LUU23" s="54"/>
      <c r="LUV23" s="54"/>
      <c r="LUW23" s="54"/>
      <c r="LUX23" s="54"/>
      <c r="LUY23" s="54"/>
      <c r="LUZ23" s="54"/>
      <c r="LVA23" s="54"/>
      <c r="LVB23" s="54"/>
      <c r="LVC23" s="54"/>
      <c r="LVD23" s="54"/>
      <c r="LVE23" s="54"/>
      <c r="LVF23" s="54"/>
      <c r="LVG23" s="54"/>
      <c r="LVH23" s="54"/>
      <c r="LVI23" s="54"/>
      <c r="LVJ23" s="54"/>
      <c r="LVK23" s="54"/>
      <c r="LVL23" s="54"/>
      <c r="LVM23" s="54"/>
      <c r="LVN23" s="54"/>
      <c r="LVO23" s="54"/>
      <c r="LVP23" s="54"/>
      <c r="LVQ23" s="54"/>
      <c r="LVR23" s="54"/>
      <c r="LVS23" s="54"/>
      <c r="LVT23" s="54"/>
      <c r="LVU23" s="54"/>
      <c r="LVV23" s="54"/>
      <c r="LVW23" s="54"/>
      <c r="LVX23" s="54"/>
      <c r="LVY23" s="54"/>
      <c r="LVZ23" s="54"/>
      <c r="LWA23" s="54"/>
      <c r="LWB23" s="54"/>
      <c r="LWC23" s="54"/>
      <c r="LWD23" s="54"/>
      <c r="LWE23" s="54"/>
      <c r="LWF23" s="54"/>
      <c r="LWG23" s="54"/>
      <c r="LWH23" s="54"/>
      <c r="LWI23" s="54"/>
      <c r="LWJ23" s="54"/>
      <c r="LWK23" s="54"/>
      <c r="LWL23" s="54"/>
      <c r="LWM23" s="54"/>
      <c r="LWN23" s="54"/>
      <c r="LWO23" s="54"/>
      <c r="LWP23" s="54"/>
      <c r="LWQ23" s="54"/>
      <c r="LWR23" s="54"/>
      <c r="LWS23" s="54"/>
      <c r="LWT23" s="54"/>
      <c r="LWU23" s="54"/>
      <c r="LWV23" s="54"/>
      <c r="LWW23" s="54"/>
      <c r="LWX23" s="54"/>
      <c r="LWY23" s="54"/>
      <c r="LWZ23" s="54"/>
      <c r="LXA23" s="54"/>
      <c r="LXB23" s="54"/>
      <c r="LXC23" s="54"/>
      <c r="LXD23" s="54"/>
      <c r="LXE23" s="54"/>
      <c r="LXF23" s="54"/>
      <c r="LXG23" s="54"/>
      <c r="LXH23" s="54"/>
      <c r="LXI23" s="54"/>
      <c r="LXJ23" s="54"/>
      <c r="LXK23" s="54"/>
      <c r="LXL23" s="54"/>
      <c r="LXM23" s="54"/>
      <c r="LXN23" s="54"/>
      <c r="LXO23" s="54"/>
      <c r="LXP23" s="54"/>
      <c r="LXQ23" s="54"/>
      <c r="LXR23" s="54"/>
      <c r="LXS23" s="54"/>
      <c r="LXT23" s="54"/>
      <c r="LXU23" s="54"/>
      <c r="LXV23" s="54"/>
      <c r="LXW23" s="54"/>
      <c r="LXX23" s="54"/>
      <c r="LXY23" s="54"/>
      <c r="LXZ23" s="54"/>
      <c r="LYA23" s="54"/>
      <c r="LYB23" s="54"/>
      <c r="LYC23" s="54"/>
      <c r="LYD23" s="54"/>
      <c r="LYE23" s="54"/>
      <c r="LYF23" s="54"/>
      <c r="LYG23" s="54"/>
      <c r="LYH23" s="54"/>
      <c r="LYI23" s="54"/>
      <c r="LYJ23" s="54"/>
      <c r="LYK23" s="54"/>
      <c r="LYL23" s="54"/>
      <c r="LYM23" s="54"/>
      <c r="LYN23" s="54"/>
      <c r="LYO23" s="54"/>
      <c r="LYP23" s="54"/>
      <c r="LYQ23" s="54"/>
      <c r="LYR23" s="54"/>
      <c r="LYS23" s="54"/>
      <c r="LYT23" s="54"/>
      <c r="LYU23" s="54"/>
      <c r="LYV23" s="54"/>
      <c r="LYW23" s="54"/>
      <c r="LYX23" s="54"/>
      <c r="LYY23" s="54"/>
      <c r="LYZ23" s="54"/>
      <c r="LZA23" s="54"/>
      <c r="LZB23" s="54"/>
      <c r="LZC23" s="54"/>
      <c r="LZD23" s="54"/>
      <c r="LZE23" s="54"/>
      <c r="LZF23" s="54"/>
      <c r="LZG23" s="54"/>
      <c r="LZH23" s="54"/>
      <c r="LZI23" s="54"/>
      <c r="LZJ23" s="54"/>
      <c r="LZK23" s="54"/>
      <c r="LZL23" s="54"/>
      <c r="LZM23" s="54"/>
      <c r="LZN23" s="54"/>
      <c r="LZO23" s="54"/>
      <c r="LZP23" s="54"/>
      <c r="LZQ23" s="54"/>
      <c r="LZR23" s="54"/>
      <c r="LZS23" s="54"/>
      <c r="LZT23" s="54"/>
      <c r="LZU23" s="54"/>
      <c r="LZV23" s="54"/>
      <c r="LZW23" s="54"/>
      <c r="LZX23" s="54"/>
      <c r="LZY23" s="54"/>
      <c r="LZZ23" s="54"/>
      <c r="MAA23" s="54"/>
      <c r="MAB23" s="54"/>
      <c r="MAC23" s="54"/>
      <c r="MAD23" s="54"/>
      <c r="MAE23" s="54"/>
      <c r="MAF23" s="54"/>
      <c r="MAG23" s="54"/>
      <c r="MAH23" s="54"/>
      <c r="MAI23" s="54"/>
      <c r="MAJ23" s="54"/>
      <c r="MAK23" s="54"/>
      <c r="MAL23" s="54"/>
      <c r="MAM23" s="54"/>
      <c r="MAN23" s="54"/>
      <c r="MAO23" s="54"/>
      <c r="MAP23" s="54"/>
      <c r="MAQ23" s="54"/>
      <c r="MAR23" s="54"/>
      <c r="MAS23" s="54"/>
      <c r="MAT23" s="54"/>
      <c r="MAU23" s="54"/>
      <c r="MAV23" s="54"/>
      <c r="MAW23" s="54"/>
      <c r="MAX23" s="54"/>
      <c r="MAY23" s="54"/>
      <c r="MAZ23" s="54"/>
      <c r="MBA23" s="54"/>
      <c r="MBB23" s="54"/>
      <c r="MBC23" s="54"/>
      <c r="MBD23" s="54"/>
      <c r="MBE23" s="54"/>
      <c r="MBF23" s="54"/>
      <c r="MBG23" s="54"/>
      <c r="MBH23" s="54"/>
      <c r="MBI23" s="54"/>
      <c r="MBJ23" s="54"/>
      <c r="MBK23" s="54"/>
      <c r="MBL23" s="54"/>
      <c r="MBM23" s="54"/>
      <c r="MBN23" s="54"/>
      <c r="MBO23" s="54"/>
      <c r="MBP23" s="54"/>
      <c r="MBQ23" s="54"/>
      <c r="MBR23" s="54"/>
      <c r="MBS23" s="54"/>
      <c r="MBT23" s="54"/>
      <c r="MBU23" s="54"/>
      <c r="MBV23" s="54"/>
      <c r="MBW23" s="54"/>
      <c r="MBX23" s="54"/>
      <c r="MBY23" s="54"/>
      <c r="MBZ23" s="54"/>
      <c r="MCA23" s="54"/>
      <c r="MCB23" s="54"/>
      <c r="MCC23" s="54"/>
      <c r="MCD23" s="54"/>
      <c r="MCE23" s="54"/>
      <c r="MCF23" s="54"/>
      <c r="MCG23" s="54"/>
      <c r="MCH23" s="54"/>
      <c r="MCI23" s="54"/>
      <c r="MCJ23" s="54"/>
      <c r="MCK23" s="54"/>
      <c r="MCL23" s="54"/>
      <c r="MCM23" s="54"/>
      <c r="MCN23" s="54"/>
      <c r="MCO23" s="54"/>
      <c r="MCP23" s="54"/>
      <c r="MCQ23" s="54"/>
      <c r="MCR23" s="54"/>
      <c r="MCS23" s="54"/>
      <c r="MCT23" s="54"/>
      <c r="MCU23" s="54"/>
      <c r="MCV23" s="54"/>
      <c r="MCW23" s="54"/>
      <c r="MCX23" s="54"/>
      <c r="MCY23" s="54"/>
      <c r="MCZ23" s="54"/>
      <c r="MDA23" s="54"/>
      <c r="MDB23" s="54"/>
      <c r="MDC23" s="54"/>
      <c r="MDD23" s="54"/>
      <c r="MDE23" s="54"/>
      <c r="MDF23" s="54"/>
      <c r="MDG23" s="54"/>
      <c r="MDH23" s="54"/>
      <c r="MDI23" s="54"/>
      <c r="MDJ23" s="54"/>
      <c r="MDK23" s="54"/>
      <c r="MDL23" s="54"/>
      <c r="MDM23" s="54"/>
      <c r="MDN23" s="54"/>
      <c r="MDO23" s="54"/>
      <c r="MDP23" s="54"/>
      <c r="MDQ23" s="54"/>
      <c r="MDR23" s="54"/>
      <c r="MDS23" s="54"/>
      <c r="MDT23" s="54"/>
      <c r="MDU23" s="54"/>
      <c r="MDV23" s="54"/>
      <c r="MDW23" s="54"/>
      <c r="MDX23" s="54"/>
      <c r="MDY23" s="54"/>
      <c r="MDZ23" s="54"/>
      <c r="MEA23" s="54"/>
      <c r="MEB23" s="54"/>
      <c r="MEC23" s="54"/>
      <c r="MED23" s="54"/>
      <c r="MEE23" s="54"/>
      <c r="MEF23" s="54"/>
      <c r="MEG23" s="54"/>
      <c r="MEH23" s="54"/>
      <c r="MEI23" s="54"/>
      <c r="MEJ23" s="54"/>
      <c r="MEK23" s="54"/>
      <c r="MEL23" s="54"/>
      <c r="MEM23" s="54"/>
      <c r="MEN23" s="54"/>
      <c r="MEO23" s="54"/>
      <c r="MEP23" s="54"/>
      <c r="MEQ23" s="54"/>
      <c r="MER23" s="54"/>
      <c r="MES23" s="54"/>
      <c r="MET23" s="54"/>
      <c r="MEU23" s="54"/>
      <c r="MEV23" s="54"/>
      <c r="MEW23" s="54"/>
      <c r="MEX23" s="54"/>
      <c r="MEY23" s="54"/>
      <c r="MEZ23" s="54"/>
      <c r="MFA23" s="54"/>
      <c r="MFB23" s="54"/>
      <c r="MFC23" s="54"/>
      <c r="MFD23" s="54"/>
      <c r="MFE23" s="54"/>
      <c r="MFF23" s="54"/>
      <c r="MFG23" s="54"/>
      <c r="MFH23" s="54"/>
      <c r="MFI23" s="54"/>
      <c r="MFJ23" s="54"/>
      <c r="MFK23" s="54"/>
      <c r="MFL23" s="54"/>
      <c r="MFM23" s="54"/>
      <c r="MFN23" s="54"/>
      <c r="MFO23" s="54"/>
      <c r="MFP23" s="54"/>
      <c r="MFQ23" s="54"/>
      <c r="MFR23" s="54"/>
      <c r="MFS23" s="54"/>
      <c r="MFT23" s="54"/>
      <c r="MFU23" s="54"/>
      <c r="MFV23" s="54"/>
      <c r="MFW23" s="54"/>
      <c r="MFX23" s="54"/>
      <c r="MFY23" s="54"/>
      <c r="MFZ23" s="54"/>
      <c r="MGA23" s="54"/>
      <c r="MGB23" s="54"/>
      <c r="MGC23" s="54"/>
      <c r="MGD23" s="54"/>
      <c r="MGE23" s="54"/>
      <c r="MGF23" s="54"/>
      <c r="MGG23" s="54"/>
      <c r="MGH23" s="54"/>
      <c r="MGI23" s="54"/>
      <c r="MGJ23" s="54"/>
      <c r="MGK23" s="54"/>
      <c r="MGL23" s="54"/>
      <c r="MGM23" s="54"/>
      <c r="MGN23" s="54"/>
      <c r="MGO23" s="54"/>
      <c r="MGP23" s="54"/>
      <c r="MGQ23" s="54"/>
      <c r="MGR23" s="54"/>
      <c r="MGS23" s="54"/>
      <c r="MGT23" s="54"/>
      <c r="MGU23" s="54"/>
      <c r="MGV23" s="54"/>
      <c r="MGW23" s="54"/>
      <c r="MGX23" s="54"/>
      <c r="MGY23" s="54"/>
      <c r="MGZ23" s="54"/>
      <c r="MHA23" s="54"/>
      <c r="MHB23" s="54"/>
      <c r="MHC23" s="54"/>
      <c r="MHD23" s="54"/>
      <c r="MHE23" s="54"/>
      <c r="MHF23" s="54"/>
      <c r="MHG23" s="54"/>
      <c r="MHH23" s="54"/>
      <c r="MHI23" s="54"/>
      <c r="MHJ23" s="54"/>
      <c r="MHK23" s="54"/>
      <c r="MHL23" s="54"/>
      <c r="MHM23" s="54"/>
      <c r="MHN23" s="54"/>
      <c r="MHO23" s="54"/>
      <c r="MHP23" s="54"/>
      <c r="MHQ23" s="54"/>
      <c r="MHR23" s="54"/>
      <c r="MHS23" s="54"/>
      <c r="MHT23" s="54"/>
      <c r="MHU23" s="54"/>
      <c r="MHV23" s="54"/>
      <c r="MHW23" s="54"/>
      <c r="MHX23" s="54"/>
      <c r="MHY23" s="54"/>
      <c r="MHZ23" s="54"/>
      <c r="MIA23" s="54"/>
      <c r="MIB23" s="54"/>
      <c r="MIC23" s="54"/>
      <c r="MID23" s="54"/>
      <c r="MIE23" s="54"/>
      <c r="MIF23" s="54"/>
      <c r="MIG23" s="54"/>
      <c r="MIH23" s="54"/>
      <c r="MII23" s="54"/>
      <c r="MIJ23" s="54"/>
      <c r="MIK23" s="54"/>
      <c r="MIL23" s="54"/>
      <c r="MIM23" s="54"/>
      <c r="MIN23" s="54"/>
      <c r="MIO23" s="54"/>
      <c r="MIP23" s="54"/>
      <c r="MIQ23" s="54"/>
      <c r="MIR23" s="54"/>
      <c r="MIS23" s="54"/>
      <c r="MIT23" s="54"/>
      <c r="MIU23" s="54"/>
      <c r="MIV23" s="54"/>
      <c r="MIW23" s="54"/>
      <c r="MIX23" s="54"/>
      <c r="MIY23" s="54"/>
      <c r="MIZ23" s="54"/>
      <c r="MJA23" s="54"/>
      <c r="MJB23" s="54"/>
      <c r="MJC23" s="54"/>
      <c r="MJD23" s="54"/>
      <c r="MJE23" s="54"/>
      <c r="MJF23" s="54"/>
      <c r="MJG23" s="54"/>
      <c r="MJH23" s="54"/>
      <c r="MJI23" s="54"/>
      <c r="MJJ23" s="54"/>
      <c r="MJK23" s="54"/>
      <c r="MJL23" s="54"/>
      <c r="MJM23" s="54"/>
      <c r="MJN23" s="54"/>
      <c r="MJO23" s="54"/>
      <c r="MJP23" s="54"/>
      <c r="MJQ23" s="54"/>
      <c r="MJR23" s="54"/>
      <c r="MJS23" s="54"/>
      <c r="MJT23" s="54"/>
      <c r="MJU23" s="54"/>
      <c r="MJV23" s="54"/>
      <c r="MJW23" s="54"/>
      <c r="MJX23" s="54"/>
      <c r="MJY23" s="54"/>
      <c r="MJZ23" s="54"/>
      <c r="MKA23" s="54"/>
      <c r="MKB23" s="54"/>
      <c r="MKC23" s="54"/>
      <c r="MKD23" s="54"/>
      <c r="MKE23" s="54"/>
      <c r="MKF23" s="54"/>
      <c r="MKG23" s="54"/>
      <c r="MKH23" s="54"/>
      <c r="MKI23" s="54"/>
      <c r="MKJ23" s="54"/>
      <c r="MKK23" s="54"/>
      <c r="MKL23" s="54"/>
      <c r="MKM23" s="54"/>
      <c r="MKN23" s="54"/>
      <c r="MKO23" s="54"/>
      <c r="MKP23" s="54"/>
      <c r="MKQ23" s="54"/>
      <c r="MKR23" s="54"/>
      <c r="MKS23" s="54"/>
      <c r="MKT23" s="54"/>
      <c r="MKU23" s="54"/>
      <c r="MKV23" s="54"/>
      <c r="MKW23" s="54"/>
      <c r="MKX23" s="54"/>
      <c r="MKY23" s="54"/>
      <c r="MKZ23" s="54"/>
      <c r="MLA23" s="54"/>
      <c r="MLB23" s="54"/>
      <c r="MLC23" s="54"/>
      <c r="MLD23" s="54"/>
      <c r="MLE23" s="54"/>
      <c r="MLF23" s="54"/>
      <c r="MLG23" s="54"/>
      <c r="MLH23" s="54"/>
      <c r="MLI23" s="54"/>
      <c r="MLJ23" s="54"/>
      <c r="MLK23" s="54"/>
      <c r="MLL23" s="54"/>
      <c r="MLM23" s="54"/>
      <c r="MLN23" s="54"/>
      <c r="MLO23" s="54"/>
      <c r="MLP23" s="54"/>
      <c r="MLQ23" s="54"/>
      <c r="MLR23" s="54"/>
      <c r="MLS23" s="54"/>
      <c r="MLT23" s="54"/>
      <c r="MLU23" s="54"/>
      <c r="MLV23" s="54"/>
      <c r="MLW23" s="54"/>
      <c r="MLX23" s="54"/>
      <c r="MLY23" s="54"/>
      <c r="MLZ23" s="54"/>
      <c r="MMA23" s="54"/>
      <c r="MMB23" s="54"/>
      <c r="MMC23" s="54"/>
      <c r="MMD23" s="54"/>
      <c r="MME23" s="54"/>
      <c r="MMF23" s="54"/>
      <c r="MMG23" s="54"/>
      <c r="MMH23" s="54"/>
      <c r="MMI23" s="54"/>
      <c r="MMJ23" s="54"/>
      <c r="MMK23" s="54"/>
      <c r="MML23" s="54"/>
      <c r="MMM23" s="54"/>
      <c r="MMN23" s="54"/>
      <c r="MMO23" s="54"/>
      <c r="MMP23" s="54"/>
      <c r="MMQ23" s="54"/>
      <c r="MMR23" s="54"/>
      <c r="MMS23" s="54"/>
      <c r="MMT23" s="54"/>
      <c r="MMU23" s="54"/>
      <c r="MMV23" s="54"/>
      <c r="MMW23" s="54"/>
      <c r="MMX23" s="54"/>
      <c r="MMY23" s="54"/>
      <c r="MMZ23" s="54"/>
      <c r="MNA23" s="54"/>
      <c r="MNB23" s="54"/>
      <c r="MNC23" s="54"/>
      <c r="MND23" s="54"/>
      <c r="MNE23" s="54"/>
      <c r="MNF23" s="54"/>
      <c r="MNG23" s="54"/>
      <c r="MNH23" s="54"/>
      <c r="MNI23" s="54"/>
      <c r="MNJ23" s="54"/>
      <c r="MNK23" s="54"/>
      <c r="MNL23" s="54"/>
      <c r="MNM23" s="54"/>
      <c r="MNN23" s="54"/>
      <c r="MNO23" s="54"/>
      <c r="MNP23" s="54"/>
      <c r="MNQ23" s="54"/>
      <c r="MNR23" s="54"/>
      <c r="MNS23" s="54"/>
      <c r="MNT23" s="54"/>
      <c r="MNU23" s="54"/>
      <c r="MNV23" s="54"/>
      <c r="MNW23" s="54"/>
      <c r="MNX23" s="54"/>
      <c r="MNY23" s="54"/>
      <c r="MNZ23" s="54"/>
      <c r="MOA23" s="54"/>
      <c r="MOB23" s="54"/>
      <c r="MOC23" s="54"/>
      <c r="MOD23" s="54"/>
      <c r="MOE23" s="54"/>
      <c r="MOF23" s="54"/>
      <c r="MOG23" s="54"/>
      <c r="MOH23" s="54"/>
      <c r="MOI23" s="54"/>
      <c r="MOJ23" s="54"/>
      <c r="MOK23" s="54"/>
      <c r="MOL23" s="54"/>
      <c r="MOM23" s="54"/>
      <c r="MON23" s="54"/>
      <c r="MOO23" s="54"/>
      <c r="MOP23" s="54"/>
      <c r="MOQ23" s="54"/>
      <c r="MOR23" s="54"/>
      <c r="MOS23" s="54"/>
      <c r="MOT23" s="54"/>
      <c r="MOU23" s="54"/>
      <c r="MOV23" s="54"/>
      <c r="MOW23" s="54"/>
      <c r="MOX23" s="54"/>
      <c r="MOY23" s="54"/>
      <c r="MOZ23" s="54"/>
      <c r="MPA23" s="54"/>
      <c r="MPB23" s="54"/>
      <c r="MPC23" s="54"/>
      <c r="MPD23" s="54"/>
      <c r="MPE23" s="54"/>
      <c r="MPF23" s="54"/>
      <c r="MPG23" s="54"/>
      <c r="MPH23" s="54"/>
      <c r="MPI23" s="54"/>
      <c r="MPJ23" s="54"/>
      <c r="MPK23" s="54"/>
      <c r="MPL23" s="54"/>
      <c r="MPM23" s="54"/>
      <c r="MPN23" s="54"/>
      <c r="MPO23" s="54"/>
      <c r="MPP23" s="54"/>
      <c r="MPQ23" s="54"/>
      <c r="MPR23" s="54"/>
      <c r="MPS23" s="54"/>
      <c r="MPT23" s="54"/>
      <c r="MPU23" s="54"/>
      <c r="MPV23" s="54"/>
      <c r="MPW23" s="54"/>
      <c r="MPX23" s="54"/>
      <c r="MPY23" s="54"/>
      <c r="MPZ23" s="54"/>
      <c r="MQA23" s="54"/>
      <c r="MQB23" s="54"/>
      <c r="MQC23" s="54"/>
      <c r="MQD23" s="54"/>
      <c r="MQE23" s="54"/>
      <c r="MQF23" s="54"/>
      <c r="MQG23" s="54"/>
      <c r="MQH23" s="54"/>
      <c r="MQI23" s="54"/>
      <c r="MQJ23" s="54"/>
      <c r="MQK23" s="54"/>
      <c r="MQL23" s="54"/>
      <c r="MQM23" s="54"/>
      <c r="MQN23" s="54"/>
      <c r="MQO23" s="54"/>
      <c r="MQP23" s="54"/>
      <c r="MQQ23" s="54"/>
      <c r="MQR23" s="54"/>
      <c r="MQS23" s="54"/>
      <c r="MQT23" s="54"/>
      <c r="MQU23" s="54"/>
      <c r="MQV23" s="54"/>
      <c r="MQW23" s="54"/>
      <c r="MQX23" s="54"/>
      <c r="MQY23" s="54"/>
      <c r="MQZ23" s="54"/>
      <c r="MRA23" s="54"/>
      <c r="MRB23" s="54"/>
      <c r="MRC23" s="54"/>
      <c r="MRD23" s="54"/>
      <c r="MRE23" s="54"/>
      <c r="MRF23" s="54"/>
      <c r="MRG23" s="54"/>
      <c r="MRH23" s="54"/>
      <c r="MRI23" s="54"/>
      <c r="MRJ23" s="54"/>
      <c r="MRK23" s="54"/>
      <c r="MRL23" s="54"/>
      <c r="MRM23" s="54"/>
      <c r="MRN23" s="54"/>
      <c r="MRO23" s="54"/>
      <c r="MRP23" s="54"/>
      <c r="MRQ23" s="54"/>
      <c r="MRR23" s="54"/>
      <c r="MRS23" s="54"/>
      <c r="MRT23" s="54"/>
      <c r="MRU23" s="54"/>
      <c r="MRV23" s="54"/>
      <c r="MRW23" s="54"/>
      <c r="MRX23" s="54"/>
      <c r="MRY23" s="54"/>
      <c r="MRZ23" s="54"/>
      <c r="MSA23" s="54"/>
      <c r="MSB23" s="54"/>
      <c r="MSC23" s="54"/>
      <c r="MSD23" s="54"/>
      <c r="MSE23" s="54"/>
      <c r="MSF23" s="54"/>
      <c r="MSG23" s="54"/>
      <c r="MSH23" s="54"/>
      <c r="MSI23" s="54"/>
      <c r="MSJ23" s="54"/>
      <c r="MSK23" s="54"/>
      <c r="MSL23" s="54"/>
      <c r="MSM23" s="54"/>
      <c r="MSN23" s="54"/>
      <c r="MSO23" s="54"/>
      <c r="MSP23" s="54"/>
      <c r="MSQ23" s="54"/>
      <c r="MSR23" s="54"/>
      <c r="MSS23" s="54"/>
      <c r="MST23" s="54"/>
      <c r="MSU23" s="54"/>
      <c r="MSV23" s="54"/>
      <c r="MSW23" s="54"/>
      <c r="MSX23" s="54"/>
      <c r="MSY23" s="54"/>
      <c r="MSZ23" s="54"/>
      <c r="MTA23" s="54"/>
      <c r="MTB23" s="54"/>
      <c r="MTC23" s="54"/>
      <c r="MTD23" s="54"/>
      <c r="MTE23" s="54"/>
      <c r="MTF23" s="54"/>
      <c r="MTG23" s="54"/>
      <c r="MTH23" s="54"/>
      <c r="MTI23" s="54"/>
      <c r="MTJ23" s="54"/>
      <c r="MTK23" s="54"/>
      <c r="MTL23" s="54"/>
      <c r="MTM23" s="54"/>
      <c r="MTN23" s="54"/>
      <c r="MTO23" s="54"/>
      <c r="MTP23" s="54"/>
      <c r="MTQ23" s="54"/>
      <c r="MTR23" s="54"/>
      <c r="MTS23" s="54"/>
      <c r="MTT23" s="54"/>
      <c r="MTU23" s="54"/>
      <c r="MTV23" s="54"/>
      <c r="MTW23" s="54"/>
      <c r="MTX23" s="54"/>
      <c r="MTY23" s="54"/>
      <c r="MTZ23" s="54"/>
      <c r="MUA23" s="54"/>
      <c r="MUB23" s="54"/>
      <c r="MUC23" s="54"/>
      <c r="MUD23" s="54"/>
      <c r="MUE23" s="54"/>
      <c r="MUF23" s="54"/>
      <c r="MUG23" s="54"/>
      <c r="MUH23" s="54"/>
      <c r="MUI23" s="54"/>
      <c r="MUJ23" s="54"/>
      <c r="MUK23" s="54"/>
      <c r="MUL23" s="54"/>
      <c r="MUM23" s="54"/>
      <c r="MUN23" s="54"/>
      <c r="MUO23" s="54"/>
      <c r="MUP23" s="54"/>
      <c r="MUQ23" s="54"/>
      <c r="MUR23" s="54"/>
      <c r="MUS23" s="54"/>
      <c r="MUT23" s="54"/>
      <c r="MUU23" s="54"/>
      <c r="MUV23" s="54"/>
      <c r="MUW23" s="54"/>
      <c r="MUX23" s="54"/>
      <c r="MUY23" s="54"/>
      <c r="MUZ23" s="54"/>
      <c r="MVA23" s="54"/>
      <c r="MVB23" s="54"/>
      <c r="MVC23" s="54"/>
      <c r="MVD23" s="54"/>
      <c r="MVE23" s="54"/>
      <c r="MVF23" s="54"/>
      <c r="MVG23" s="54"/>
      <c r="MVH23" s="54"/>
      <c r="MVI23" s="54"/>
      <c r="MVJ23" s="54"/>
      <c r="MVK23" s="54"/>
      <c r="MVL23" s="54"/>
      <c r="MVM23" s="54"/>
      <c r="MVN23" s="54"/>
      <c r="MVO23" s="54"/>
      <c r="MVP23" s="54"/>
      <c r="MVQ23" s="54"/>
      <c r="MVR23" s="54"/>
      <c r="MVS23" s="54"/>
      <c r="MVT23" s="54"/>
      <c r="MVU23" s="54"/>
      <c r="MVV23" s="54"/>
      <c r="MVW23" s="54"/>
      <c r="MVX23" s="54"/>
      <c r="MVY23" s="54"/>
      <c r="MVZ23" s="54"/>
      <c r="MWA23" s="54"/>
      <c r="MWB23" s="54"/>
      <c r="MWC23" s="54"/>
      <c r="MWD23" s="54"/>
      <c r="MWE23" s="54"/>
      <c r="MWF23" s="54"/>
      <c r="MWG23" s="54"/>
      <c r="MWH23" s="54"/>
      <c r="MWI23" s="54"/>
      <c r="MWJ23" s="54"/>
      <c r="MWK23" s="54"/>
      <c r="MWL23" s="54"/>
      <c r="MWM23" s="54"/>
      <c r="MWN23" s="54"/>
      <c r="MWO23" s="54"/>
      <c r="MWP23" s="54"/>
      <c r="MWQ23" s="54"/>
      <c r="MWR23" s="54"/>
      <c r="MWS23" s="54"/>
      <c r="MWT23" s="54"/>
      <c r="MWU23" s="54"/>
      <c r="MWV23" s="54"/>
      <c r="MWW23" s="54"/>
      <c r="MWX23" s="54"/>
      <c r="MWY23" s="54"/>
      <c r="MWZ23" s="54"/>
      <c r="MXA23" s="54"/>
      <c r="MXB23" s="54"/>
      <c r="MXC23" s="54"/>
      <c r="MXD23" s="54"/>
      <c r="MXE23" s="54"/>
      <c r="MXF23" s="54"/>
      <c r="MXG23" s="54"/>
      <c r="MXH23" s="54"/>
      <c r="MXI23" s="54"/>
      <c r="MXJ23" s="54"/>
      <c r="MXK23" s="54"/>
      <c r="MXL23" s="54"/>
      <c r="MXM23" s="54"/>
      <c r="MXN23" s="54"/>
      <c r="MXO23" s="54"/>
      <c r="MXP23" s="54"/>
      <c r="MXQ23" s="54"/>
      <c r="MXR23" s="54"/>
      <c r="MXS23" s="54"/>
      <c r="MXT23" s="54"/>
      <c r="MXU23" s="54"/>
      <c r="MXV23" s="54"/>
      <c r="MXW23" s="54"/>
      <c r="MXX23" s="54"/>
      <c r="MXY23" s="54"/>
      <c r="MXZ23" s="54"/>
      <c r="MYA23" s="54"/>
      <c r="MYB23" s="54"/>
      <c r="MYC23" s="54"/>
      <c r="MYD23" s="54"/>
      <c r="MYE23" s="54"/>
      <c r="MYF23" s="54"/>
      <c r="MYG23" s="54"/>
      <c r="MYH23" s="54"/>
      <c r="MYI23" s="54"/>
      <c r="MYJ23" s="54"/>
      <c r="MYK23" s="54"/>
      <c r="MYL23" s="54"/>
      <c r="MYM23" s="54"/>
      <c r="MYN23" s="54"/>
      <c r="MYO23" s="54"/>
      <c r="MYP23" s="54"/>
      <c r="MYQ23" s="54"/>
      <c r="MYR23" s="54"/>
      <c r="MYS23" s="54"/>
      <c r="MYT23" s="54"/>
      <c r="MYU23" s="54"/>
      <c r="MYV23" s="54"/>
      <c r="MYW23" s="54"/>
      <c r="MYX23" s="54"/>
      <c r="MYY23" s="54"/>
      <c r="MYZ23" s="54"/>
      <c r="MZA23" s="54"/>
      <c r="MZB23" s="54"/>
      <c r="MZC23" s="54"/>
      <c r="MZD23" s="54"/>
      <c r="MZE23" s="54"/>
      <c r="MZF23" s="54"/>
      <c r="MZG23" s="54"/>
      <c r="MZH23" s="54"/>
      <c r="MZI23" s="54"/>
      <c r="MZJ23" s="54"/>
      <c r="MZK23" s="54"/>
      <c r="MZL23" s="54"/>
      <c r="MZM23" s="54"/>
      <c r="MZN23" s="54"/>
      <c r="MZO23" s="54"/>
      <c r="MZP23" s="54"/>
      <c r="MZQ23" s="54"/>
      <c r="MZR23" s="54"/>
      <c r="MZS23" s="54"/>
      <c r="MZT23" s="54"/>
      <c r="MZU23" s="54"/>
      <c r="MZV23" s="54"/>
      <c r="MZW23" s="54"/>
      <c r="MZX23" s="54"/>
      <c r="MZY23" s="54"/>
      <c r="MZZ23" s="54"/>
      <c r="NAA23" s="54"/>
      <c r="NAB23" s="54"/>
      <c r="NAC23" s="54"/>
      <c r="NAD23" s="54"/>
      <c r="NAE23" s="54"/>
      <c r="NAF23" s="54"/>
      <c r="NAG23" s="54"/>
      <c r="NAH23" s="54"/>
      <c r="NAI23" s="54"/>
      <c r="NAJ23" s="54"/>
      <c r="NAK23" s="54"/>
      <c r="NAL23" s="54"/>
      <c r="NAM23" s="54"/>
      <c r="NAN23" s="54"/>
      <c r="NAO23" s="54"/>
      <c r="NAP23" s="54"/>
      <c r="NAQ23" s="54"/>
      <c r="NAR23" s="54"/>
      <c r="NAS23" s="54"/>
      <c r="NAT23" s="54"/>
      <c r="NAU23" s="54"/>
      <c r="NAV23" s="54"/>
      <c r="NAW23" s="54"/>
      <c r="NAX23" s="54"/>
      <c r="NAY23" s="54"/>
      <c r="NAZ23" s="54"/>
      <c r="NBA23" s="54"/>
      <c r="NBB23" s="54"/>
      <c r="NBC23" s="54"/>
      <c r="NBD23" s="54"/>
      <c r="NBE23" s="54"/>
      <c r="NBF23" s="54"/>
      <c r="NBG23" s="54"/>
      <c r="NBH23" s="54"/>
      <c r="NBI23" s="54"/>
      <c r="NBJ23" s="54"/>
      <c r="NBK23" s="54"/>
      <c r="NBL23" s="54"/>
      <c r="NBM23" s="54"/>
      <c r="NBN23" s="54"/>
      <c r="NBO23" s="54"/>
      <c r="NBP23" s="54"/>
      <c r="NBQ23" s="54"/>
      <c r="NBR23" s="54"/>
      <c r="NBS23" s="54"/>
      <c r="NBT23" s="54"/>
      <c r="NBU23" s="54"/>
      <c r="NBV23" s="54"/>
      <c r="NBW23" s="54"/>
      <c r="NBX23" s="54"/>
      <c r="NBY23" s="54"/>
      <c r="NBZ23" s="54"/>
      <c r="NCA23" s="54"/>
      <c r="NCB23" s="54"/>
      <c r="NCC23" s="54"/>
      <c r="NCD23" s="54"/>
      <c r="NCE23" s="54"/>
      <c r="NCF23" s="54"/>
      <c r="NCG23" s="54"/>
      <c r="NCH23" s="54"/>
      <c r="NCI23" s="54"/>
      <c r="NCJ23" s="54"/>
      <c r="NCK23" s="54"/>
      <c r="NCL23" s="54"/>
      <c r="NCM23" s="54"/>
      <c r="NCN23" s="54"/>
      <c r="NCO23" s="54"/>
      <c r="NCP23" s="54"/>
      <c r="NCQ23" s="54"/>
      <c r="NCR23" s="54"/>
      <c r="NCS23" s="54"/>
      <c r="NCT23" s="54"/>
      <c r="NCU23" s="54"/>
      <c r="NCV23" s="54"/>
      <c r="NCW23" s="54"/>
      <c r="NCX23" s="54"/>
      <c r="NCY23" s="54"/>
      <c r="NCZ23" s="54"/>
      <c r="NDA23" s="54"/>
      <c r="NDB23" s="54"/>
      <c r="NDC23" s="54"/>
      <c r="NDD23" s="54"/>
      <c r="NDE23" s="54"/>
      <c r="NDF23" s="54"/>
      <c r="NDG23" s="54"/>
      <c r="NDH23" s="54"/>
      <c r="NDI23" s="54"/>
      <c r="NDJ23" s="54"/>
      <c r="NDK23" s="54"/>
      <c r="NDL23" s="54"/>
      <c r="NDM23" s="54"/>
      <c r="NDN23" s="54"/>
      <c r="NDO23" s="54"/>
      <c r="NDP23" s="54"/>
      <c r="NDQ23" s="54"/>
      <c r="NDR23" s="54"/>
      <c r="NDS23" s="54"/>
      <c r="NDT23" s="54"/>
      <c r="NDU23" s="54"/>
      <c r="NDV23" s="54"/>
      <c r="NDW23" s="54"/>
      <c r="NDX23" s="54"/>
      <c r="NDY23" s="54"/>
      <c r="NDZ23" s="54"/>
      <c r="NEA23" s="54"/>
      <c r="NEB23" s="54"/>
      <c r="NEC23" s="54"/>
      <c r="NED23" s="54"/>
      <c r="NEE23" s="54"/>
      <c r="NEF23" s="54"/>
      <c r="NEG23" s="54"/>
      <c r="NEH23" s="54"/>
      <c r="NEI23" s="54"/>
      <c r="NEJ23" s="54"/>
      <c r="NEK23" s="54"/>
      <c r="NEL23" s="54"/>
      <c r="NEM23" s="54"/>
      <c r="NEN23" s="54"/>
      <c r="NEO23" s="54"/>
      <c r="NEP23" s="54"/>
      <c r="NEQ23" s="54"/>
      <c r="NER23" s="54"/>
      <c r="NES23" s="54"/>
      <c r="NET23" s="54"/>
      <c r="NEU23" s="54"/>
      <c r="NEV23" s="54"/>
      <c r="NEW23" s="54"/>
      <c r="NEX23" s="54"/>
      <c r="NEY23" s="54"/>
      <c r="NEZ23" s="54"/>
      <c r="NFA23" s="54"/>
      <c r="NFB23" s="54"/>
      <c r="NFC23" s="54"/>
      <c r="NFD23" s="54"/>
      <c r="NFE23" s="54"/>
      <c r="NFF23" s="54"/>
      <c r="NFG23" s="54"/>
      <c r="NFH23" s="54"/>
      <c r="NFI23" s="54"/>
      <c r="NFJ23" s="54"/>
      <c r="NFK23" s="54"/>
      <c r="NFL23" s="54"/>
      <c r="NFM23" s="54"/>
      <c r="NFN23" s="54"/>
      <c r="NFO23" s="54"/>
      <c r="NFP23" s="54"/>
      <c r="NFQ23" s="54"/>
      <c r="NFR23" s="54"/>
      <c r="NFS23" s="54"/>
      <c r="NFT23" s="54"/>
      <c r="NFU23" s="54"/>
      <c r="NFV23" s="54"/>
      <c r="NFW23" s="54"/>
      <c r="NFX23" s="54"/>
      <c r="NFY23" s="54"/>
      <c r="NFZ23" s="54"/>
      <c r="NGA23" s="54"/>
      <c r="NGB23" s="54"/>
      <c r="NGC23" s="54"/>
      <c r="NGD23" s="54"/>
      <c r="NGE23" s="54"/>
      <c r="NGF23" s="54"/>
      <c r="NGG23" s="54"/>
      <c r="NGH23" s="54"/>
      <c r="NGI23" s="54"/>
      <c r="NGJ23" s="54"/>
      <c r="NGK23" s="54"/>
      <c r="NGL23" s="54"/>
      <c r="NGM23" s="54"/>
      <c r="NGN23" s="54"/>
      <c r="NGO23" s="54"/>
      <c r="NGP23" s="54"/>
      <c r="NGQ23" s="54"/>
      <c r="NGR23" s="54"/>
      <c r="NGS23" s="54"/>
      <c r="NGT23" s="54"/>
      <c r="NGU23" s="54"/>
      <c r="NGV23" s="54"/>
      <c r="NGW23" s="54"/>
      <c r="NGX23" s="54"/>
      <c r="NGY23" s="54"/>
      <c r="NGZ23" s="54"/>
      <c r="NHA23" s="54"/>
      <c r="NHB23" s="54"/>
      <c r="NHC23" s="54"/>
      <c r="NHD23" s="54"/>
      <c r="NHE23" s="54"/>
      <c r="NHF23" s="54"/>
      <c r="NHG23" s="54"/>
      <c r="NHH23" s="54"/>
      <c r="NHI23" s="54"/>
      <c r="NHJ23" s="54"/>
      <c r="NHK23" s="54"/>
      <c r="NHL23" s="54"/>
      <c r="NHM23" s="54"/>
      <c r="NHN23" s="54"/>
      <c r="NHO23" s="54"/>
      <c r="NHP23" s="54"/>
      <c r="NHQ23" s="54"/>
      <c r="NHR23" s="54"/>
      <c r="NHS23" s="54"/>
      <c r="NHT23" s="54"/>
      <c r="NHU23" s="54"/>
      <c r="NHV23" s="54"/>
      <c r="NHW23" s="54"/>
      <c r="NHX23" s="54"/>
      <c r="NHY23" s="54"/>
      <c r="NHZ23" s="54"/>
      <c r="NIA23" s="54"/>
      <c r="NIB23" s="54"/>
      <c r="NIC23" s="54"/>
      <c r="NID23" s="54"/>
      <c r="NIE23" s="54"/>
      <c r="NIF23" s="54"/>
      <c r="NIG23" s="54"/>
      <c r="NIH23" s="54"/>
      <c r="NII23" s="54"/>
      <c r="NIJ23" s="54"/>
      <c r="NIK23" s="54"/>
      <c r="NIL23" s="54"/>
      <c r="NIM23" s="54"/>
      <c r="NIN23" s="54"/>
      <c r="NIO23" s="54"/>
      <c r="NIP23" s="54"/>
      <c r="NIQ23" s="54"/>
      <c r="NIR23" s="54"/>
      <c r="NIS23" s="54"/>
      <c r="NIT23" s="54"/>
      <c r="NIU23" s="54"/>
      <c r="NIV23" s="54"/>
      <c r="NIW23" s="54"/>
      <c r="NIX23" s="54"/>
      <c r="NIY23" s="54"/>
      <c r="NIZ23" s="54"/>
      <c r="NJA23" s="54"/>
      <c r="NJB23" s="54"/>
      <c r="NJC23" s="54"/>
      <c r="NJD23" s="54"/>
      <c r="NJE23" s="54"/>
      <c r="NJF23" s="54"/>
      <c r="NJG23" s="54"/>
      <c r="NJH23" s="54"/>
      <c r="NJI23" s="54"/>
      <c r="NJJ23" s="54"/>
      <c r="NJK23" s="54"/>
      <c r="NJL23" s="54"/>
      <c r="NJM23" s="54"/>
      <c r="NJN23" s="54"/>
      <c r="NJO23" s="54"/>
      <c r="NJP23" s="54"/>
      <c r="NJQ23" s="54"/>
      <c r="NJR23" s="54"/>
      <c r="NJS23" s="54"/>
      <c r="NJT23" s="54"/>
      <c r="NJU23" s="54"/>
      <c r="NJV23" s="54"/>
      <c r="NJW23" s="54"/>
      <c r="NJX23" s="54"/>
      <c r="NJY23" s="54"/>
      <c r="NJZ23" s="54"/>
      <c r="NKA23" s="54"/>
      <c r="NKB23" s="54"/>
      <c r="NKC23" s="54"/>
      <c r="NKD23" s="54"/>
      <c r="NKE23" s="54"/>
      <c r="NKF23" s="54"/>
      <c r="NKG23" s="54"/>
      <c r="NKH23" s="54"/>
      <c r="NKI23" s="54"/>
      <c r="NKJ23" s="54"/>
      <c r="NKK23" s="54"/>
      <c r="NKL23" s="54"/>
      <c r="NKM23" s="54"/>
      <c r="NKN23" s="54"/>
      <c r="NKO23" s="54"/>
      <c r="NKP23" s="54"/>
      <c r="NKQ23" s="54"/>
      <c r="NKR23" s="54"/>
      <c r="NKS23" s="54"/>
      <c r="NKT23" s="54"/>
      <c r="NKU23" s="54"/>
      <c r="NKV23" s="54"/>
      <c r="NKW23" s="54"/>
      <c r="NKX23" s="54"/>
      <c r="NKY23" s="54"/>
      <c r="NKZ23" s="54"/>
      <c r="NLA23" s="54"/>
      <c r="NLB23" s="54"/>
      <c r="NLC23" s="54"/>
      <c r="NLD23" s="54"/>
      <c r="NLE23" s="54"/>
      <c r="NLF23" s="54"/>
      <c r="NLG23" s="54"/>
      <c r="NLH23" s="54"/>
      <c r="NLI23" s="54"/>
      <c r="NLJ23" s="54"/>
      <c r="NLK23" s="54"/>
      <c r="NLL23" s="54"/>
      <c r="NLM23" s="54"/>
      <c r="NLN23" s="54"/>
      <c r="NLO23" s="54"/>
      <c r="NLP23" s="54"/>
      <c r="NLQ23" s="54"/>
      <c r="NLR23" s="54"/>
      <c r="NLS23" s="54"/>
      <c r="NLT23" s="54"/>
      <c r="NLU23" s="54"/>
      <c r="NLV23" s="54"/>
      <c r="NLW23" s="54"/>
      <c r="NLX23" s="54"/>
      <c r="NLY23" s="54"/>
      <c r="NLZ23" s="54"/>
      <c r="NMA23" s="54"/>
      <c r="NMB23" s="54"/>
      <c r="NMC23" s="54"/>
      <c r="NMD23" s="54"/>
      <c r="NME23" s="54"/>
      <c r="NMF23" s="54"/>
      <c r="NMG23" s="54"/>
      <c r="NMH23" s="54"/>
      <c r="NMI23" s="54"/>
      <c r="NMJ23" s="54"/>
      <c r="NMK23" s="54"/>
      <c r="NML23" s="54"/>
      <c r="NMM23" s="54"/>
      <c r="NMN23" s="54"/>
      <c r="NMO23" s="54"/>
      <c r="NMP23" s="54"/>
      <c r="NMQ23" s="54"/>
      <c r="NMR23" s="54"/>
      <c r="NMS23" s="54"/>
      <c r="NMT23" s="54"/>
      <c r="NMU23" s="54"/>
      <c r="NMV23" s="54"/>
      <c r="NMW23" s="54"/>
      <c r="NMX23" s="54"/>
      <c r="NMY23" s="54"/>
      <c r="NMZ23" s="54"/>
      <c r="NNA23" s="54"/>
      <c r="NNB23" s="54"/>
      <c r="NNC23" s="54"/>
      <c r="NND23" s="54"/>
      <c r="NNE23" s="54"/>
      <c r="NNF23" s="54"/>
      <c r="NNG23" s="54"/>
      <c r="NNH23" s="54"/>
      <c r="NNI23" s="54"/>
      <c r="NNJ23" s="54"/>
      <c r="NNK23" s="54"/>
      <c r="NNL23" s="54"/>
      <c r="NNM23" s="54"/>
      <c r="NNN23" s="54"/>
      <c r="NNO23" s="54"/>
      <c r="NNP23" s="54"/>
      <c r="NNQ23" s="54"/>
      <c r="NNR23" s="54"/>
      <c r="NNS23" s="54"/>
      <c r="NNT23" s="54"/>
      <c r="NNU23" s="54"/>
      <c r="NNV23" s="54"/>
      <c r="NNW23" s="54"/>
      <c r="NNX23" s="54"/>
      <c r="NNY23" s="54"/>
      <c r="NNZ23" s="54"/>
      <c r="NOA23" s="54"/>
      <c r="NOB23" s="54"/>
      <c r="NOC23" s="54"/>
      <c r="NOD23" s="54"/>
      <c r="NOE23" s="54"/>
      <c r="NOF23" s="54"/>
      <c r="NOG23" s="54"/>
      <c r="NOH23" s="54"/>
      <c r="NOI23" s="54"/>
      <c r="NOJ23" s="54"/>
      <c r="NOK23" s="54"/>
      <c r="NOL23" s="54"/>
      <c r="NOM23" s="54"/>
      <c r="NON23" s="54"/>
      <c r="NOO23" s="54"/>
      <c r="NOP23" s="54"/>
      <c r="NOQ23" s="54"/>
      <c r="NOR23" s="54"/>
      <c r="NOS23" s="54"/>
      <c r="NOT23" s="54"/>
      <c r="NOU23" s="54"/>
      <c r="NOV23" s="54"/>
      <c r="NOW23" s="54"/>
      <c r="NOX23" s="54"/>
      <c r="NOY23" s="54"/>
      <c r="NOZ23" s="54"/>
      <c r="NPA23" s="54"/>
      <c r="NPB23" s="54"/>
      <c r="NPC23" s="54"/>
      <c r="NPD23" s="54"/>
      <c r="NPE23" s="54"/>
      <c r="NPF23" s="54"/>
      <c r="NPG23" s="54"/>
      <c r="NPH23" s="54"/>
      <c r="NPI23" s="54"/>
      <c r="NPJ23" s="54"/>
      <c r="NPK23" s="54"/>
      <c r="NPL23" s="54"/>
      <c r="NPM23" s="54"/>
      <c r="NPN23" s="54"/>
      <c r="NPO23" s="54"/>
      <c r="NPP23" s="54"/>
      <c r="NPQ23" s="54"/>
      <c r="NPR23" s="54"/>
      <c r="NPS23" s="54"/>
      <c r="NPT23" s="54"/>
      <c r="NPU23" s="54"/>
      <c r="NPV23" s="54"/>
      <c r="NPW23" s="54"/>
      <c r="NPX23" s="54"/>
      <c r="NPY23" s="54"/>
      <c r="NPZ23" s="54"/>
      <c r="NQA23" s="54"/>
      <c r="NQB23" s="54"/>
      <c r="NQC23" s="54"/>
      <c r="NQD23" s="54"/>
      <c r="NQE23" s="54"/>
      <c r="NQF23" s="54"/>
      <c r="NQG23" s="54"/>
      <c r="NQH23" s="54"/>
      <c r="NQI23" s="54"/>
      <c r="NQJ23" s="54"/>
      <c r="NQK23" s="54"/>
      <c r="NQL23" s="54"/>
      <c r="NQM23" s="54"/>
      <c r="NQN23" s="54"/>
      <c r="NQO23" s="54"/>
      <c r="NQP23" s="54"/>
      <c r="NQQ23" s="54"/>
      <c r="NQR23" s="54"/>
      <c r="NQS23" s="54"/>
      <c r="NQT23" s="54"/>
      <c r="NQU23" s="54"/>
      <c r="NQV23" s="54"/>
      <c r="NQW23" s="54"/>
      <c r="NQX23" s="54"/>
      <c r="NQY23" s="54"/>
      <c r="NQZ23" s="54"/>
      <c r="NRA23" s="54"/>
      <c r="NRB23" s="54"/>
      <c r="NRC23" s="54"/>
      <c r="NRD23" s="54"/>
      <c r="NRE23" s="54"/>
      <c r="NRF23" s="54"/>
      <c r="NRG23" s="54"/>
      <c r="NRH23" s="54"/>
      <c r="NRI23" s="54"/>
      <c r="NRJ23" s="54"/>
      <c r="NRK23" s="54"/>
      <c r="NRL23" s="54"/>
      <c r="NRM23" s="54"/>
      <c r="NRN23" s="54"/>
      <c r="NRO23" s="54"/>
      <c r="NRP23" s="54"/>
      <c r="NRQ23" s="54"/>
      <c r="NRR23" s="54"/>
      <c r="NRS23" s="54"/>
      <c r="NRT23" s="54"/>
      <c r="NRU23" s="54"/>
      <c r="NRV23" s="54"/>
      <c r="NRW23" s="54"/>
      <c r="NRX23" s="54"/>
      <c r="NRY23" s="54"/>
      <c r="NRZ23" s="54"/>
      <c r="NSA23" s="54"/>
      <c r="NSB23" s="54"/>
      <c r="NSC23" s="54"/>
      <c r="NSD23" s="54"/>
      <c r="NSE23" s="54"/>
      <c r="NSF23" s="54"/>
      <c r="NSG23" s="54"/>
      <c r="NSH23" s="54"/>
      <c r="NSI23" s="54"/>
      <c r="NSJ23" s="54"/>
      <c r="NSK23" s="54"/>
      <c r="NSL23" s="54"/>
      <c r="NSM23" s="54"/>
      <c r="NSN23" s="54"/>
      <c r="NSO23" s="54"/>
      <c r="NSP23" s="54"/>
      <c r="NSQ23" s="54"/>
      <c r="NSR23" s="54"/>
      <c r="NSS23" s="54"/>
      <c r="NST23" s="54"/>
      <c r="NSU23" s="54"/>
      <c r="NSV23" s="54"/>
      <c r="NSW23" s="54"/>
      <c r="NSX23" s="54"/>
      <c r="NSY23" s="54"/>
      <c r="NSZ23" s="54"/>
      <c r="NTA23" s="54"/>
      <c r="NTB23" s="54"/>
      <c r="NTC23" s="54"/>
      <c r="NTD23" s="54"/>
      <c r="NTE23" s="54"/>
      <c r="NTF23" s="54"/>
      <c r="NTG23" s="54"/>
      <c r="NTH23" s="54"/>
      <c r="NTI23" s="54"/>
      <c r="NTJ23" s="54"/>
      <c r="NTK23" s="54"/>
      <c r="NTL23" s="54"/>
      <c r="NTM23" s="54"/>
      <c r="NTN23" s="54"/>
      <c r="NTO23" s="54"/>
      <c r="NTP23" s="54"/>
      <c r="NTQ23" s="54"/>
      <c r="NTR23" s="54"/>
      <c r="NTS23" s="54"/>
      <c r="NTT23" s="54"/>
      <c r="NTU23" s="54"/>
      <c r="NTV23" s="54"/>
      <c r="NTW23" s="54"/>
      <c r="NTX23" s="54"/>
      <c r="NTY23" s="54"/>
      <c r="NTZ23" s="54"/>
      <c r="NUA23" s="54"/>
      <c r="NUB23" s="54"/>
      <c r="NUC23" s="54"/>
      <c r="NUD23" s="54"/>
      <c r="NUE23" s="54"/>
      <c r="NUF23" s="54"/>
      <c r="NUG23" s="54"/>
      <c r="NUH23" s="54"/>
      <c r="NUI23" s="54"/>
      <c r="NUJ23" s="54"/>
      <c r="NUK23" s="54"/>
      <c r="NUL23" s="54"/>
      <c r="NUM23" s="54"/>
      <c r="NUN23" s="54"/>
      <c r="NUO23" s="54"/>
      <c r="NUP23" s="54"/>
      <c r="NUQ23" s="54"/>
      <c r="NUR23" s="54"/>
      <c r="NUS23" s="54"/>
      <c r="NUT23" s="54"/>
      <c r="NUU23" s="54"/>
      <c r="NUV23" s="54"/>
      <c r="NUW23" s="54"/>
      <c r="NUX23" s="54"/>
      <c r="NUY23" s="54"/>
      <c r="NUZ23" s="54"/>
      <c r="NVA23" s="54"/>
      <c r="NVB23" s="54"/>
      <c r="NVC23" s="54"/>
      <c r="NVD23" s="54"/>
      <c r="NVE23" s="54"/>
      <c r="NVF23" s="54"/>
      <c r="NVG23" s="54"/>
      <c r="NVH23" s="54"/>
      <c r="NVI23" s="54"/>
      <c r="NVJ23" s="54"/>
      <c r="NVK23" s="54"/>
      <c r="NVL23" s="54"/>
      <c r="NVM23" s="54"/>
      <c r="NVN23" s="54"/>
      <c r="NVO23" s="54"/>
      <c r="NVP23" s="54"/>
      <c r="NVQ23" s="54"/>
      <c r="NVR23" s="54"/>
      <c r="NVS23" s="54"/>
      <c r="NVT23" s="54"/>
      <c r="NVU23" s="54"/>
      <c r="NVV23" s="54"/>
      <c r="NVW23" s="54"/>
      <c r="NVX23" s="54"/>
      <c r="NVY23" s="54"/>
      <c r="NVZ23" s="54"/>
      <c r="NWA23" s="54"/>
      <c r="NWB23" s="54"/>
      <c r="NWC23" s="54"/>
      <c r="NWD23" s="54"/>
      <c r="NWE23" s="54"/>
      <c r="NWF23" s="54"/>
      <c r="NWG23" s="54"/>
      <c r="NWH23" s="54"/>
      <c r="NWI23" s="54"/>
      <c r="NWJ23" s="54"/>
      <c r="NWK23" s="54"/>
      <c r="NWL23" s="54"/>
      <c r="NWM23" s="54"/>
      <c r="NWN23" s="54"/>
      <c r="NWO23" s="54"/>
      <c r="NWP23" s="54"/>
      <c r="NWQ23" s="54"/>
      <c r="NWR23" s="54"/>
      <c r="NWS23" s="54"/>
      <c r="NWT23" s="54"/>
      <c r="NWU23" s="54"/>
      <c r="NWV23" s="54"/>
      <c r="NWW23" s="54"/>
      <c r="NWX23" s="54"/>
      <c r="NWY23" s="54"/>
      <c r="NWZ23" s="54"/>
      <c r="NXA23" s="54"/>
      <c r="NXB23" s="54"/>
      <c r="NXC23" s="54"/>
      <c r="NXD23" s="54"/>
      <c r="NXE23" s="54"/>
      <c r="NXF23" s="54"/>
      <c r="NXG23" s="54"/>
      <c r="NXH23" s="54"/>
      <c r="NXI23" s="54"/>
      <c r="NXJ23" s="54"/>
      <c r="NXK23" s="54"/>
      <c r="NXL23" s="54"/>
      <c r="NXM23" s="54"/>
      <c r="NXN23" s="54"/>
      <c r="NXO23" s="54"/>
      <c r="NXP23" s="54"/>
      <c r="NXQ23" s="54"/>
      <c r="NXR23" s="54"/>
      <c r="NXS23" s="54"/>
      <c r="NXT23" s="54"/>
      <c r="NXU23" s="54"/>
      <c r="NXV23" s="54"/>
      <c r="NXW23" s="54"/>
      <c r="NXX23" s="54"/>
      <c r="NXY23" s="54"/>
      <c r="NXZ23" s="54"/>
      <c r="NYA23" s="54"/>
      <c r="NYB23" s="54"/>
      <c r="NYC23" s="54"/>
      <c r="NYD23" s="54"/>
      <c r="NYE23" s="54"/>
      <c r="NYF23" s="54"/>
      <c r="NYG23" s="54"/>
      <c r="NYH23" s="54"/>
      <c r="NYI23" s="54"/>
      <c r="NYJ23" s="54"/>
      <c r="NYK23" s="54"/>
      <c r="NYL23" s="54"/>
      <c r="NYM23" s="54"/>
      <c r="NYN23" s="54"/>
      <c r="NYO23" s="54"/>
      <c r="NYP23" s="54"/>
      <c r="NYQ23" s="54"/>
      <c r="NYR23" s="54"/>
      <c r="NYS23" s="54"/>
      <c r="NYT23" s="54"/>
      <c r="NYU23" s="54"/>
      <c r="NYV23" s="54"/>
      <c r="NYW23" s="54"/>
      <c r="NYX23" s="54"/>
      <c r="NYY23" s="54"/>
      <c r="NYZ23" s="54"/>
      <c r="NZA23" s="54"/>
      <c r="NZB23" s="54"/>
      <c r="NZC23" s="54"/>
      <c r="NZD23" s="54"/>
      <c r="NZE23" s="54"/>
      <c r="NZF23" s="54"/>
      <c r="NZG23" s="54"/>
      <c r="NZH23" s="54"/>
      <c r="NZI23" s="54"/>
      <c r="NZJ23" s="54"/>
      <c r="NZK23" s="54"/>
      <c r="NZL23" s="54"/>
      <c r="NZM23" s="54"/>
      <c r="NZN23" s="54"/>
      <c r="NZO23" s="54"/>
      <c r="NZP23" s="54"/>
      <c r="NZQ23" s="54"/>
      <c r="NZR23" s="54"/>
      <c r="NZS23" s="54"/>
      <c r="NZT23" s="54"/>
      <c r="NZU23" s="54"/>
      <c r="NZV23" s="54"/>
      <c r="NZW23" s="54"/>
      <c r="NZX23" s="54"/>
      <c r="NZY23" s="54"/>
      <c r="NZZ23" s="54"/>
      <c r="OAA23" s="54"/>
      <c r="OAB23" s="54"/>
      <c r="OAC23" s="54"/>
      <c r="OAD23" s="54"/>
      <c r="OAE23" s="54"/>
      <c r="OAF23" s="54"/>
      <c r="OAG23" s="54"/>
      <c r="OAH23" s="54"/>
      <c r="OAI23" s="54"/>
      <c r="OAJ23" s="54"/>
      <c r="OAK23" s="54"/>
      <c r="OAL23" s="54"/>
      <c r="OAM23" s="54"/>
      <c r="OAN23" s="54"/>
      <c r="OAO23" s="54"/>
      <c r="OAP23" s="54"/>
      <c r="OAQ23" s="54"/>
      <c r="OAR23" s="54"/>
      <c r="OAS23" s="54"/>
      <c r="OAT23" s="54"/>
      <c r="OAU23" s="54"/>
      <c r="OAV23" s="54"/>
      <c r="OAW23" s="54"/>
      <c r="OAX23" s="54"/>
      <c r="OAY23" s="54"/>
      <c r="OAZ23" s="54"/>
      <c r="OBA23" s="54"/>
      <c r="OBB23" s="54"/>
      <c r="OBC23" s="54"/>
      <c r="OBD23" s="54"/>
      <c r="OBE23" s="54"/>
      <c r="OBF23" s="54"/>
      <c r="OBG23" s="54"/>
      <c r="OBH23" s="54"/>
      <c r="OBI23" s="54"/>
      <c r="OBJ23" s="54"/>
      <c r="OBK23" s="54"/>
      <c r="OBL23" s="54"/>
      <c r="OBM23" s="54"/>
      <c r="OBN23" s="54"/>
      <c r="OBO23" s="54"/>
      <c r="OBP23" s="54"/>
      <c r="OBQ23" s="54"/>
      <c r="OBR23" s="54"/>
      <c r="OBS23" s="54"/>
      <c r="OBT23" s="54"/>
      <c r="OBU23" s="54"/>
      <c r="OBV23" s="54"/>
      <c r="OBW23" s="54"/>
      <c r="OBX23" s="54"/>
      <c r="OBY23" s="54"/>
      <c r="OBZ23" s="54"/>
      <c r="OCA23" s="54"/>
      <c r="OCB23" s="54"/>
      <c r="OCC23" s="54"/>
      <c r="OCD23" s="54"/>
      <c r="OCE23" s="54"/>
      <c r="OCF23" s="54"/>
      <c r="OCG23" s="54"/>
      <c r="OCH23" s="54"/>
      <c r="OCI23" s="54"/>
      <c r="OCJ23" s="54"/>
      <c r="OCK23" s="54"/>
      <c r="OCL23" s="54"/>
      <c r="OCM23" s="54"/>
      <c r="OCN23" s="54"/>
      <c r="OCO23" s="54"/>
      <c r="OCP23" s="54"/>
      <c r="OCQ23" s="54"/>
      <c r="OCR23" s="54"/>
      <c r="OCS23" s="54"/>
      <c r="OCT23" s="54"/>
      <c r="OCU23" s="54"/>
      <c r="OCV23" s="54"/>
      <c r="OCW23" s="54"/>
      <c r="OCX23" s="54"/>
      <c r="OCY23" s="54"/>
      <c r="OCZ23" s="54"/>
      <c r="ODA23" s="54"/>
      <c r="ODB23" s="54"/>
      <c r="ODC23" s="54"/>
      <c r="ODD23" s="54"/>
      <c r="ODE23" s="54"/>
      <c r="ODF23" s="54"/>
      <c r="ODG23" s="54"/>
      <c r="ODH23" s="54"/>
      <c r="ODI23" s="54"/>
      <c r="ODJ23" s="54"/>
      <c r="ODK23" s="54"/>
      <c r="ODL23" s="54"/>
      <c r="ODM23" s="54"/>
      <c r="ODN23" s="54"/>
      <c r="ODO23" s="54"/>
      <c r="ODP23" s="54"/>
      <c r="ODQ23" s="54"/>
      <c r="ODR23" s="54"/>
      <c r="ODS23" s="54"/>
      <c r="ODT23" s="54"/>
      <c r="ODU23" s="54"/>
      <c r="ODV23" s="54"/>
      <c r="ODW23" s="54"/>
      <c r="ODX23" s="54"/>
      <c r="ODY23" s="54"/>
      <c r="ODZ23" s="54"/>
      <c r="OEA23" s="54"/>
      <c r="OEB23" s="54"/>
      <c r="OEC23" s="54"/>
      <c r="OED23" s="54"/>
      <c r="OEE23" s="54"/>
      <c r="OEF23" s="54"/>
      <c r="OEG23" s="54"/>
      <c r="OEH23" s="54"/>
      <c r="OEI23" s="54"/>
      <c r="OEJ23" s="54"/>
      <c r="OEK23" s="54"/>
      <c r="OEL23" s="54"/>
      <c r="OEM23" s="54"/>
      <c r="OEN23" s="54"/>
      <c r="OEO23" s="54"/>
      <c r="OEP23" s="54"/>
      <c r="OEQ23" s="54"/>
      <c r="OER23" s="54"/>
      <c r="OES23" s="54"/>
      <c r="OET23" s="54"/>
      <c r="OEU23" s="54"/>
      <c r="OEV23" s="54"/>
      <c r="OEW23" s="54"/>
      <c r="OEX23" s="54"/>
      <c r="OEY23" s="54"/>
      <c r="OEZ23" s="54"/>
      <c r="OFA23" s="54"/>
      <c r="OFB23" s="54"/>
      <c r="OFC23" s="54"/>
      <c r="OFD23" s="54"/>
      <c r="OFE23" s="54"/>
      <c r="OFF23" s="54"/>
      <c r="OFG23" s="54"/>
      <c r="OFH23" s="54"/>
      <c r="OFI23" s="54"/>
      <c r="OFJ23" s="54"/>
      <c r="OFK23" s="54"/>
      <c r="OFL23" s="54"/>
      <c r="OFM23" s="54"/>
      <c r="OFN23" s="54"/>
      <c r="OFO23" s="54"/>
      <c r="OFP23" s="54"/>
      <c r="OFQ23" s="54"/>
      <c r="OFR23" s="54"/>
      <c r="OFS23" s="54"/>
      <c r="OFT23" s="54"/>
      <c r="OFU23" s="54"/>
      <c r="OFV23" s="54"/>
      <c r="OFW23" s="54"/>
      <c r="OFX23" s="54"/>
      <c r="OFY23" s="54"/>
      <c r="OFZ23" s="54"/>
      <c r="OGA23" s="54"/>
      <c r="OGB23" s="54"/>
      <c r="OGC23" s="54"/>
      <c r="OGD23" s="54"/>
      <c r="OGE23" s="54"/>
      <c r="OGF23" s="54"/>
      <c r="OGG23" s="54"/>
      <c r="OGH23" s="54"/>
      <c r="OGI23" s="54"/>
      <c r="OGJ23" s="54"/>
      <c r="OGK23" s="54"/>
      <c r="OGL23" s="54"/>
      <c r="OGM23" s="54"/>
      <c r="OGN23" s="54"/>
      <c r="OGO23" s="54"/>
      <c r="OGP23" s="54"/>
      <c r="OGQ23" s="54"/>
      <c r="OGR23" s="54"/>
      <c r="OGS23" s="54"/>
      <c r="OGT23" s="54"/>
      <c r="OGU23" s="54"/>
      <c r="OGV23" s="54"/>
      <c r="OGW23" s="54"/>
      <c r="OGX23" s="54"/>
      <c r="OGY23" s="54"/>
      <c r="OGZ23" s="54"/>
      <c r="OHA23" s="54"/>
      <c r="OHB23" s="54"/>
      <c r="OHC23" s="54"/>
      <c r="OHD23" s="54"/>
      <c r="OHE23" s="54"/>
      <c r="OHF23" s="54"/>
      <c r="OHG23" s="54"/>
      <c r="OHH23" s="54"/>
      <c r="OHI23" s="54"/>
      <c r="OHJ23" s="54"/>
      <c r="OHK23" s="54"/>
      <c r="OHL23" s="54"/>
      <c r="OHM23" s="54"/>
      <c r="OHN23" s="54"/>
      <c r="OHO23" s="54"/>
      <c r="OHP23" s="54"/>
      <c r="OHQ23" s="54"/>
      <c r="OHR23" s="54"/>
      <c r="OHS23" s="54"/>
      <c r="OHT23" s="54"/>
      <c r="OHU23" s="54"/>
      <c r="OHV23" s="54"/>
      <c r="OHW23" s="54"/>
      <c r="OHX23" s="54"/>
      <c r="OHY23" s="54"/>
      <c r="OHZ23" s="54"/>
      <c r="OIA23" s="54"/>
      <c r="OIB23" s="54"/>
      <c r="OIC23" s="54"/>
      <c r="OID23" s="54"/>
      <c r="OIE23" s="54"/>
      <c r="OIF23" s="54"/>
      <c r="OIG23" s="54"/>
      <c r="OIH23" s="54"/>
      <c r="OII23" s="54"/>
      <c r="OIJ23" s="54"/>
      <c r="OIK23" s="54"/>
      <c r="OIL23" s="54"/>
      <c r="OIM23" s="54"/>
      <c r="OIN23" s="54"/>
      <c r="OIO23" s="54"/>
      <c r="OIP23" s="54"/>
      <c r="OIQ23" s="54"/>
      <c r="OIR23" s="54"/>
      <c r="OIS23" s="54"/>
      <c r="OIT23" s="54"/>
      <c r="OIU23" s="54"/>
      <c r="OIV23" s="54"/>
      <c r="OIW23" s="54"/>
      <c r="OIX23" s="54"/>
      <c r="OIY23" s="54"/>
      <c r="OIZ23" s="54"/>
      <c r="OJA23" s="54"/>
      <c r="OJB23" s="54"/>
      <c r="OJC23" s="54"/>
      <c r="OJD23" s="54"/>
      <c r="OJE23" s="54"/>
      <c r="OJF23" s="54"/>
      <c r="OJG23" s="54"/>
      <c r="OJH23" s="54"/>
      <c r="OJI23" s="54"/>
      <c r="OJJ23" s="54"/>
      <c r="OJK23" s="54"/>
      <c r="OJL23" s="54"/>
      <c r="OJM23" s="54"/>
      <c r="OJN23" s="54"/>
      <c r="OJO23" s="54"/>
      <c r="OJP23" s="54"/>
      <c r="OJQ23" s="54"/>
      <c r="OJR23" s="54"/>
      <c r="OJS23" s="54"/>
      <c r="OJT23" s="54"/>
      <c r="OJU23" s="54"/>
      <c r="OJV23" s="54"/>
      <c r="OJW23" s="54"/>
      <c r="OJX23" s="54"/>
      <c r="OJY23" s="54"/>
      <c r="OJZ23" s="54"/>
      <c r="OKA23" s="54"/>
      <c r="OKB23" s="54"/>
      <c r="OKC23" s="54"/>
      <c r="OKD23" s="54"/>
      <c r="OKE23" s="54"/>
      <c r="OKF23" s="54"/>
      <c r="OKG23" s="54"/>
      <c r="OKH23" s="54"/>
      <c r="OKI23" s="54"/>
      <c r="OKJ23" s="54"/>
      <c r="OKK23" s="54"/>
      <c r="OKL23" s="54"/>
      <c r="OKM23" s="54"/>
      <c r="OKN23" s="54"/>
      <c r="OKO23" s="54"/>
      <c r="OKP23" s="54"/>
      <c r="OKQ23" s="54"/>
      <c r="OKR23" s="54"/>
      <c r="OKS23" s="54"/>
      <c r="OKT23" s="54"/>
      <c r="OKU23" s="54"/>
      <c r="OKV23" s="54"/>
      <c r="OKW23" s="54"/>
      <c r="OKX23" s="54"/>
      <c r="OKY23" s="54"/>
      <c r="OKZ23" s="54"/>
      <c r="OLA23" s="54"/>
      <c r="OLB23" s="54"/>
      <c r="OLC23" s="54"/>
      <c r="OLD23" s="54"/>
      <c r="OLE23" s="54"/>
      <c r="OLF23" s="54"/>
      <c r="OLG23" s="54"/>
      <c r="OLH23" s="54"/>
      <c r="OLI23" s="54"/>
      <c r="OLJ23" s="54"/>
      <c r="OLK23" s="54"/>
      <c r="OLL23" s="54"/>
      <c r="OLM23" s="54"/>
      <c r="OLN23" s="54"/>
      <c r="OLO23" s="54"/>
      <c r="OLP23" s="54"/>
      <c r="OLQ23" s="54"/>
      <c r="OLR23" s="54"/>
      <c r="OLS23" s="54"/>
      <c r="OLT23" s="54"/>
      <c r="OLU23" s="54"/>
      <c r="OLV23" s="54"/>
      <c r="OLW23" s="54"/>
      <c r="OLX23" s="54"/>
      <c r="OLY23" s="54"/>
      <c r="OLZ23" s="54"/>
      <c r="OMA23" s="54"/>
      <c r="OMB23" s="54"/>
      <c r="OMC23" s="54"/>
      <c r="OMD23" s="54"/>
      <c r="OME23" s="54"/>
      <c r="OMF23" s="54"/>
      <c r="OMG23" s="54"/>
      <c r="OMH23" s="54"/>
      <c r="OMI23" s="54"/>
      <c r="OMJ23" s="54"/>
      <c r="OMK23" s="54"/>
      <c r="OML23" s="54"/>
      <c r="OMM23" s="54"/>
      <c r="OMN23" s="54"/>
      <c r="OMO23" s="54"/>
      <c r="OMP23" s="54"/>
      <c r="OMQ23" s="54"/>
      <c r="OMR23" s="54"/>
      <c r="OMS23" s="54"/>
      <c r="OMT23" s="54"/>
      <c r="OMU23" s="54"/>
      <c r="OMV23" s="54"/>
      <c r="OMW23" s="54"/>
      <c r="OMX23" s="54"/>
      <c r="OMY23" s="54"/>
      <c r="OMZ23" s="54"/>
      <c r="ONA23" s="54"/>
      <c r="ONB23" s="54"/>
      <c r="ONC23" s="54"/>
      <c r="OND23" s="54"/>
      <c r="ONE23" s="54"/>
      <c r="ONF23" s="54"/>
      <c r="ONG23" s="54"/>
      <c r="ONH23" s="54"/>
      <c r="ONI23" s="54"/>
      <c r="ONJ23" s="54"/>
      <c r="ONK23" s="54"/>
      <c r="ONL23" s="54"/>
      <c r="ONM23" s="54"/>
      <c r="ONN23" s="54"/>
      <c r="ONO23" s="54"/>
      <c r="ONP23" s="54"/>
      <c r="ONQ23" s="54"/>
      <c r="ONR23" s="54"/>
      <c r="ONS23" s="54"/>
      <c r="ONT23" s="54"/>
      <c r="ONU23" s="54"/>
      <c r="ONV23" s="54"/>
      <c r="ONW23" s="54"/>
      <c r="ONX23" s="54"/>
      <c r="ONY23" s="54"/>
      <c r="ONZ23" s="54"/>
      <c r="OOA23" s="54"/>
      <c r="OOB23" s="54"/>
      <c r="OOC23" s="54"/>
      <c r="OOD23" s="54"/>
      <c r="OOE23" s="54"/>
      <c r="OOF23" s="54"/>
      <c r="OOG23" s="54"/>
      <c r="OOH23" s="54"/>
      <c r="OOI23" s="54"/>
      <c r="OOJ23" s="54"/>
      <c r="OOK23" s="54"/>
      <c r="OOL23" s="54"/>
      <c r="OOM23" s="54"/>
      <c r="OON23" s="54"/>
      <c r="OOO23" s="54"/>
      <c r="OOP23" s="54"/>
      <c r="OOQ23" s="54"/>
      <c r="OOR23" s="54"/>
      <c r="OOS23" s="54"/>
      <c r="OOT23" s="54"/>
      <c r="OOU23" s="54"/>
      <c r="OOV23" s="54"/>
      <c r="OOW23" s="54"/>
      <c r="OOX23" s="54"/>
      <c r="OOY23" s="54"/>
      <c r="OOZ23" s="54"/>
      <c r="OPA23" s="54"/>
      <c r="OPB23" s="54"/>
      <c r="OPC23" s="54"/>
      <c r="OPD23" s="54"/>
      <c r="OPE23" s="54"/>
      <c r="OPF23" s="54"/>
      <c r="OPG23" s="54"/>
      <c r="OPH23" s="54"/>
      <c r="OPI23" s="54"/>
      <c r="OPJ23" s="54"/>
      <c r="OPK23" s="54"/>
      <c r="OPL23" s="54"/>
      <c r="OPM23" s="54"/>
      <c r="OPN23" s="54"/>
      <c r="OPO23" s="54"/>
      <c r="OPP23" s="54"/>
      <c r="OPQ23" s="54"/>
      <c r="OPR23" s="54"/>
      <c r="OPS23" s="54"/>
      <c r="OPT23" s="54"/>
      <c r="OPU23" s="54"/>
      <c r="OPV23" s="54"/>
      <c r="OPW23" s="54"/>
      <c r="OPX23" s="54"/>
      <c r="OPY23" s="54"/>
      <c r="OPZ23" s="54"/>
      <c r="OQA23" s="54"/>
      <c r="OQB23" s="54"/>
      <c r="OQC23" s="54"/>
      <c r="OQD23" s="54"/>
      <c r="OQE23" s="54"/>
      <c r="OQF23" s="54"/>
      <c r="OQG23" s="54"/>
      <c r="OQH23" s="54"/>
      <c r="OQI23" s="54"/>
      <c r="OQJ23" s="54"/>
      <c r="OQK23" s="54"/>
      <c r="OQL23" s="54"/>
      <c r="OQM23" s="54"/>
      <c r="OQN23" s="54"/>
      <c r="OQO23" s="54"/>
      <c r="OQP23" s="54"/>
      <c r="OQQ23" s="54"/>
      <c r="OQR23" s="54"/>
      <c r="OQS23" s="54"/>
      <c r="OQT23" s="54"/>
      <c r="OQU23" s="54"/>
      <c r="OQV23" s="54"/>
      <c r="OQW23" s="54"/>
      <c r="OQX23" s="54"/>
      <c r="OQY23" s="54"/>
      <c r="OQZ23" s="54"/>
      <c r="ORA23" s="54"/>
      <c r="ORB23" s="54"/>
      <c r="ORC23" s="54"/>
      <c r="ORD23" s="54"/>
      <c r="ORE23" s="54"/>
      <c r="ORF23" s="54"/>
      <c r="ORG23" s="54"/>
      <c r="ORH23" s="54"/>
      <c r="ORI23" s="54"/>
      <c r="ORJ23" s="54"/>
      <c r="ORK23" s="54"/>
      <c r="ORL23" s="54"/>
      <c r="ORM23" s="54"/>
      <c r="ORN23" s="54"/>
      <c r="ORO23" s="54"/>
      <c r="ORP23" s="54"/>
      <c r="ORQ23" s="54"/>
      <c r="ORR23" s="54"/>
      <c r="ORS23" s="54"/>
      <c r="ORT23" s="54"/>
      <c r="ORU23" s="54"/>
      <c r="ORV23" s="54"/>
      <c r="ORW23" s="54"/>
      <c r="ORX23" s="54"/>
      <c r="ORY23" s="54"/>
      <c r="ORZ23" s="54"/>
      <c r="OSA23" s="54"/>
      <c r="OSB23" s="54"/>
      <c r="OSC23" s="54"/>
      <c r="OSD23" s="54"/>
      <c r="OSE23" s="54"/>
      <c r="OSF23" s="54"/>
      <c r="OSG23" s="54"/>
      <c r="OSH23" s="54"/>
      <c r="OSI23" s="54"/>
      <c r="OSJ23" s="54"/>
      <c r="OSK23" s="54"/>
      <c r="OSL23" s="54"/>
      <c r="OSM23" s="54"/>
      <c r="OSN23" s="54"/>
      <c r="OSO23" s="54"/>
      <c r="OSP23" s="54"/>
      <c r="OSQ23" s="54"/>
      <c r="OSR23" s="54"/>
      <c r="OSS23" s="54"/>
      <c r="OST23" s="54"/>
      <c r="OSU23" s="54"/>
      <c r="OSV23" s="54"/>
      <c r="OSW23" s="54"/>
      <c r="OSX23" s="54"/>
      <c r="OSY23" s="54"/>
      <c r="OSZ23" s="54"/>
      <c r="OTA23" s="54"/>
      <c r="OTB23" s="54"/>
      <c r="OTC23" s="54"/>
      <c r="OTD23" s="54"/>
      <c r="OTE23" s="54"/>
      <c r="OTF23" s="54"/>
      <c r="OTG23" s="54"/>
      <c r="OTH23" s="54"/>
      <c r="OTI23" s="54"/>
      <c r="OTJ23" s="54"/>
      <c r="OTK23" s="54"/>
      <c r="OTL23" s="54"/>
      <c r="OTM23" s="54"/>
      <c r="OTN23" s="54"/>
      <c r="OTO23" s="54"/>
      <c r="OTP23" s="54"/>
      <c r="OTQ23" s="54"/>
      <c r="OTR23" s="54"/>
      <c r="OTS23" s="54"/>
      <c r="OTT23" s="54"/>
      <c r="OTU23" s="54"/>
      <c r="OTV23" s="54"/>
      <c r="OTW23" s="54"/>
      <c r="OTX23" s="54"/>
      <c r="OTY23" s="54"/>
      <c r="OTZ23" s="54"/>
      <c r="OUA23" s="54"/>
      <c r="OUB23" s="54"/>
      <c r="OUC23" s="54"/>
      <c r="OUD23" s="54"/>
      <c r="OUE23" s="54"/>
      <c r="OUF23" s="54"/>
      <c r="OUG23" s="54"/>
      <c r="OUH23" s="54"/>
      <c r="OUI23" s="54"/>
      <c r="OUJ23" s="54"/>
      <c r="OUK23" s="54"/>
      <c r="OUL23" s="54"/>
      <c r="OUM23" s="54"/>
      <c r="OUN23" s="54"/>
      <c r="OUO23" s="54"/>
      <c r="OUP23" s="54"/>
      <c r="OUQ23" s="54"/>
      <c r="OUR23" s="54"/>
      <c r="OUS23" s="54"/>
      <c r="OUT23" s="54"/>
      <c r="OUU23" s="54"/>
      <c r="OUV23" s="54"/>
      <c r="OUW23" s="54"/>
      <c r="OUX23" s="54"/>
      <c r="OUY23" s="54"/>
      <c r="OUZ23" s="54"/>
      <c r="OVA23" s="54"/>
      <c r="OVB23" s="54"/>
      <c r="OVC23" s="54"/>
      <c r="OVD23" s="54"/>
      <c r="OVE23" s="54"/>
      <c r="OVF23" s="54"/>
      <c r="OVG23" s="54"/>
      <c r="OVH23" s="54"/>
      <c r="OVI23" s="54"/>
      <c r="OVJ23" s="54"/>
      <c r="OVK23" s="54"/>
      <c r="OVL23" s="54"/>
      <c r="OVM23" s="54"/>
      <c r="OVN23" s="54"/>
      <c r="OVO23" s="54"/>
      <c r="OVP23" s="54"/>
      <c r="OVQ23" s="54"/>
      <c r="OVR23" s="54"/>
      <c r="OVS23" s="54"/>
      <c r="OVT23" s="54"/>
      <c r="OVU23" s="54"/>
      <c r="OVV23" s="54"/>
      <c r="OVW23" s="54"/>
      <c r="OVX23" s="54"/>
      <c r="OVY23" s="54"/>
      <c r="OVZ23" s="54"/>
      <c r="OWA23" s="54"/>
      <c r="OWB23" s="54"/>
      <c r="OWC23" s="54"/>
      <c r="OWD23" s="54"/>
      <c r="OWE23" s="54"/>
      <c r="OWF23" s="54"/>
      <c r="OWG23" s="54"/>
      <c r="OWH23" s="54"/>
      <c r="OWI23" s="54"/>
      <c r="OWJ23" s="54"/>
      <c r="OWK23" s="54"/>
      <c r="OWL23" s="54"/>
      <c r="OWM23" s="54"/>
      <c r="OWN23" s="54"/>
      <c r="OWO23" s="54"/>
      <c r="OWP23" s="54"/>
      <c r="OWQ23" s="54"/>
      <c r="OWR23" s="54"/>
      <c r="OWS23" s="54"/>
      <c r="OWT23" s="54"/>
      <c r="OWU23" s="54"/>
      <c r="OWV23" s="54"/>
      <c r="OWW23" s="54"/>
      <c r="OWX23" s="54"/>
      <c r="OWY23" s="54"/>
      <c r="OWZ23" s="54"/>
      <c r="OXA23" s="54"/>
      <c r="OXB23" s="54"/>
      <c r="OXC23" s="54"/>
      <c r="OXD23" s="54"/>
      <c r="OXE23" s="54"/>
      <c r="OXF23" s="54"/>
      <c r="OXG23" s="54"/>
      <c r="OXH23" s="54"/>
      <c r="OXI23" s="54"/>
      <c r="OXJ23" s="54"/>
      <c r="OXK23" s="54"/>
      <c r="OXL23" s="54"/>
      <c r="OXM23" s="54"/>
      <c r="OXN23" s="54"/>
      <c r="OXO23" s="54"/>
      <c r="OXP23" s="54"/>
      <c r="OXQ23" s="54"/>
      <c r="OXR23" s="54"/>
      <c r="OXS23" s="54"/>
      <c r="OXT23" s="54"/>
      <c r="OXU23" s="54"/>
      <c r="OXV23" s="54"/>
      <c r="OXW23" s="54"/>
      <c r="OXX23" s="54"/>
      <c r="OXY23" s="54"/>
      <c r="OXZ23" s="54"/>
      <c r="OYA23" s="54"/>
      <c r="OYB23" s="54"/>
      <c r="OYC23" s="54"/>
      <c r="OYD23" s="54"/>
      <c r="OYE23" s="54"/>
      <c r="OYF23" s="54"/>
      <c r="OYG23" s="54"/>
      <c r="OYH23" s="54"/>
      <c r="OYI23" s="54"/>
      <c r="OYJ23" s="54"/>
      <c r="OYK23" s="54"/>
      <c r="OYL23" s="54"/>
      <c r="OYM23" s="54"/>
      <c r="OYN23" s="54"/>
      <c r="OYO23" s="54"/>
      <c r="OYP23" s="54"/>
      <c r="OYQ23" s="54"/>
      <c r="OYR23" s="54"/>
      <c r="OYS23" s="54"/>
      <c r="OYT23" s="54"/>
      <c r="OYU23" s="54"/>
      <c r="OYV23" s="54"/>
      <c r="OYW23" s="54"/>
      <c r="OYX23" s="54"/>
      <c r="OYY23" s="54"/>
      <c r="OYZ23" s="54"/>
      <c r="OZA23" s="54"/>
      <c r="OZB23" s="54"/>
      <c r="OZC23" s="54"/>
      <c r="OZD23" s="54"/>
      <c r="OZE23" s="54"/>
      <c r="OZF23" s="54"/>
      <c r="OZG23" s="54"/>
      <c r="OZH23" s="54"/>
      <c r="OZI23" s="54"/>
      <c r="OZJ23" s="54"/>
      <c r="OZK23" s="54"/>
      <c r="OZL23" s="54"/>
      <c r="OZM23" s="54"/>
      <c r="OZN23" s="54"/>
      <c r="OZO23" s="54"/>
      <c r="OZP23" s="54"/>
      <c r="OZQ23" s="54"/>
      <c r="OZR23" s="54"/>
      <c r="OZS23" s="54"/>
      <c r="OZT23" s="54"/>
      <c r="OZU23" s="54"/>
      <c r="OZV23" s="54"/>
      <c r="OZW23" s="54"/>
      <c r="OZX23" s="54"/>
      <c r="OZY23" s="54"/>
      <c r="OZZ23" s="54"/>
      <c r="PAA23" s="54"/>
      <c r="PAB23" s="54"/>
      <c r="PAC23" s="54"/>
      <c r="PAD23" s="54"/>
      <c r="PAE23" s="54"/>
      <c r="PAF23" s="54"/>
      <c r="PAG23" s="54"/>
      <c r="PAH23" s="54"/>
      <c r="PAI23" s="54"/>
      <c r="PAJ23" s="54"/>
      <c r="PAK23" s="54"/>
      <c r="PAL23" s="54"/>
      <c r="PAM23" s="54"/>
      <c r="PAN23" s="54"/>
      <c r="PAO23" s="54"/>
      <c r="PAP23" s="54"/>
      <c r="PAQ23" s="54"/>
      <c r="PAR23" s="54"/>
      <c r="PAS23" s="54"/>
      <c r="PAT23" s="54"/>
      <c r="PAU23" s="54"/>
      <c r="PAV23" s="54"/>
      <c r="PAW23" s="54"/>
      <c r="PAX23" s="54"/>
      <c r="PAY23" s="54"/>
      <c r="PAZ23" s="54"/>
      <c r="PBA23" s="54"/>
      <c r="PBB23" s="54"/>
      <c r="PBC23" s="54"/>
      <c r="PBD23" s="54"/>
      <c r="PBE23" s="54"/>
      <c r="PBF23" s="54"/>
      <c r="PBG23" s="54"/>
      <c r="PBH23" s="54"/>
      <c r="PBI23" s="54"/>
      <c r="PBJ23" s="54"/>
      <c r="PBK23" s="54"/>
      <c r="PBL23" s="54"/>
      <c r="PBM23" s="54"/>
      <c r="PBN23" s="54"/>
      <c r="PBO23" s="54"/>
      <c r="PBP23" s="54"/>
      <c r="PBQ23" s="54"/>
      <c r="PBR23" s="54"/>
      <c r="PBS23" s="54"/>
      <c r="PBT23" s="54"/>
      <c r="PBU23" s="54"/>
      <c r="PBV23" s="54"/>
      <c r="PBW23" s="54"/>
      <c r="PBX23" s="54"/>
      <c r="PBY23" s="54"/>
      <c r="PBZ23" s="54"/>
      <c r="PCA23" s="54"/>
      <c r="PCB23" s="54"/>
      <c r="PCC23" s="54"/>
      <c r="PCD23" s="54"/>
      <c r="PCE23" s="54"/>
      <c r="PCF23" s="54"/>
      <c r="PCG23" s="54"/>
      <c r="PCH23" s="54"/>
      <c r="PCI23" s="54"/>
      <c r="PCJ23" s="54"/>
      <c r="PCK23" s="54"/>
      <c r="PCL23" s="54"/>
      <c r="PCM23" s="54"/>
      <c r="PCN23" s="54"/>
      <c r="PCO23" s="54"/>
      <c r="PCP23" s="54"/>
      <c r="PCQ23" s="54"/>
      <c r="PCR23" s="54"/>
      <c r="PCS23" s="54"/>
      <c r="PCT23" s="54"/>
      <c r="PCU23" s="54"/>
      <c r="PCV23" s="54"/>
      <c r="PCW23" s="54"/>
      <c r="PCX23" s="54"/>
      <c r="PCY23" s="54"/>
      <c r="PCZ23" s="54"/>
      <c r="PDA23" s="54"/>
      <c r="PDB23" s="54"/>
      <c r="PDC23" s="54"/>
      <c r="PDD23" s="54"/>
      <c r="PDE23" s="54"/>
      <c r="PDF23" s="54"/>
      <c r="PDG23" s="54"/>
      <c r="PDH23" s="54"/>
      <c r="PDI23" s="54"/>
      <c r="PDJ23" s="54"/>
      <c r="PDK23" s="54"/>
      <c r="PDL23" s="54"/>
      <c r="PDM23" s="54"/>
      <c r="PDN23" s="54"/>
      <c r="PDO23" s="54"/>
      <c r="PDP23" s="54"/>
      <c r="PDQ23" s="54"/>
      <c r="PDR23" s="54"/>
      <c r="PDS23" s="54"/>
      <c r="PDT23" s="54"/>
      <c r="PDU23" s="54"/>
      <c r="PDV23" s="54"/>
      <c r="PDW23" s="54"/>
      <c r="PDX23" s="54"/>
      <c r="PDY23" s="54"/>
      <c r="PDZ23" s="54"/>
      <c r="PEA23" s="54"/>
      <c r="PEB23" s="54"/>
      <c r="PEC23" s="54"/>
      <c r="PED23" s="54"/>
      <c r="PEE23" s="54"/>
      <c r="PEF23" s="54"/>
      <c r="PEG23" s="54"/>
      <c r="PEH23" s="54"/>
      <c r="PEI23" s="54"/>
      <c r="PEJ23" s="54"/>
      <c r="PEK23" s="54"/>
      <c r="PEL23" s="54"/>
      <c r="PEM23" s="54"/>
      <c r="PEN23" s="54"/>
      <c r="PEO23" s="54"/>
      <c r="PEP23" s="54"/>
      <c r="PEQ23" s="54"/>
      <c r="PER23" s="54"/>
      <c r="PES23" s="54"/>
      <c r="PET23" s="54"/>
      <c r="PEU23" s="54"/>
      <c r="PEV23" s="54"/>
      <c r="PEW23" s="54"/>
      <c r="PEX23" s="54"/>
      <c r="PEY23" s="54"/>
      <c r="PEZ23" s="54"/>
      <c r="PFA23" s="54"/>
      <c r="PFB23" s="54"/>
      <c r="PFC23" s="54"/>
      <c r="PFD23" s="54"/>
      <c r="PFE23" s="54"/>
      <c r="PFF23" s="54"/>
      <c r="PFG23" s="54"/>
      <c r="PFH23" s="54"/>
      <c r="PFI23" s="54"/>
      <c r="PFJ23" s="54"/>
      <c r="PFK23" s="54"/>
      <c r="PFL23" s="54"/>
      <c r="PFM23" s="54"/>
      <c r="PFN23" s="54"/>
      <c r="PFO23" s="54"/>
      <c r="PFP23" s="54"/>
      <c r="PFQ23" s="54"/>
      <c r="PFR23" s="54"/>
      <c r="PFS23" s="54"/>
      <c r="PFT23" s="54"/>
      <c r="PFU23" s="54"/>
      <c r="PFV23" s="54"/>
      <c r="PFW23" s="54"/>
      <c r="PFX23" s="54"/>
      <c r="PFY23" s="54"/>
      <c r="PFZ23" s="54"/>
      <c r="PGA23" s="54"/>
      <c r="PGB23" s="54"/>
      <c r="PGC23" s="54"/>
      <c r="PGD23" s="54"/>
      <c r="PGE23" s="54"/>
      <c r="PGF23" s="54"/>
      <c r="PGG23" s="54"/>
      <c r="PGH23" s="54"/>
      <c r="PGI23" s="54"/>
      <c r="PGJ23" s="54"/>
      <c r="PGK23" s="54"/>
      <c r="PGL23" s="54"/>
      <c r="PGM23" s="54"/>
      <c r="PGN23" s="54"/>
      <c r="PGO23" s="54"/>
      <c r="PGP23" s="54"/>
      <c r="PGQ23" s="54"/>
      <c r="PGR23" s="54"/>
      <c r="PGS23" s="54"/>
      <c r="PGT23" s="54"/>
      <c r="PGU23" s="54"/>
      <c r="PGV23" s="54"/>
      <c r="PGW23" s="54"/>
      <c r="PGX23" s="54"/>
      <c r="PGY23" s="54"/>
      <c r="PGZ23" s="54"/>
      <c r="PHA23" s="54"/>
      <c r="PHB23" s="54"/>
      <c r="PHC23" s="54"/>
      <c r="PHD23" s="54"/>
      <c r="PHE23" s="54"/>
      <c r="PHF23" s="54"/>
      <c r="PHG23" s="54"/>
      <c r="PHH23" s="54"/>
      <c r="PHI23" s="54"/>
      <c r="PHJ23" s="54"/>
      <c r="PHK23" s="54"/>
      <c r="PHL23" s="54"/>
      <c r="PHM23" s="54"/>
      <c r="PHN23" s="54"/>
      <c r="PHO23" s="54"/>
      <c r="PHP23" s="54"/>
      <c r="PHQ23" s="54"/>
      <c r="PHR23" s="54"/>
      <c r="PHS23" s="54"/>
      <c r="PHT23" s="54"/>
      <c r="PHU23" s="54"/>
      <c r="PHV23" s="54"/>
      <c r="PHW23" s="54"/>
      <c r="PHX23" s="54"/>
      <c r="PHY23" s="54"/>
      <c r="PHZ23" s="54"/>
      <c r="PIA23" s="54"/>
      <c r="PIB23" s="54"/>
      <c r="PIC23" s="54"/>
      <c r="PID23" s="54"/>
      <c r="PIE23" s="54"/>
      <c r="PIF23" s="54"/>
      <c r="PIG23" s="54"/>
      <c r="PIH23" s="54"/>
      <c r="PII23" s="54"/>
      <c r="PIJ23" s="54"/>
      <c r="PIK23" s="54"/>
      <c r="PIL23" s="54"/>
      <c r="PIM23" s="54"/>
      <c r="PIN23" s="54"/>
      <c r="PIO23" s="54"/>
      <c r="PIP23" s="54"/>
      <c r="PIQ23" s="54"/>
      <c r="PIR23" s="54"/>
      <c r="PIS23" s="54"/>
      <c r="PIT23" s="54"/>
      <c r="PIU23" s="54"/>
      <c r="PIV23" s="54"/>
      <c r="PIW23" s="54"/>
      <c r="PIX23" s="54"/>
      <c r="PIY23" s="54"/>
      <c r="PIZ23" s="54"/>
      <c r="PJA23" s="54"/>
      <c r="PJB23" s="54"/>
      <c r="PJC23" s="54"/>
      <c r="PJD23" s="54"/>
      <c r="PJE23" s="54"/>
      <c r="PJF23" s="54"/>
      <c r="PJG23" s="54"/>
      <c r="PJH23" s="54"/>
      <c r="PJI23" s="54"/>
      <c r="PJJ23" s="54"/>
      <c r="PJK23" s="54"/>
      <c r="PJL23" s="54"/>
      <c r="PJM23" s="54"/>
      <c r="PJN23" s="54"/>
      <c r="PJO23" s="54"/>
      <c r="PJP23" s="54"/>
      <c r="PJQ23" s="54"/>
      <c r="PJR23" s="54"/>
      <c r="PJS23" s="54"/>
      <c r="PJT23" s="54"/>
      <c r="PJU23" s="54"/>
      <c r="PJV23" s="54"/>
      <c r="PJW23" s="54"/>
      <c r="PJX23" s="54"/>
      <c r="PJY23" s="54"/>
      <c r="PJZ23" s="54"/>
      <c r="PKA23" s="54"/>
      <c r="PKB23" s="54"/>
      <c r="PKC23" s="54"/>
      <c r="PKD23" s="54"/>
      <c r="PKE23" s="54"/>
      <c r="PKF23" s="54"/>
      <c r="PKG23" s="54"/>
      <c r="PKH23" s="54"/>
      <c r="PKI23" s="54"/>
      <c r="PKJ23" s="54"/>
      <c r="PKK23" s="54"/>
      <c r="PKL23" s="54"/>
      <c r="PKM23" s="54"/>
      <c r="PKN23" s="54"/>
      <c r="PKO23" s="54"/>
      <c r="PKP23" s="54"/>
      <c r="PKQ23" s="54"/>
      <c r="PKR23" s="54"/>
      <c r="PKS23" s="54"/>
      <c r="PKT23" s="54"/>
      <c r="PKU23" s="54"/>
      <c r="PKV23" s="54"/>
      <c r="PKW23" s="54"/>
      <c r="PKX23" s="54"/>
      <c r="PKY23" s="54"/>
      <c r="PKZ23" s="54"/>
      <c r="PLA23" s="54"/>
      <c r="PLB23" s="54"/>
      <c r="PLC23" s="54"/>
      <c r="PLD23" s="54"/>
      <c r="PLE23" s="54"/>
      <c r="PLF23" s="54"/>
      <c r="PLG23" s="54"/>
      <c r="PLH23" s="54"/>
      <c r="PLI23" s="54"/>
      <c r="PLJ23" s="54"/>
      <c r="PLK23" s="54"/>
      <c r="PLL23" s="54"/>
      <c r="PLM23" s="54"/>
      <c r="PLN23" s="54"/>
      <c r="PLO23" s="54"/>
      <c r="PLP23" s="54"/>
      <c r="PLQ23" s="54"/>
      <c r="PLR23" s="54"/>
      <c r="PLS23" s="54"/>
      <c r="PLT23" s="54"/>
      <c r="PLU23" s="54"/>
      <c r="PLV23" s="54"/>
      <c r="PLW23" s="54"/>
      <c r="PLX23" s="54"/>
      <c r="PLY23" s="54"/>
      <c r="PLZ23" s="54"/>
      <c r="PMA23" s="54"/>
      <c r="PMB23" s="54"/>
      <c r="PMC23" s="54"/>
      <c r="PMD23" s="54"/>
      <c r="PME23" s="54"/>
      <c r="PMF23" s="54"/>
      <c r="PMG23" s="54"/>
      <c r="PMH23" s="54"/>
      <c r="PMI23" s="54"/>
      <c r="PMJ23" s="54"/>
      <c r="PMK23" s="54"/>
      <c r="PML23" s="54"/>
      <c r="PMM23" s="54"/>
      <c r="PMN23" s="54"/>
      <c r="PMO23" s="54"/>
      <c r="PMP23" s="54"/>
      <c r="PMQ23" s="54"/>
      <c r="PMR23" s="54"/>
      <c r="PMS23" s="54"/>
      <c r="PMT23" s="54"/>
      <c r="PMU23" s="54"/>
      <c r="PMV23" s="54"/>
      <c r="PMW23" s="54"/>
      <c r="PMX23" s="54"/>
      <c r="PMY23" s="54"/>
      <c r="PMZ23" s="54"/>
      <c r="PNA23" s="54"/>
      <c r="PNB23" s="54"/>
      <c r="PNC23" s="54"/>
      <c r="PND23" s="54"/>
      <c r="PNE23" s="54"/>
      <c r="PNF23" s="54"/>
      <c r="PNG23" s="54"/>
      <c r="PNH23" s="54"/>
      <c r="PNI23" s="54"/>
      <c r="PNJ23" s="54"/>
      <c r="PNK23" s="54"/>
      <c r="PNL23" s="54"/>
      <c r="PNM23" s="54"/>
      <c r="PNN23" s="54"/>
      <c r="PNO23" s="54"/>
      <c r="PNP23" s="54"/>
      <c r="PNQ23" s="54"/>
      <c r="PNR23" s="54"/>
      <c r="PNS23" s="54"/>
      <c r="PNT23" s="54"/>
      <c r="PNU23" s="54"/>
      <c r="PNV23" s="54"/>
      <c r="PNW23" s="54"/>
      <c r="PNX23" s="54"/>
      <c r="PNY23" s="54"/>
      <c r="PNZ23" s="54"/>
      <c r="POA23" s="54"/>
      <c r="POB23" s="54"/>
      <c r="POC23" s="54"/>
      <c r="POD23" s="54"/>
      <c r="POE23" s="54"/>
      <c r="POF23" s="54"/>
      <c r="POG23" s="54"/>
      <c r="POH23" s="54"/>
      <c r="POI23" s="54"/>
      <c r="POJ23" s="54"/>
      <c r="POK23" s="54"/>
      <c r="POL23" s="54"/>
      <c r="POM23" s="54"/>
      <c r="PON23" s="54"/>
      <c r="POO23" s="54"/>
      <c r="POP23" s="54"/>
      <c r="POQ23" s="54"/>
      <c r="POR23" s="54"/>
      <c r="POS23" s="54"/>
      <c r="POT23" s="54"/>
      <c r="POU23" s="54"/>
      <c r="POV23" s="54"/>
      <c r="POW23" s="54"/>
      <c r="POX23" s="54"/>
      <c r="POY23" s="54"/>
      <c r="POZ23" s="54"/>
      <c r="PPA23" s="54"/>
      <c r="PPB23" s="54"/>
      <c r="PPC23" s="54"/>
      <c r="PPD23" s="54"/>
      <c r="PPE23" s="54"/>
      <c r="PPF23" s="54"/>
      <c r="PPG23" s="54"/>
      <c r="PPH23" s="54"/>
      <c r="PPI23" s="54"/>
      <c r="PPJ23" s="54"/>
      <c r="PPK23" s="54"/>
      <c r="PPL23" s="54"/>
      <c r="PPM23" s="54"/>
      <c r="PPN23" s="54"/>
      <c r="PPO23" s="54"/>
      <c r="PPP23" s="54"/>
      <c r="PPQ23" s="54"/>
      <c r="PPR23" s="54"/>
      <c r="PPS23" s="54"/>
      <c r="PPT23" s="54"/>
      <c r="PPU23" s="54"/>
      <c r="PPV23" s="54"/>
      <c r="PPW23" s="54"/>
      <c r="PPX23" s="54"/>
      <c r="PPY23" s="54"/>
      <c r="PPZ23" s="54"/>
      <c r="PQA23" s="54"/>
      <c r="PQB23" s="54"/>
      <c r="PQC23" s="54"/>
      <c r="PQD23" s="54"/>
      <c r="PQE23" s="54"/>
      <c r="PQF23" s="54"/>
      <c r="PQG23" s="54"/>
      <c r="PQH23" s="54"/>
      <c r="PQI23" s="54"/>
      <c r="PQJ23" s="54"/>
      <c r="PQK23" s="54"/>
      <c r="PQL23" s="54"/>
      <c r="PQM23" s="54"/>
      <c r="PQN23" s="54"/>
      <c r="PQO23" s="54"/>
      <c r="PQP23" s="54"/>
      <c r="PQQ23" s="54"/>
      <c r="PQR23" s="54"/>
      <c r="PQS23" s="54"/>
      <c r="PQT23" s="54"/>
      <c r="PQU23" s="54"/>
      <c r="PQV23" s="54"/>
      <c r="PQW23" s="54"/>
      <c r="PQX23" s="54"/>
      <c r="PQY23" s="54"/>
      <c r="PQZ23" s="54"/>
      <c r="PRA23" s="54"/>
      <c r="PRB23" s="54"/>
      <c r="PRC23" s="54"/>
      <c r="PRD23" s="54"/>
      <c r="PRE23" s="54"/>
      <c r="PRF23" s="54"/>
      <c r="PRG23" s="54"/>
      <c r="PRH23" s="54"/>
      <c r="PRI23" s="54"/>
      <c r="PRJ23" s="54"/>
      <c r="PRK23" s="54"/>
      <c r="PRL23" s="54"/>
      <c r="PRM23" s="54"/>
      <c r="PRN23" s="54"/>
      <c r="PRO23" s="54"/>
      <c r="PRP23" s="54"/>
      <c r="PRQ23" s="54"/>
      <c r="PRR23" s="54"/>
      <c r="PRS23" s="54"/>
      <c r="PRT23" s="54"/>
      <c r="PRU23" s="54"/>
      <c r="PRV23" s="54"/>
      <c r="PRW23" s="54"/>
      <c r="PRX23" s="54"/>
      <c r="PRY23" s="54"/>
      <c r="PRZ23" s="54"/>
      <c r="PSA23" s="54"/>
      <c r="PSB23" s="54"/>
      <c r="PSC23" s="54"/>
      <c r="PSD23" s="54"/>
      <c r="PSE23" s="54"/>
      <c r="PSF23" s="54"/>
      <c r="PSG23" s="54"/>
      <c r="PSH23" s="54"/>
      <c r="PSI23" s="54"/>
      <c r="PSJ23" s="54"/>
      <c r="PSK23" s="54"/>
      <c r="PSL23" s="54"/>
      <c r="PSM23" s="54"/>
      <c r="PSN23" s="54"/>
      <c r="PSO23" s="54"/>
      <c r="PSP23" s="54"/>
      <c r="PSQ23" s="54"/>
      <c r="PSR23" s="54"/>
      <c r="PSS23" s="54"/>
      <c r="PST23" s="54"/>
      <c r="PSU23" s="54"/>
      <c r="PSV23" s="54"/>
      <c r="PSW23" s="54"/>
      <c r="PSX23" s="54"/>
      <c r="PSY23" s="54"/>
      <c r="PSZ23" s="54"/>
      <c r="PTA23" s="54"/>
      <c r="PTB23" s="54"/>
      <c r="PTC23" s="54"/>
      <c r="PTD23" s="54"/>
      <c r="PTE23" s="54"/>
      <c r="PTF23" s="54"/>
      <c r="PTG23" s="54"/>
      <c r="PTH23" s="54"/>
      <c r="PTI23" s="54"/>
      <c r="PTJ23" s="54"/>
      <c r="PTK23" s="54"/>
      <c r="PTL23" s="54"/>
      <c r="PTM23" s="54"/>
      <c r="PTN23" s="54"/>
      <c r="PTO23" s="54"/>
      <c r="PTP23" s="54"/>
      <c r="PTQ23" s="54"/>
      <c r="PTR23" s="54"/>
      <c r="PTS23" s="54"/>
      <c r="PTT23" s="54"/>
      <c r="PTU23" s="54"/>
      <c r="PTV23" s="54"/>
      <c r="PTW23" s="54"/>
      <c r="PTX23" s="54"/>
      <c r="PTY23" s="54"/>
      <c r="PTZ23" s="54"/>
      <c r="PUA23" s="54"/>
      <c r="PUB23" s="54"/>
      <c r="PUC23" s="54"/>
      <c r="PUD23" s="54"/>
      <c r="PUE23" s="54"/>
      <c r="PUF23" s="54"/>
      <c r="PUG23" s="54"/>
      <c r="PUH23" s="54"/>
      <c r="PUI23" s="54"/>
      <c r="PUJ23" s="54"/>
      <c r="PUK23" s="54"/>
      <c r="PUL23" s="54"/>
      <c r="PUM23" s="54"/>
      <c r="PUN23" s="54"/>
      <c r="PUO23" s="54"/>
      <c r="PUP23" s="54"/>
      <c r="PUQ23" s="54"/>
      <c r="PUR23" s="54"/>
      <c r="PUS23" s="54"/>
      <c r="PUT23" s="54"/>
      <c r="PUU23" s="54"/>
      <c r="PUV23" s="54"/>
      <c r="PUW23" s="54"/>
      <c r="PUX23" s="54"/>
      <c r="PUY23" s="54"/>
      <c r="PUZ23" s="54"/>
      <c r="PVA23" s="54"/>
      <c r="PVB23" s="54"/>
      <c r="PVC23" s="54"/>
      <c r="PVD23" s="54"/>
      <c r="PVE23" s="54"/>
      <c r="PVF23" s="54"/>
      <c r="PVG23" s="54"/>
      <c r="PVH23" s="54"/>
      <c r="PVI23" s="54"/>
      <c r="PVJ23" s="54"/>
      <c r="PVK23" s="54"/>
      <c r="PVL23" s="54"/>
      <c r="PVM23" s="54"/>
      <c r="PVN23" s="54"/>
      <c r="PVO23" s="54"/>
      <c r="PVP23" s="54"/>
      <c r="PVQ23" s="54"/>
      <c r="PVR23" s="54"/>
      <c r="PVS23" s="54"/>
      <c r="PVT23" s="54"/>
      <c r="PVU23" s="54"/>
      <c r="PVV23" s="54"/>
      <c r="PVW23" s="54"/>
      <c r="PVX23" s="54"/>
      <c r="PVY23" s="54"/>
      <c r="PVZ23" s="54"/>
      <c r="PWA23" s="54"/>
      <c r="PWB23" s="54"/>
      <c r="PWC23" s="54"/>
      <c r="PWD23" s="54"/>
      <c r="PWE23" s="54"/>
      <c r="PWF23" s="54"/>
      <c r="PWG23" s="54"/>
      <c r="PWH23" s="54"/>
      <c r="PWI23" s="54"/>
      <c r="PWJ23" s="54"/>
      <c r="PWK23" s="54"/>
      <c r="PWL23" s="54"/>
      <c r="PWM23" s="54"/>
      <c r="PWN23" s="54"/>
      <c r="PWO23" s="54"/>
      <c r="PWP23" s="54"/>
      <c r="PWQ23" s="54"/>
      <c r="PWR23" s="54"/>
      <c r="PWS23" s="54"/>
      <c r="PWT23" s="54"/>
      <c r="PWU23" s="54"/>
      <c r="PWV23" s="54"/>
      <c r="PWW23" s="54"/>
      <c r="PWX23" s="54"/>
      <c r="PWY23" s="54"/>
      <c r="PWZ23" s="54"/>
      <c r="PXA23" s="54"/>
      <c r="PXB23" s="54"/>
      <c r="PXC23" s="54"/>
      <c r="PXD23" s="54"/>
      <c r="PXE23" s="54"/>
      <c r="PXF23" s="54"/>
      <c r="PXG23" s="54"/>
      <c r="PXH23" s="54"/>
      <c r="PXI23" s="54"/>
      <c r="PXJ23" s="54"/>
      <c r="PXK23" s="54"/>
      <c r="PXL23" s="54"/>
      <c r="PXM23" s="54"/>
      <c r="PXN23" s="54"/>
      <c r="PXO23" s="54"/>
      <c r="PXP23" s="54"/>
      <c r="PXQ23" s="54"/>
      <c r="PXR23" s="54"/>
      <c r="PXS23" s="54"/>
      <c r="PXT23" s="54"/>
      <c r="PXU23" s="54"/>
      <c r="PXV23" s="54"/>
      <c r="PXW23" s="54"/>
      <c r="PXX23" s="54"/>
      <c r="PXY23" s="54"/>
      <c r="PXZ23" s="54"/>
      <c r="PYA23" s="54"/>
      <c r="PYB23" s="54"/>
      <c r="PYC23" s="54"/>
      <c r="PYD23" s="54"/>
      <c r="PYE23" s="54"/>
      <c r="PYF23" s="54"/>
      <c r="PYG23" s="54"/>
      <c r="PYH23" s="54"/>
      <c r="PYI23" s="54"/>
      <c r="PYJ23" s="54"/>
      <c r="PYK23" s="54"/>
      <c r="PYL23" s="54"/>
      <c r="PYM23" s="54"/>
      <c r="PYN23" s="54"/>
      <c r="PYO23" s="54"/>
      <c r="PYP23" s="54"/>
      <c r="PYQ23" s="54"/>
      <c r="PYR23" s="54"/>
      <c r="PYS23" s="54"/>
      <c r="PYT23" s="54"/>
      <c r="PYU23" s="54"/>
      <c r="PYV23" s="54"/>
      <c r="PYW23" s="54"/>
      <c r="PYX23" s="54"/>
      <c r="PYY23" s="54"/>
      <c r="PYZ23" s="54"/>
      <c r="PZA23" s="54"/>
      <c r="PZB23" s="54"/>
      <c r="PZC23" s="54"/>
      <c r="PZD23" s="54"/>
      <c r="PZE23" s="54"/>
      <c r="PZF23" s="54"/>
      <c r="PZG23" s="54"/>
      <c r="PZH23" s="54"/>
      <c r="PZI23" s="54"/>
      <c r="PZJ23" s="54"/>
      <c r="PZK23" s="54"/>
      <c r="PZL23" s="54"/>
      <c r="PZM23" s="54"/>
      <c r="PZN23" s="54"/>
      <c r="PZO23" s="54"/>
      <c r="PZP23" s="54"/>
      <c r="PZQ23" s="54"/>
      <c r="PZR23" s="54"/>
      <c r="PZS23" s="54"/>
      <c r="PZT23" s="54"/>
      <c r="PZU23" s="54"/>
      <c r="PZV23" s="54"/>
      <c r="PZW23" s="54"/>
      <c r="PZX23" s="54"/>
      <c r="PZY23" s="54"/>
      <c r="PZZ23" s="54"/>
      <c r="QAA23" s="54"/>
      <c r="QAB23" s="54"/>
      <c r="QAC23" s="54"/>
      <c r="QAD23" s="54"/>
      <c r="QAE23" s="54"/>
      <c r="QAF23" s="54"/>
      <c r="QAG23" s="54"/>
      <c r="QAH23" s="54"/>
      <c r="QAI23" s="54"/>
      <c r="QAJ23" s="54"/>
      <c r="QAK23" s="54"/>
      <c r="QAL23" s="54"/>
      <c r="QAM23" s="54"/>
      <c r="QAN23" s="54"/>
      <c r="QAO23" s="54"/>
      <c r="QAP23" s="54"/>
      <c r="QAQ23" s="54"/>
      <c r="QAR23" s="54"/>
      <c r="QAS23" s="54"/>
      <c r="QAT23" s="54"/>
      <c r="QAU23" s="54"/>
      <c r="QAV23" s="54"/>
      <c r="QAW23" s="54"/>
      <c r="QAX23" s="54"/>
      <c r="QAY23" s="54"/>
      <c r="QAZ23" s="54"/>
      <c r="QBA23" s="54"/>
      <c r="QBB23" s="54"/>
      <c r="QBC23" s="54"/>
      <c r="QBD23" s="54"/>
      <c r="QBE23" s="54"/>
      <c r="QBF23" s="54"/>
      <c r="QBG23" s="54"/>
      <c r="QBH23" s="54"/>
      <c r="QBI23" s="54"/>
      <c r="QBJ23" s="54"/>
      <c r="QBK23" s="54"/>
      <c r="QBL23" s="54"/>
      <c r="QBM23" s="54"/>
      <c r="QBN23" s="54"/>
      <c r="QBO23" s="54"/>
      <c r="QBP23" s="54"/>
      <c r="QBQ23" s="54"/>
      <c r="QBR23" s="54"/>
      <c r="QBS23" s="54"/>
      <c r="QBT23" s="54"/>
      <c r="QBU23" s="54"/>
      <c r="QBV23" s="54"/>
      <c r="QBW23" s="54"/>
      <c r="QBX23" s="54"/>
      <c r="QBY23" s="54"/>
      <c r="QBZ23" s="54"/>
      <c r="QCA23" s="54"/>
      <c r="QCB23" s="54"/>
      <c r="QCC23" s="54"/>
      <c r="QCD23" s="54"/>
      <c r="QCE23" s="54"/>
      <c r="QCF23" s="54"/>
      <c r="QCG23" s="54"/>
      <c r="QCH23" s="54"/>
      <c r="QCI23" s="54"/>
      <c r="QCJ23" s="54"/>
      <c r="QCK23" s="54"/>
      <c r="QCL23" s="54"/>
      <c r="QCM23" s="54"/>
      <c r="QCN23" s="54"/>
      <c r="QCO23" s="54"/>
      <c r="QCP23" s="54"/>
      <c r="QCQ23" s="54"/>
      <c r="QCR23" s="54"/>
      <c r="QCS23" s="54"/>
      <c r="QCT23" s="54"/>
      <c r="QCU23" s="54"/>
      <c r="QCV23" s="54"/>
      <c r="QCW23" s="54"/>
      <c r="QCX23" s="54"/>
      <c r="QCY23" s="54"/>
      <c r="QCZ23" s="54"/>
      <c r="QDA23" s="54"/>
      <c r="QDB23" s="54"/>
      <c r="QDC23" s="54"/>
      <c r="QDD23" s="54"/>
      <c r="QDE23" s="54"/>
      <c r="QDF23" s="54"/>
      <c r="QDG23" s="54"/>
      <c r="QDH23" s="54"/>
      <c r="QDI23" s="54"/>
      <c r="QDJ23" s="54"/>
      <c r="QDK23" s="54"/>
      <c r="QDL23" s="54"/>
      <c r="QDM23" s="54"/>
      <c r="QDN23" s="54"/>
      <c r="QDO23" s="54"/>
      <c r="QDP23" s="54"/>
      <c r="QDQ23" s="54"/>
      <c r="QDR23" s="54"/>
      <c r="QDS23" s="54"/>
      <c r="QDT23" s="54"/>
      <c r="QDU23" s="54"/>
      <c r="QDV23" s="54"/>
      <c r="QDW23" s="54"/>
      <c r="QDX23" s="54"/>
      <c r="QDY23" s="54"/>
      <c r="QDZ23" s="54"/>
      <c r="QEA23" s="54"/>
      <c r="QEB23" s="54"/>
      <c r="QEC23" s="54"/>
      <c r="QED23" s="54"/>
      <c r="QEE23" s="54"/>
      <c r="QEF23" s="54"/>
      <c r="QEG23" s="54"/>
      <c r="QEH23" s="54"/>
      <c r="QEI23" s="54"/>
      <c r="QEJ23" s="54"/>
      <c r="QEK23" s="54"/>
      <c r="QEL23" s="54"/>
      <c r="QEM23" s="54"/>
      <c r="QEN23" s="54"/>
      <c r="QEO23" s="54"/>
      <c r="QEP23" s="54"/>
      <c r="QEQ23" s="54"/>
      <c r="QER23" s="54"/>
      <c r="QES23" s="54"/>
      <c r="QET23" s="54"/>
      <c r="QEU23" s="54"/>
      <c r="QEV23" s="54"/>
      <c r="QEW23" s="54"/>
      <c r="QEX23" s="54"/>
      <c r="QEY23" s="54"/>
      <c r="QEZ23" s="54"/>
      <c r="QFA23" s="54"/>
      <c r="QFB23" s="54"/>
      <c r="QFC23" s="54"/>
      <c r="QFD23" s="54"/>
      <c r="QFE23" s="54"/>
      <c r="QFF23" s="54"/>
      <c r="QFG23" s="54"/>
      <c r="QFH23" s="54"/>
      <c r="QFI23" s="54"/>
      <c r="QFJ23" s="54"/>
      <c r="QFK23" s="54"/>
      <c r="QFL23" s="54"/>
      <c r="QFM23" s="54"/>
      <c r="QFN23" s="54"/>
      <c r="QFO23" s="54"/>
      <c r="QFP23" s="54"/>
      <c r="QFQ23" s="54"/>
      <c r="QFR23" s="54"/>
      <c r="QFS23" s="54"/>
      <c r="QFT23" s="54"/>
      <c r="QFU23" s="54"/>
      <c r="QFV23" s="54"/>
      <c r="QFW23" s="54"/>
      <c r="QFX23" s="54"/>
      <c r="QFY23" s="54"/>
      <c r="QFZ23" s="54"/>
      <c r="QGA23" s="54"/>
      <c r="QGB23" s="54"/>
      <c r="QGC23" s="54"/>
      <c r="QGD23" s="54"/>
      <c r="QGE23" s="54"/>
      <c r="QGF23" s="54"/>
      <c r="QGG23" s="54"/>
      <c r="QGH23" s="54"/>
      <c r="QGI23" s="54"/>
      <c r="QGJ23" s="54"/>
      <c r="QGK23" s="54"/>
      <c r="QGL23" s="54"/>
      <c r="QGM23" s="54"/>
      <c r="QGN23" s="54"/>
      <c r="QGO23" s="54"/>
      <c r="QGP23" s="54"/>
      <c r="QGQ23" s="54"/>
      <c r="QGR23" s="54"/>
      <c r="QGS23" s="54"/>
      <c r="QGT23" s="54"/>
      <c r="QGU23" s="54"/>
      <c r="QGV23" s="54"/>
      <c r="QGW23" s="54"/>
      <c r="QGX23" s="54"/>
      <c r="QGY23" s="54"/>
      <c r="QGZ23" s="54"/>
      <c r="QHA23" s="54"/>
      <c r="QHB23" s="54"/>
      <c r="QHC23" s="54"/>
      <c r="QHD23" s="54"/>
      <c r="QHE23" s="54"/>
      <c r="QHF23" s="54"/>
      <c r="QHG23" s="54"/>
      <c r="QHH23" s="54"/>
      <c r="QHI23" s="54"/>
      <c r="QHJ23" s="54"/>
      <c r="QHK23" s="54"/>
      <c r="QHL23" s="54"/>
      <c r="QHM23" s="54"/>
      <c r="QHN23" s="54"/>
      <c r="QHO23" s="54"/>
      <c r="QHP23" s="54"/>
      <c r="QHQ23" s="54"/>
      <c r="QHR23" s="54"/>
      <c r="QHS23" s="54"/>
      <c r="QHT23" s="54"/>
      <c r="QHU23" s="54"/>
      <c r="QHV23" s="54"/>
      <c r="QHW23" s="54"/>
      <c r="QHX23" s="54"/>
      <c r="QHY23" s="54"/>
      <c r="QHZ23" s="54"/>
      <c r="QIA23" s="54"/>
      <c r="QIB23" s="54"/>
      <c r="QIC23" s="54"/>
      <c r="QID23" s="54"/>
      <c r="QIE23" s="54"/>
      <c r="QIF23" s="54"/>
      <c r="QIG23" s="54"/>
      <c r="QIH23" s="54"/>
      <c r="QII23" s="54"/>
      <c r="QIJ23" s="54"/>
      <c r="QIK23" s="54"/>
      <c r="QIL23" s="54"/>
      <c r="QIM23" s="54"/>
      <c r="QIN23" s="54"/>
      <c r="QIO23" s="54"/>
      <c r="QIP23" s="54"/>
      <c r="QIQ23" s="54"/>
      <c r="QIR23" s="54"/>
      <c r="QIS23" s="54"/>
      <c r="QIT23" s="54"/>
      <c r="QIU23" s="54"/>
      <c r="QIV23" s="54"/>
      <c r="QIW23" s="54"/>
      <c r="QIX23" s="54"/>
      <c r="QIY23" s="54"/>
      <c r="QIZ23" s="54"/>
      <c r="QJA23" s="54"/>
      <c r="QJB23" s="54"/>
      <c r="QJC23" s="54"/>
      <c r="QJD23" s="54"/>
      <c r="QJE23" s="54"/>
      <c r="QJF23" s="54"/>
      <c r="QJG23" s="54"/>
      <c r="QJH23" s="54"/>
      <c r="QJI23" s="54"/>
      <c r="QJJ23" s="54"/>
      <c r="QJK23" s="54"/>
      <c r="QJL23" s="54"/>
      <c r="QJM23" s="54"/>
      <c r="QJN23" s="54"/>
      <c r="QJO23" s="54"/>
      <c r="QJP23" s="54"/>
      <c r="QJQ23" s="54"/>
      <c r="QJR23" s="54"/>
      <c r="QJS23" s="54"/>
      <c r="QJT23" s="54"/>
      <c r="QJU23" s="54"/>
      <c r="QJV23" s="54"/>
      <c r="QJW23" s="54"/>
      <c r="QJX23" s="54"/>
      <c r="QJY23" s="54"/>
      <c r="QJZ23" s="54"/>
      <c r="QKA23" s="54"/>
      <c r="QKB23" s="54"/>
      <c r="QKC23" s="54"/>
      <c r="QKD23" s="54"/>
      <c r="QKE23" s="54"/>
      <c r="QKF23" s="54"/>
      <c r="QKG23" s="54"/>
      <c r="QKH23" s="54"/>
      <c r="QKI23" s="54"/>
      <c r="QKJ23" s="54"/>
      <c r="QKK23" s="54"/>
      <c r="QKL23" s="54"/>
      <c r="QKM23" s="54"/>
      <c r="QKN23" s="54"/>
      <c r="QKO23" s="54"/>
      <c r="QKP23" s="54"/>
      <c r="QKQ23" s="54"/>
      <c r="QKR23" s="54"/>
      <c r="QKS23" s="54"/>
      <c r="QKT23" s="54"/>
      <c r="QKU23" s="54"/>
      <c r="QKV23" s="54"/>
      <c r="QKW23" s="54"/>
      <c r="QKX23" s="54"/>
      <c r="QKY23" s="54"/>
      <c r="QKZ23" s="54"/>
      <c r="QLA23" s="54"/>
      <c r="QLB23" s="54"/>
      <c r="QLC23" s="54"/>
      <c r="QLD23" s="54"/>
      <c r="QLE23" s="54"/>
      <c r="QLF23" s="54"/>
      <c r="QLG23" s="54"/>
      <c r="QLH23" s="54"/>
      <c r="QLI23" s="54"/>
      <c r="QLJ23" s="54"/>
      <c r="QLK23" s="54"/>
      <c r="QLL23" s="54"/>
      <c r="QLM23" s="54"/>
      <c r="QLN23" s="54"/>
      <c r="QLO23" s="54"/>
      <c r="QLP23" s="54"/>
      <c r="QLQ23" s="54"/>
      <c r="QLR23" s="54"/>
      <c r="QLS23" s="54"/>
      <c r="QLT23" s="54"/>
      <c r="QLU23" s="54"/>
      <c r="QLV23" s="54"/>
      <c r="QLW23" s="54"/>
      <c r="QLX23" s="54"/>
      <c r="QLY23" s="54"/>
      <c r="QLZ23" s="54"/>
      <c r="QMA23" s="54"/>
      <c r="QMB23" s="54"/>
      <c r="QMC23" s="54"/>
      <c r="QMD23" s="54"/>
      <c r="QME23" s="54"/>
      <c r="QMF23" s="54"/>
      <c r="QMG23" s="54"/>
      <c r="QMH23" s="54"/>
      <c r="QMI23" s="54"/>
      <c r="QMJ23" s="54"/>
      <c r="QMK23" s="54"/>
      <c r="QML23" s="54"/>
      <c r="QMM23" s="54"/>
      <c r="QMN23" s="54"/>
      <c r="QMO23" s="54"/>
      <c r="QMP23" s="54"/>
      <c r="QMQ23" s="54"/>
      <c r="QMR23" s="54"/>
      <c r="QMS23" s="54"/>
      <c r="QMT23" s="54"/>
      <c r="QMU23" s="54"/>
      <c r="QMV23" s="54"/>
      <c r="QMW23" s="54"/>
      <c r="QMX23" s="54"/>
      <c r="QMY23" s="54"/>
      <c r="QMZ23" s="54"/>
      <c r="QNA23" s="54"/>
      <c r="QNB23" s="54"/>
      <c r="QNC23" s="54"/>
      <c r="QND23" s="54"/>
      <c r="QNE23" s="54"/>
      <c r="QNF23" s="54"/>
      <c r="QNG23" s="54"/>
      <c r="QNH23" s="54"/>
      <c r="QNI23" s="54"/>
      <c r="QNJ23" s="54"/>
      <c r="QNK23" s="54"/>
      <c r="QNL23" s="54"/>
      <c r="QNM23" s="54"/>
      <c r="QNN23" s="54"/>
      <c r="QNO23" s="54"/>
      <c r="QNP23" s="54"/>
      <c r="QNQ23" s="54"/>
      <c r="QNR23" s="54"/>
      <c r="QNS23" s="54"/>
      <c r="QNT23" s="54"/>
      <c r="QNU23" s="54"/>
      <c r="QNV23" s="54"/>
      <c r="QNW23" s="54"/>
      <c r="QNX23" s="54"/>
      <c r="QNY23" s="54"/>
      <c r="QNZ23" s="54"/>
      <c r="QOA23" s="54"/>
      <c r="QOB23" s="54"/>
      <c r="QOC23" s="54"/>
      <c r="QOD23" s="54"/>
      <c r="QOE23" s="54"/>
      <c r="QOF23" s="54"/>
      <c r="QOG23" s="54"/>
      <c r="QOH23" s="54"/>
      <c r="QOI23" s="54"/>
      <c r="QOJ23" s="54"/>
      <c r="QOK23" s="54"/>
      <c r="QOL23" s="54"/>
      <c r="QOM23" s="54"/>
      <c r="QON23" s="54"/>
      <c r="QOO23" s="54"/>
      <c r="QOP23" s="54"/>
      <c r="QOQ23" s="54"/>
      <c r="QOR23" s="54"/>
      <c r="QOS23" s="54"/>
      <c r="QOT23" s="54"/>
      <c r="QOU23" s="54"/>
      <c r="QOV23" s="54"/>
      <c r="QOW23" s="54"/>
      <c r="QOX23" s="54"/>
      <c r="QOY23" s="54"/>
      <c r="QOZ23" s="54"/>
      <c r="QPA23" s="54"/>
      <c r="QPB23" s="54"/>
      <c r="QPC23" s="54"/>
      <c r="QPD23" s="54"/>
      <c r="QPE23" s="54"/>
      <c r="QPF23" s="54"/>
      <c r="QPG23" s="54"/>
      <c r="QPH23" s="54"/>
      <c r="QPI23" s="54"/>
      <c r="QPJ23" s="54"/>
      <c r="QPK23" s="54"/>
      <c r="QPL23" s="54"/>
      <c r="QPM23" s="54"/>
      <c r="QPN23" s="54"/>
      <c r="QPO23" s="54"/>
      <c r="QPP23" s="54"/>
      <c r="QPQ23" s="54"/>
      <c r="QPR23" s="54"/>
      <c r="QPS23" s="54"/>
      <c r="QPT23" s="54"/>
      <c r="QPU23" s="54"/>
      <c r="QPV23" s="54"/>
      <c r="QPW23" s="54"/>
      <c r="QPX23" s="54"/>
      <c r="QPY23" s="54"/>
      <c r="QPZ23" s="54"/>
      <c r="QQA23" s="54"/>
      <c r="QQB23" s="54"/>
      <c r="QQC23" s="54"/>
      <c r="QQD23" s="54"/>
      <c r="QQE23" s="54"/>
      <c r="QQF23" s="54"/>
      <c r="QQG23" s="54"/>
      <c r="QQH23" s="54"/>
      <c r="QQI23" s="54"/>
      <c r="QQJ23" s="54"/>
      <c r="QQK23" s="54"/>
      <c r="QQL23" s="54"/>
      <c r="QQM23" s="54"/>
      <c r="QQN23" s="54"/>
      <c r="QQO23" s="54"/>
      <c r="QQP23" s="54"/>
      <c r="QQQ23" s="54"/>
      <c r="QQR23" s="54"/>
      <c r="QQS23" s="54"/>
      <c r="QQT23" s="54"/>
      <c r="QQU23" s="54"/>
      <c r="QQV23" s="54"/>
      <c r="QQW23" s="54"/>
      <c r="QQX23" s="54"/>
      <c r="QQY23" s="54"/>
      <c r="QQZ23" s="54"/>
      <c r="QRA23" s="54"/>
      <c r="QRB23" s="54"/>
      <c r="QRC23" s="54"/>
      <c r="QRD23" s="54"/>
      <c r="QRE23" s="54"/>
      <c r="QRF23" s="54"/>
      <c r="QRG23" s="54"/>
      <c r="QRH23" s="54"/>
      <c r="QRI23" s="54"/>
      <c r="QRJ23" s="54"/>
      <c r="QRK23" s="54"/>
      <c r="QRL23" s="54"/>
      <c r="QRM23" s="54"/>
      <c r="QRN23" s="54"/>
      <c r="QRO23" s="54"/>
      <c r="QRP23" s="54"/>
      <c r="QRQ23" s="54"/>
      <c r="QRR23" s="54"/>
      <c r="QRS23" s="54"/>
      <c r="QRT23" s="54"/>
      <c r="QRU23" s="54"/>
      <c r="QRV23" s="54"/>
      <c r="QRW23" s="54"/>
      <c r="QRX23" s="54"/>
      <c r="QRY23" s="54"/>
      <c r="QRZ23" s="54"/>
      <c r="QSA23" s="54"/>
      <c r="QSB23" s="54"/>
      <c r="QSC23" s="54"/>
      <c r="QSD23" s="54"/>
      <c r="QSE23" s="54"/>
      <c r="QSF23" s="54"/>
      <c r="QSG23" s="54"/>
      <c r="QSH23" s="54"/>
      <c r="QSI23" s="54"/>
      <c r="QSJ23" s="54"/>
      <c r="QSK23" s="54"/>
      <c r="QSL23" s="54"/>
      <c r="QSM23" s="54"/>
      <c r="QSN23" s="54"/>
      <c r="QSO23" s="54"/>
      <c r="QSP23" s="54"/>
      <c r="QSQ23" s="54"/>
      <c r="QSR23" s="54"/>
      <c r="QSS23" s="54"/>
      <c r="QST23" s="54"/>
      <c r="QSU23" s="54"/>
      <c r="QSV23" s="54"/>
      <c r="QSW23" s="54"/>
      <c r="QSX23" s="54"/>
      <c r="QSY23" s="54"/>
      <c r="QSZ23" s="54"/>
      <c r="QTA23" s="54"/>
      <c r="QTB23" s="54"/>
      <c r="QTC23" s="54"/>
      <c r="QTD23" s="54"/>
      <c r="QTE23" s="54"/>
      <c r="QTF23" s="54"/>
      <c r="QTG23" s="54"/>
      <c r="QTH23" s="54"/>
      <c r="QTI23" s="54"/>
      <c r="QTJ23" s="54"/>
      <c r="QTK23" s="54"/>
      <c r="QTL23" s="54"/>
      <c r="QTM23" s="54"/>
      <c r="QTN23" s="54"/>
      <c r="QTO23" s="54"/>
      <c r="QTP23" s="54"/>
      <c r="QTQ23" s="54"/>
      <c r="QTR23" s="54"/>
      <c r="QTS23" s="54"/>
      <c r="QTT23" s="54"/>
      <c r="QTU23" s="54"/>
      <c r="QTV23" s="54"/>
      <c r="QTW23" s="54"/>
      <c r="QTX23" s="54"/>
      <c r="QTY23" s="54"/>
      <c r="QTZ23" s="54"/>
      <c r="QUA23" s="54"/>
      <c r="QUB23" s="54"/>
      <c r="QUC23" s="54"/>
      <c r="QUD23" s="54"/>
      <c r="QUE23" s="54"/>
      <c r="QUF23" s="54"/>
      <c r="QUG23" s="54"/>
      <c r="QUH23" s="54"/>
      <c r="QUI23" s="54"/>
      <c r="QUJ23" s="54"/>
      <c r="QUK23" s="54"/>
      <c r="QUL23" s="54"/>
      <c r="QUM23" s="54"/>
      <c r="QUN23" s="54"/>
      <c r="QUO23" s="54"/>
      <c r="QUP23" s="54"/>
      <c r="QUQ23" s="54"/>
      <c r="QUR23" s="54"/>
      <c r="QUS23" s="54"/>
      <c r="QUT23" s="54"/>
      <c r="QUU23" s="54"/>
      <c r="QUV23" s="54"/>
      <c r="QUW23" s="54"/>
      <c r="QUX23" s="54"/>
      <c r="QUY23" s="54"/>
      <c r="QUZ23" s="54"/>
      <c r="QVA23" s="54"/>
      <c r="QVB23" s="54"/>
      <c r="QVC23" s="54"/>
      <c r="QVD23" s="54"/>
      <c r="QVE23" s="54"/>
      <c r="QVF23" s="54"/>
      <c r="QVG23" s="54"/>
      <c r="QVH23" s="54"/>
      <c r="QVI23" s="54"/>
      <c r="QVJ23" s="54"/>
      <c r="QVK23" s="54"/>
      <c r="QVL23" s="54"/>
      <c r="QVM23" s="54"/>
      <c r="QVN23" s="54"/>
      <c r="QVO23" s="54"/>
      <c r="QVP23" s="54"/>
      <c r="QVQ23" s="54"/>
      <c r="QVR23" s="54"/>
      <c r="QVS23" s="54"/>
      <c r="QVT23" s="54"/>
      <c r="QVU23" s="54"/>
      <c r="QVV23" s="54"/>
      <c r="QVW23" s="54"/>
      <c r="QVX23" s="54"/>
      <c r="QVY23" s="54"/>
      <c r="QVZ23" s="54"/>
      <c r="QWA23" s="54"/>
      <c r="QWB23" s="54"/>
      <c r="QWC23" s="54"/>
      <c r="QWD23" s="54"/>
      <c r="QWE23" s="54"/>
      <c r="QWF23" s="54"/>
      <c r="QWG23" s="54"/>
      <c r="QWH23" s="54"/>
      <c r="QWI23" s="54"/>
      <c r="QWJ23" s="54"/>
      <c r="QWK23" s="54"/>
      <c r="QWL23" s="54"/>
      <c r="QWM23" s="54"/>
      <c r="QWN23" s="54"/>
      <c r="QWO23" s="54"/>
      <c r="QWP23" s="54"/>
      <c r="QWQ23" s="54"/>
      <c r="QWR23" s="54"/>
      <c r="QWS23" s="54"/>
      <c r="QWT23" s="54"/>
      <c r="QWU23" s="54"/>
      <c r="QWV23" s="54"/>
      <c r="QWW23" s="54"/>
      <c r="QWX23" s="54"/>
      <c r="QWY23" s="54"/>
      <c r="QWZ23" s="54"/>
      <c r="QXA23" s="54"/>
      <c r="QXB23" s="54"/>
      <c r="QXC23" s="54"/>
      <c r="QXD23" s="54"/>
      <c r="QXE23" s="54"/>
      <c r="QXF23" s="54"/>
      <c r="QXG23" s="54"/>
      <c r="QXH23" s="54"/>
      <c r="QXI23" s="54"/>
      <c r="QXJ23" s="54"/>
      <c r="QXK23" s="54"/>
      <c r="QXL23" s="54"/>
      <c r="QXM23" s="54"/>
      <c r="QXN23" s="54"/>
      <c r="QXO23" s="54"/>
      <c r="QXP23" s="54"/>
      <c r="QXQ23" s="54"/>
      <c r="QXR23" s="54"/>
      <c r="QXS23" s="54"/>
      <c r="QXT23" s="54"/>
      <c r="QXU23" s="54"/>
      <c r="QXV23" s="54"/>
      <c r="QXW23" s="54"/>
      <c r="QXX23" s="54"/>
      <c r="QXY23" s="54"/>
      <c r="QXZ23" s="54"/>
      <c r="QYA23" s="54"/>
      <c r="QYB23" s="54"/>
      <c r="QYC23" s="54"/>
      <c r="QYD23" s="54"/>
      <c r="QYE23" s="54"/>
      <c r="QYF23" s="54"/>
      <c r="QYG23" s="54"/>
      <c r="QYH23" s="54"/>
      <c r="QYI23" s="54"/>
      <c r="QYJ23" s="54"/>
      <c r="QYK23" s="54"/>
      <c r="QYL23" s="54"/>
      <c r="QYM23" s="54"/>
      <c r="QYN23" s="54"/>
      <c r="QYO23" s="54"/>
      <c r="QYP23" s="54"/>
      <c r="QYQ23" s="54"/>
      <c r="QYR23" s="54"/>
      <c r="QYS23" s="54"/>
      <c r="QYT23" s="54"/>
      <c r="QYU23" s="54"/>
      <c r="QYV23" s="54"/>
      <c r="QYW23" s="54"/>
      <c r="QYX23" s="54"/>
      <c r="QYY23" s="54"/>
      <c r="QYZ23" s="54"/>
      <c r="QZA23" s="54"/>
      <c r="QZB23" s="54"/>
      <c r="QZC23" s="54"/>
      <c r="QZD23" s="54"/>
      <c r="QZE23" s="54"/>
      <c r="QZF23" s="54"/>
      <c r="QZG23" s="54"/>
      <c r="QZH23" s="54"/>
      <c r="QZI23" s="54"/>
      <c r="QZJ23" s="54"/>
      <c r="QZK23" s="54"/>
      <c r="QZL23" s="54"/>
      <c r="QZM23" s="54"/>
      <c r="QZN23" s="54"/>
      <c r="QZO23" s="54"/>
      <c r="QZP23" s="54"/>
      <c r="QZQ23" s="54"/>
      <c r="QZR23" s="54"/>
      <c r="QZS23" s="54"/>
      <c r="QZT23" s="54"/>
      <c r="QZU23" s="54"/>
      <c r="QZV23" s="54"/>
      <c r="QZW23" s="54"/>
      <c r="QZX23" s="54"/>
      <c r="QZY23" s="54"/>
      <c r="QZZ23" s="54"/>
      <c r="RAA23" s="54"/>
      <c r="RAB23" s="54"/>
      <c r="RAC23" s="54"/>
      <c r="RAD23" s="54"/>
      <c r="RAE23" s="54"/>
      <c r="RAF23" s="54"/>
      <c r="RAG23" s="54"/>
      <c r="RAH23" s="54"/>
      <c r="RAI23" s="54"/>
      <c r="RAJ23" s="54"/>
      <c r="RAK23" s="54"/>
      <c r="RAL23" s="54"/>
      <c r="RAM23" s="54"/>
      <c r="RAN23" s="54"/>
      <c r="RAO23" s="54"/>
      <c r="RAP23" s="54"/>
      <c r="RAQ23" s="54"/>
      <c r="RAR23" s="54"/>
      <c r="RAS23" s="54"/>
      <c r="RAT23" s="54"/>
      <c r="RAU23" s="54"/>
      <c r="RAV23" s="54"/>
      <c r="RAW23" s="54"/>
      <c r="RAX23" s="54"/>
      <c r="RAY23" s="54"/>
      <c r="RAZ23" s="54"/>
      <c r="RBA23" s="54"/>
      <c r="RBB23" s="54"/>
      <c r="RBC23" s="54"/>
      <c r="RBD23" s="54"/>
      <c r="RBE23" s="54"/>
      <c r="RBF23" s="54"/>
      <c r="RBG23" s="54"/>
      <c r="RBH23" s="54"/>
      <c r="RBI23" s="54"/>
      <c r="RBJ23" s="54"/>
      <c r="RBK23" s="54"/>
      <c r="RBL23" s="54"/>
      <c r="RBM23" s="54"/>
      <c r="RBN23" s="54"/>
      <c r="RBO23" s="54"/>
      <c r="RBP23" s="54"/>
      <c r="RBQ23" s="54"/>
      <c r="RBR23" s="54"/>
      <c r="RBS23" s="54"/>
      <c r="RBT23" s="54"/>
      <c r="RBU23" s="54"/>
      <c r="RBV23" s="54"/>
      <c r="RBW23" s="54"/>
      <c r="RBX23" s="54"/>
      <c r="RBY23" s="54"/>
      <c r="RBZ23" s="54"/>
      <c r="RCA23" s="54"/>
      <c r="RCB23" s="54"/>
      <c r="RCC23" s="54"/>
      <c r="RCD23" s="54"/>
      <c r="RCE23" s="54"/>
      <c r="RCF23" s="54"/>
      <c r="RCG23" s="54"/>
      <c r="RCH23" s="54"/>
      <c r="RCI23" s="54"/>
      <c r="RCJ23" s="54"/>
      <c r="RCK23" s="54"/>
      <c r="RCL23" s="54"/>
      <c r="RCM23" s="54"/>
      <c r="RCN23" s="54"/>
      <c r="RCO23" s="54"/>
      <c r="RCP23" s="54"/>
      <c r="RCQ23" s="54"/>
      <c r="RCR23" s="54"/>
      <c r="RCS23" s="54"/>
      <c r="RCT23" s="54"/>
      <c r="RCU23" s="54"/>
      <c r="RCV23" s="54"/>
      <c r="RCW23" s="54"/>
      <c r="RCX23" s="54"/>
      <c r="RCY23" s="54"/>
      <c r="RCZ23" s="54"/>
      <c r="RDA23" s="54"/>
      <c r="RDB23" s="54"/>
      <c r="RDC23" s="54"/>
      <c r="RDD23" s="54"/>
      <c r="RDE23" s="54"/>
      <c r="RDF23" s="54"/>
      <c r="RDG23" s="54"/>
      <c r="RDH23" s="54"/>
      <c r="RDI23" s="54"/>
      <c r="RDJ23" s="54"/>
      <c r="RDK23" s="54"/>
      <c r="RDL23" s="54"/>
      <c r="RDM23" s="54"/>
      <c r="RDN23" s="54"/>
      <c r="RDO23" s="54"/>
      <c r="RDP23" s="54"/>
      <c r="RDQ23" s="54"/>
      <c r="RDR23" s="54"/>
      <c r="RDS23" s="54"/>
      <c r="RDT23" s="54"/>
      <c r="RDU23" s="54"/>
      <c r="RDV23" s="54"/>
      <c r="RDW23" s="54"/>
      <c r="RDX23" s="54"/>
      <c r="RDY23" s="54"/>
      <c r="RDZ23" s="54"/>
      <c r="REA23" s="54"/>
      <c r="REB23" s="54"/>
      <c r="REC23" s="54"/>
      <c r="RED23" s="54"/>
      <c r="REE23" s="54"/>
      <c r="REF23" s="54"/>
      <c r="REG23" s="54"/>
      <c r="REH23" s="54"/>
      <c r="REI23" s="54"/>
      <c r="REJ23" s="54"/>
      <c r="REK23" s="54"/>
      <c r="REL23" s="54"/>
      <c r="REM23" s="54"/>
      <c r="REN23" s="54"/>
      <c r="REO23" s="54"/>
      <c r="REP23" s="54"/>
      <c r="REQ23" s="54"/>
      <c r="RER23" s="54"/>
      <c r="RES23" s="54"/>
      <c r="RET23" s="54"/>
      <c r="REU23" s="54"/>
      <c r="REV23" s="54"/>
      <c r="REW23" s="54"/>
      <c r="REX23" s="54"/>
      <c r="REY23" s="54"/>
      <c r="REZ23" s="54"/>
      <c r="RFA23" s="54"/>
      <c r="RFB23" s="54"/>
      <c r="RFC23" s="54"/>
      <c r="RFD23" s="54"/>
      <c r="RFE23" s="54"/>
      <c r="RFF23" s="54"/>
      <c r="RFG23" s="54"/>
      <c r="RFH23" s="54"/>
      <c r="RFI23" s="54"/>
      <c r="RFJ23" s="54"/>
      <c r="RFK23" s="54"/>
      <c r="RFL23" s="54"/>
      <c r="RFM23" s="54"/>
      <c r="RFN23" s="54"/>
      <c r="RFO23" s="54"/>
      <c r="RFP23" s="54"/>
      <c r="RFQ23" s="54"/>
      <c r="RFR23" s="54"/>
      <c r="RFS23" s="54"/>
      <c r="RFT23" s="54"/>
      <c r="RFU23" s="54"/>
      <c r="RFV23" s="54"/>
      <c r="RFW23" s="54"/>
      <c r="RFX23" s="54"/>
      <c r="RFY23" s="54"/>
      <c r="RFZ23" s="54"/>
      <c r="RGA23" s="54"/>
      <c r="RGB23" s="54"/>
      <c r="RGC23" s="54"/>
      <c r="RGD23" s="54"/>
      <c r="RGE23" s="54"/>
      <c r="RGF23" s="54"/>
      <c r="RGG23" s="54"/>
      <c r="RGH23" s="54"/>
      <c r="RGI23" s="54"/>
      <c r="RGJ23" s="54"/>
      <c r="RGK23" s="54"/>
      <c r="RGL23" s="54"/>
      <c r="RGM23" s="54"/>
      <c r="RGN23" s="54"/>
      <c r="RGO23" s="54"/>
      <c r="RGP23" s="54"/>
      <c r="RGQ23" s="54"/>
      <c r="RGR23" s="54"/>
      <c r="RGS23" s="54"/>
      <c r="RGT23" s="54"/>
      <c r="RGU23" s="54"/>
      <c r="RGV23" s="54"/>
      <c r="RGW23" s="54"/>
      <c r="RGX23" s="54"/>
      <c r="RGY23" s="54"/>
      <c r="RGZ23" s="54"/>
      <c r="RHA23" s="54"/>
      <c r="RHB23" s="54"/>
      <c r="RHC23" s="54"/>
      <c r="RHD23" s="54"/>
      <c r="RHE23" s="54"/>
      <c r="RHF23" s="54"/>
      <c r="RHG23" s="54"/>
      <c r="RHH23" s="54"/>
      <c r="RHI23" s="54"/>
      <c r="RHJ23" s="54"/>
      <c r="RHK23" s="54"/>
      <c r="RHL23" s="54"/>
      <c r="RHM23" s="54"/>
      <c r="RHN23" s="54"/>
      <c r="RHO23" s="54"/>
      <c r="RHP23" s="54"/>
      <c r="RHQ23" s="54"/>
      <c r="RHR23" s="54"/>
      <c r="RHS23" s="54"/>
      <c r="RHT23" s="54"/>
      <c r="RHU23" s="54"/>
      <c r="RHV23" s="54"/>
      <c r="RHW23" s="54"/>
      <c r="RHX23" s="54"/>
      <c r="RHY23" s="54"/>
      <c r="RHZ23" s="54"/>
      <c r="RIA23" s="54"/>
      <c r="RIB23" s="54"/>
      <c r="RIC23" s="54"/>
      <c r="RID23" s="54"/>
      <c r="RIE23" s="54"/>
      <c r="RIF23" s="54"/>
      <c r="RIG23" s="54"/>
      <c r="RIH23" s="54"/>
      <c r="RII23" s="54"/>
      <c r="RIJ23" s="54"/>
      <c r="RIK23" s="54"/>
      <c r="RIL23" s="54"/>
      <c r="RIM23" s="54"/>
      <c r="RIN23" s="54"/>
      <c r="RIO23" s="54"/>
      <c r="RIP23" s="54"/>
      <c r="RIQ23" s="54"/>
      <c r="RIR23" s="54"/>
      <c r="RIS23" s="54"/>
      <c r="RIT23" s="54"/>
      <c r="RIU23" s="54"/>
      <c r="RIV23" s="54"/>
      <c r="RIW23" s="54"/>
      <c r="RIX23" s="54"/>
      <c r="RIY23" s="54"/>
      <c r="RIZ23" s="54"/>
      <c r="RJA23" s="54"/>
      <c r="RJB23" s="54"/>
      <c r="RJC23" s="54"/>
      <c r="RJD23" s="54"/>
      <c r="RJE23" s="54"/>
      <c r="RJF23" s="54"/>
      <c r="RJG23" s="54"/>
      <c r="RJH23" s="54"/>
      <c r="RJI23" s="54"/>
      <c r="RJJ23" s="54"/>
      <c r="RJK23" s="54"/>
      <c r="RJL23" s="54"/>
      <c r="RJM23" s="54"/>
      <c r="RJN23" s="54"/>
      <c r="RJO23" s="54"/>
      <c r="RJP23" s="54"/>
      <c r="RJQ23" s="54"/>
      <c r="RJR23" s="54"/>
      <c r="RJS23" s="54"/>
      <c r="RJT23" s="54"/>
      <c r="RJU23" s="54"/>
      <c r="RJV23" s="54"/>
      <c r="RJW23" s="54"/>
      <c r="RJX23" s="54"/>
      <c r="RJY23" s="54"/>
      <c r="RJZ23" s="54"/>
      <c r="RKA23" s="54"/>
      <c r="RKB23" s="54"/>
      <c r="RKC23" s="54"/>
      <c r="RKD23" s="54"/>
      <c r="RKE23" s="54"/>
      <c r="RKF23" s="54"/>
      <c r="RKG23" s="54"/>
      <c r="RKH23" s="54"/>
      <c r="RKI23" s="54"/>
      <c r="RKJ23" s="54"/>
      <c r="RKK23" s="54"/>
      <c r="RKL23" s="54"/>
      <c r="RKM23" s="54"/>
      <c r="RKN23" s="54"/>
      <c r="RKO23" s="54"/>
      <c r="RKP23" s="54"/>
      <c r="RKQ23" s="54"/>
      <c r="RKR23" s="54"/>
      <c r="RKS23" s="54"/>
      <c r="RKT23" s="54"/>
      <c r="RKU23" s="54"/>
      <c r="RKV23" s="54"/>
      <c r="RKW23" s="54"/>
      <c r="RKX23" s="54"/>
      <c r="RKY23" s="54"/>
      <c r="RKZ23" s="54"/>
      <c r="RLA23" s="54"/>
      <c r="RLB23" s="54"/>
      <c r="RLC23" s="54"/>
      <c r="RLD23" s="54"/>
      <c r="RLE23" s="54"/>
      <c r="RLF23" s="54"/>
      <c r="RLG23" s="54"/>
      <c r="RLH23" s="54"/>
      <c r="RLI23" s="54"/>
      <c r="RLJ23" s="54"/>
      <c r="RLK23" s="54"/>
      <c r="RLL23" s="54"/>
      <c r="RLM23" s="54"/>
      <c r="RLN23" s="54"/>
      <c r="RLO23" s="54"/>
      <c r="RLP23" s="54"/>
      <c r="RLQ23" s="54"/>
      <c r="RLR23" s="54"/>
      <c r="RLS23" s="54"/>
      <c r="RLT23" s="54"/>
      <c r="RLU23" s="54"/>
      <c r="RLV23" s="54"/>
      <c r="RLW23" s="54"/>
      <c r="RLX23" s="54"/>
      <c r="RLY23" s="54"/>
      <c r="RLZ23" s="54"/>
      <c r="RMA23" s="54"/>
      <c r="RMB23" s="54"/>
      <c r="RMC23" s="54"/>
      <c r="RMD23" s="54"/>
      <c r="RME23" s="54"/>
      <c r="RMF23" s="54"/>
      <c r="RMG23" s="54"/>
      <c r="RMH23" s="54"/>
      <c r="RMI23" s="54"/>
      <c r="RMJ23" s="54"/>
      <c r="RMK23" s="54"/>
      <c r="RML23" s="54"/>
      <c r="RMM23" s="54"/>
      <c r="RMN23" s="54"/>
      <c r="RMO23" s="54"/>
      <c r="RMP23" s="54"/>
      <c r="RMQ23" s="54"/>
      <c r="RMR23" s="54"/>
      <c r="RMS23" s="54"/>
      <c r="RMT23" s="54"/>
      <c r="RMU23" s="54"/>
      <c r="RMV23" s="54"/>
      <c r="RMW23" s="54"/>
      <c r="RMX23" s="54"/>
      <c r="RMY23" s="54"/>
      <c r="RMZ23" s="54"/>
      <c r="RNA23" s="54"/>
      <c r="RNB23" s="54"/>
      <c r="RNC23" s="54"/>
      <c r="RND23" s="54"/>
      <c r="RNE23" s="54"/>
      <c r="RNF23" s="54"/>
      <c r="RNG23" s="54"/>
      <c r="RNH23" s="54"/>
      <c r="RNI23" s="54"/>
      <c r="RNJ23" s="54"/>
      <c r="RNK23" s="54"/>
      <c r="RNL23" s="54"/>
      <c r="RNM23" s="54"/>
      <c r="RNN23" s="54"/>
      <c r="RNO23" s="54"/>
      <c r="RNP23" s="54"/>
      <c r="RNQ23" s="54"/>
      <c r="RNR23" s="54"/>
      <c r="RNS23" s="54"/>
      <c r="RNT23" s="54"/>
      <c r="RNU23" s="54"/>
      <c r="RNV23" s="54"/>
      <c r="RNW23" s="54"/>
      <c r="RNX23" s="54"/>
      <c r="RNY23" s="54"/>
      <c r="RNZ23" s="54"/>
      <c r="ROA23" s="54"/>
      <c r="ROB23" s="54"/>
      <c r="ROC23" s="54"/>
      <c r="ROD23" s="54"/>
      <c r="ROE23" s="54"/>
      <c r="ROF23" s="54"/>
      <c r="ROG23" s="54"/>
      <c r="ROH23" s="54"/>
      <c r="ROI23" s="54"/>
      <c r="ROJ23" s="54"/>
      <c r="ROK23" s="54"/>
      <c r="ROL23" s="54"/>
      <c r="ROM23" s="54"/>
      <c r="RON23" s="54"/>
      <c r="ROO23" s="54"/>
      <c r="ROP23" s="54"/>
      <c r="ROQ23" s="54"/>
      <c r="ROR23" s="54"/>
      <c r="ROS23" s="54"/>
      <c r="ROT23" s="54"/>
      <c r="ROU23" s="54"/>
      <c r="ROV23" s="54"/>
      <c r="ROW23" s="54"/>
      <c r="ROX23" s="54"/>
      <c r="ROY23" s="54"/>
      <c r="ROZ23" s="54"/>
      <c r="RPA23" s="54"/>
      <c r="RPB23" s="54"/>
      <c r="RPC23" s="54"/>
      <c r="RPD23" s="54"/>
      <c r="RPE23" s="54"/>
      <c r="RPF23" s="54"/>
      <c r="RPG23" s="54"/>
      <c r="RPH23" s="54"/>
      <c r="RPI23" s="54"/>
      <c r="RPJ23" s="54"/>
      <c r="RPK23" s="54"/>
      <c r="RPL23" s="54"/>
      <c r="RPM23" s="54"/>
      <c r="RPN23" s="54"/>
      <c r="RPO23" s="54"/>
      <c r="RPP23" s="54"/>
      <c r="RPQ23" s="54"/>
      <c r="RPR23" s="54"/>
      <c r="RPS23" s="54"/>
      <c r="RPT23" s="54"/>
      <c r="RPU23" s="54"/>
      <c r="RPV23" s="54"/>
      <c r="RPW23" s="54"/>
      <c r="RPX23" s="54"/>
      <c r="RPY23" s="54"/>
      <c r="RPZ23" s="54"/>
      <c r="RQA23" s="54"/>
      <c r="RQB23" s="54"/>
      <c r="RQC23" s="54"/>
      <c r="RQD23" s="54"/>
      <c r="RQE23" s="54"/>
      <c r="RQF23" s="54"/>
      <c r="RQG23" s="54"/>
      <c r="RQH23" s="54"/>
      <c r="RQI23" s="54"/>
      <c r="RQJ23" s="54"/>
      <c r="RQK23" s="54"/>
      <c r="RQL23" s="54"/>
      <c r="RQM23" s="54"/>
      <c r="RQN23" s="54"/>
      <c r="RQO23" s="54"/>
      <c r="RQP23" s="54"/>
      <c r="RQQ23" s="54"/>
      <c r="RQR23" s="54"/>
      <c r="RQS23" s="54"/>
      <c r="RQT23" s="54"/>
      <c r="RQU23" s="54"/>
      <c r="RQV23" s="54"/>
      <c r="RQW23" s="54"/>
      <c r="RQX23" s="54"/>
      <c r="RQY23" s="54"/>
      <c r="RQZ23" s="54"/>
      <c r="RRA23" s="54"/>
      <c r="RRB23" s="54"/>
      <c r="RRC23" s="54"/>
      <c r="RRD23" s="54"/>
      <c r="RRE23" s="54"/>
      <c r="RRF23" s="54"/>
      <c r="RRG23" s="54"/>
      <c r="RRH23" s="54"/>
      <c r="RRI23" s="54"/>
      <c r="RRJ23" s="54"/>
      <c r="RRK23" s="54"/>
      <c r="RRL23" s="54"/>
      <c r="RRM23" s="54"/>
      <c r="RRN23" s="54"/>
      <c r="RRO23" s="54"/>
      <c r="RRP23" s="54"/>
      <c r="RRQ23" s="54"/>
      <c r="RRR23" s="54"/>
      <c r="RRS23" s="54"/>
      <c r="RRT23" s="54"/>
      <c r="RRU23" s="54"/>
      <c r="RRV23" s="54"/>
      <c r="RRW23" s="54"/>
      <c r="RRX23" s="54"/>
      <c r="RRY23" s="54"/>
      <c r="RRZ23" s="54"/>
      <c r="RSA23" s="54"/>
      <c r="RSB23" s="54"/>
      <c r="RSC23" s="54"/>
      <c r="RSD23" s="54"/>
      <c r="RSE23" s="54"/>
      <c r="RSF23" s="54"/>
      <c r="RSG23" s="54"/>
      <c r="RSH23" s="54"/>
      <c r="RSI23" s="54"/>
      <c r="RSJ23" s="54"/>
      <c r="RSK23" s="54"/>
      <c r="RSL23" s="54"/>
      <c r="RSM23" s="54"/>
      <c r="RSN23" s="54"/>
      <c r="RSO23" s="54"/>
      <c r="RSP23" s="54"/>
      <c r="RSQ23" s="54"/>
      <c r="RSR23" s="54"/>
      <c r="RSS23" s="54"/>
      <c r="RST23" s="54"/>
      <c r="RSU23" s="54"/>
      <c r="RSV23" s="54"/>
      <c r="RSW23" s="54"/>
      <c r="RSX23" s="54"/>
      <c r="RSY23" s="54"/>
      <c r="RSZ23" s="54"/>
      <c r="RTA23" s="54"/>
      <c r="RTB23" s="54"/>
      <c r="RTC23" s="54"/>
      <c r="RTD23" s="54"/>
      <c r="RTE23" s="54"/>
      <c r="RTF23" s="54"/>
      <c r="RTG23" s="54"/>
      <c r="RTH23" s="54"/>
      <c r="RTI23" s="54"/>
      <c r="RTJ23" s="54"/>
      <c r="RTK23" s="54"/>
      <c r="RTL23" s="54"/>
      <c r="RTM23" s="54"/>
      <c r="RTN23" s="54"/>
      <c r="RTO23" s="54"/>
      <c r="RTP23" s="54"/>
      <c r="RTQ23" s="54"/>
      <c r="RTR23" s="54"/>
      <c r="RTS23" s="54"/>
      <c r="RTT23" s="54"/>
      <c r="RTU23" s="54"/>
      <c r="RTV23" s="54"/>
      <c r="RTW23" s="54"/>
      <c r="RTX23" s="54"/>
      <c r="RTY23" s="54"/>
      <c r="RTZ23" s="54"/>
      <c r="RUA23" s="54"/>
      <c r="RUB23" s="54"/>
      <c r="RUC23" s="54"/>
      <c r="RUD23" s="54"/>
      <c r="RUE23" s="54"/>
      <c r="RUF23" s="54"/>
      <c r="RUG23" s="54"/>
      <c r="RUH23" s="54"/>
      <c r="RUI23" s="54"/>
      <c r="RUJ23" s="54"/>
      <c r="RUK23" s="54"/>
      <c r="RUL23" s="54"/>
      <c r="RUM23" s="54"/>
      <c r="RUN23" s="54"/>
      <c r="RUO23" s="54"/>
      <c r="RUP23" s="54"/>
      <c r="RUQ23" s="54"/>
      <c r="RUR23" s="54"/>
      <c r="RUS23" s="54"/>
      <c r="RUT23" s="54"/>
      <c r="RUU23" s="54"/>
      <c r="RUV23" s="54"/>
      <c r="RUW23" s="54"/>
      <c r="RUX23" s="54"/>
      <c r="RUY23" s="54"/>
      <c r="RUZ23" s="54"/>
      <c r="RVA23" s="54"/>
      <c r="RVB23" s="54"/>
      <c r="RVC23" s="54"/>
      <c r="RVD23" s="54"/>
      <c r="RVE23" s="54"/>
      <c r="RVF23" s="54"/>
      <c r="RVG23" s="54"/>
      <c r="RVH23" s="54"/>
      <c r="RVI23" s="54"/>
      <c r="RVJ23" s="54"/>
      <c r="RVK23" s="54"/>
      <c r="RVL23" s="54"/>
      <c r="RVM23" s="54"/>
      <c r="RVN23" s="54"/>
      <c r="RVO23" s="54"/>
      <c r="RVP23" s="54"/>
      <c r="RVQ23" s="54"/>
      <c r="RVR23" s="54"/>
      <c r="RVS23" s="54"/>
      <c r="RVT23" s="54"/>
      <c r="RVU23" s="54"/>
      <c r="RVV23" s="54"/>
      <c r="RVW23" s="54"/>
      <c r="RVX23" s="54"/>
      <c r="RVY23" s="54"/>
      <c r="RVZ23" s="54"/>
      <c r="RWA23" s="54"/>
      <c r="RWB23" s="54"/>
      <c r="RWC23" s="54"/>
      <c r="RWD23" s="54"/>
      <c r="RWE23" s="54"/>
      <c r="RWF23" s="54"/>
      <c r="RWG23" s="54"/>
      <c r="RWH23" s="54"/>
      <c r="RWI23" s="54"/>
      <c r="RWJ23" s="54"/>
      <c r="RWK23" s="54"/>
      <c r="RWL23" s="54"/>
      <c r="RWM23" s="54"/>
      <c r="RWN23" s="54"/>
      <c r="RWO23" s="54"/>
      <c r="RWP23" s="54"/>
      <c r="RWQ23" s="54"/>
      <c r="RWR23" s="54"/>
      <c r="RWS23" s="54"/>
      <c r="RWT23" s="54"/>
      <c r="RWU23" s="54"/>
      <c r="RWV23" s="54"/>
      <c r="RWW23" s="54"/>
      <c r="RWX23" s="54"/>
      <c r="RWY23" s="54"/>
      <c r="RWZ23" s="54"/>
      <c r="RXA23" s="54"/>
      <c r="RXB23" s="54"/>
      <c r="RXC23" s="54"/>
      <c r="RXD23" s="54"/>
      <c r="RXE23" s="54"/>
      <c r="RXF23" s="54"/>
      <c r="RXG23" s="54"/>
      <c r="RXH23" s="54"/>
      <c r="RXI23" s="54"/>
      <c r="RXJ23" s="54"/>
      <c r="RXK23" s="54"/>
      <c r="RXL23" s="54"/>
      <c r="RXM23" s="54"/>
      <c r="RXN23" s="54"/>
      <c r="RXO23" s="54"/>
      <c r="RXP23" s="54"/>
      <c r="RXQ23" s="54"/>
      <c r="RXR23" s="54"/>
      <c r="RXS23" s="54"/>
      <c r="RXT23" s="54"/>
      <c r="RXU23" s="54"/>
      <c r="RXV23" s="54"/>
      <c r="RXW23" s="54"/>
      <c r="RXX23" s="54"/>
      <c r="RXY23" s="54"/>
      <c r="RXZ23" s="54"/>
      <c r="RYA23" s="54"/>
      <c r="RYB23" s="54"/>
      <c r="RYC23" s="54"/>
      <c r="RYD23" s="54"/>
      <c r="RYE23" s="54"/>
      <c r="RYF23" s="54"/>
      <c r="RYG23" s="54"/>
      <c r="RYH23" s="54"/>
      <c r="RYI23" s="54"/>
      <c r="RYJ23" s="54"/>
      <c r="RYK23" s="54"/>
      <c r="RYL23" s="54"/>
      <c r="RYM23" s="54"/>
      <c r="RYN23" s="54"/>
      <c r="RYO23" s="54"/>
      <c r="RYP23" s="54"/>
      <c r="RYQ23" s="54"/>
      <c r="RYR23" s="54"/>
      <c r="RYS23" s="54"/>
      <c r="RYT23" s="54"/>
      <c r="RYU23" s="54"/>
      <c r="RYV23" s="54"/>
      <c r="RYW23" s="54"/>
      <c r="RYX23" s="54"/>
      <c r="RYY23" s="54"/>
      <c r="RYZ23" s="54"/>
      <c r="RZA23" s="54"/>
      <c r="RZB23" s="54"/>
      <c r="RZC23" s="54"/>
      <c r="RZD23" s="54"/>
      <c r="RZE23" s="54"/>
      <c r="RZF23" s="54"/>
      <c r="RZG23" s="54"/>
      <c r="RZH23" s="54"/>
      <c r="RZI23" s="54"/>
      <c r="RZJ23" s="54"/>
      <c r="RZK23" s="54"/>
      <c r="RZL23" s="54"/>
      <c r="RZM23" s="54"/>
      <c r="RZN23" s="54"/>
      <c r="RZO23" s="54"/>
      <c r="RZP23" s="54"/>
      <c r="RZQ23" s="54"/>
      <c r="RZR23" s="54"/>
      <c r="RZS23" s="54"/>
      <c r="RZT23" s="54"/>
      <c r="RZU23" s="54"/>
      <c r="RZV23" s="54"/>
      <c r="RZW23" s="54"/>
      <c r="RZX23" s="54"/>
      <c r="RZY23" s="54"/>
      <c r="RZZ23" s="54"/>
      <c r="SAA23" s="54"/>
      <c r="SAB23" s="54"/>
      <c r="SAC23" s="54"/>
      <c r="SAD23" s="54"/>
      <c r="SAE23" s="54"/>
      <c r="SAF23" s="54"/>
      <c r="SAG23" s="54"/>
      <c r="SAH23" s="54"/>
      <c r="SAI23" s="54"/>
      <c r="SAJ23" s="54"/>
      <c r="SAK23" s="54"/>
      <c r="SAL23" s="54"/>
      <c r="SAM23" s="54"/>
      <c r="SAN23" s="54"/>
      <c r="SAO23" s="54"/>
      <c r="SAP23" s="54"/>
      <c r="SAQ23" s="54"/>
      <c r="SAR23" s="54"/>
      <c r="SAS23" s="54"/>
      <c r="SAT23" s="54"/>
      <c r="SAU23" s="54"/>
      <c r="SAV23" s="54"/>
      <c r="SAW23" s="54"/>
      <c r="SAX23" s="54"/>
      <c r="SAY23" s="54"/>
      <c r="SAZ23" s="54"/>
      <c r="SBA23" s="54"/>
      <c r="SBB23" s="54"/>
      <c r="SBC23" s="54"/>
      <c r="SBD23" s="54"/>
      <c r="SBE23" s="54"/>
      <c r="SBF23" s="54"/>
      <c r="SBG23" s="54"/>
      <c r="SBH23" s="54"/>
      <c r="SBI23" s="54"/>
      <c r="SBJ23" s="54"/>
      <c r="SBK23" s="54"/>
      <c r="SBL23" s="54"/>
      <c r="SBM23" s="54"/>
      <c r="SBN23" s="54"/>
      <c r="SBO23" s="54"/>
      <c r="SBP23" s="54"/>
      <c r="SBQ23" s="54"/>
      <c r="SBR23" s="54"/>
      <c r="SBS23" s="54"/>
      <c r="SBT23" s="54"/>
      <c r="SBU23" s="54"/>
      <c r="SBV23" s="54"/>
      <c r="SBW23" s="54"/>
      <c r="SBX23" s="54"/>
      <c r="SBY23" s="54"/>
      <c r="SBZ23" s="54"/>
      <c r="SCA23" s="54"/>
      <c r="SCB23" s="54"/>
      <c r="SCC23" s="54"/>
      <c r="SCD23" s="54"/>
      <c r="SCE23" s="54"/>
      <c r="SCF23" s="54"/>
      <c r="SCG23" s="54"/>
      <c r="SCH23" s="54"/>
      <c r="SCI23" s="54"/>
      <c r="SCJ23" s="54"/>
      <c r="SCK23" s="54"/>
      <c r="SCL23" s="54"/>
      <c r="SCM23" s="54"/>
      <c r="SCN23" s="54"/>
      <c r="SCO23" s="54"/>
      <c r="SCP23" s="54"/>
      <c r="SCQ23" s="54"/>
      <c r="SCR23" s="54"/>
      <c r="SCS23" s="54"/>
      <c r="SCT23" s="54"/>
      <c r="SCU23" s="54"/>
      <c r="SCV23" s="54"/>
      <c r="SCW23" s="54"/>
      <c r="SCX23" s="54"/>
      <c r="SCY23" s="54"/>
      <c r="SCZ23" s="54"/>
      <c r="SDA23" s="54"/>
      <c r="SDB23" s="54"/>
      <c r="SDC23" s="54"/>
      <c r="SDD23" s="54"/>
      <c r="SDE23" s="54"/>
      <c r="SDF23" s="54"/>
      <c r="SDG23" s="54"/>
      <c r="SDH23" s="54"/>
      <c r="SDI23" s="54"/>
      <c r="SDJ23" s="54"/>
      <c r="SDK23" s="54"/>
      <c r="SDL23" s="54"/>
      <c r="SDM23" s="54"/>
      <c r="SDN23" s="54"/>
      <c r="SDO23" s="54"/>
      <c r="SDP23" s="54"/>
      <c r="SDQ23" s="54"/>
      <c r="SDR23" s="54"/>
      <c r="SDS23" s="54"/>
      <c r="SDT23" s="54"/>
      <c r="SDU23" s="54"/>
      <c r="SDV23" s="54"/>
      <c r="SDW23" s="54"/>
      <c r="SDX23" s="54"/>
      <c r="SDY23" s="54"/>
      <c r="SDZ23" s="54"/>
      <c r="SEA23" s="54"/>
      <c r="SEB23" s="54"/>
      <c r="SEC23" s="54"/>
      <c r="SED23" s="54"/>
      <c r="SEE23" s="54"/>
      <c r="SEF23" s="54"/>
      <c r="SEG23" s="54"/>
      <c r="SEH23" s="54"/>
      <c r="SEI23" s="54"/>
      <c r="SEJ23" s="54"/>
      <c r="SEK23" s="54"/>
      <c r="SEL23" s="54"/>
      <c r="SEM23" s="54"/>
      <c r="SEN23" s="54"/>
      <c r="SEO23" s="54"/>
      <c r="SEP23" s="54"/>
      <c r="SEQ23" s="54"/>
      <c r="SER23" s="54"/>
      <c r="SES23" s="54"/>
      <c r="SET23" s="54"/>
      <c r="SEU23" s="54"/>
      <c r="SEV23" s="54"/>
      <c r="SEW23" s="54"/>
      <c r="SEX23" s="54"/>
      <c r="SEY23" s="54"/>
      <c r="SEZ23" s="54"/>
      <c r="SFA23" s="54"/>
      <c r="SFB23" s="54"/>
      <c r="SFC23" s="54"/>
      <c r="SFD23" s="54"/>
      <c r="SFE23" s="54"/>
      <c r="SFF23" s="54"/>
      <c r="SFG23" s="54"/>
      <c r="SFH23" s="54"/>
      <c r="SFI23" s="54"/>
      <c r="SFJ23" s="54"/>
      <c r="SFK23" s="54"/>
      <c r="SFL23" s="54"/>
      <c r="SFM23" s="54"/>
      <c r="SFN23" s="54"/>
      <c r="SFO23" s="54"/>
      <c r="SFP23" s="54"/>
      <c r="SFQ23" s="54"/>
      <c r="SFR23" s="54"/>
      <c r="SFS23" s="54"/>
      <c r="SFT23" s="54"/>
      <c r="SFU23" s="54"/>
      <c r="SFV23" s="54"/>
      <c r="SFW23" s="54"/>
      <c r="SFX23" s="54"/>
      <c r="SFY23" s="54"/>
      <c r="SFZ23" s="54"/>
      <c r="SGA23" s="54"/>
      <c r="SGB23" s="54"/>
      <c r="SGC23" s="54"/>
      <c r="SGD23" s="54"/>
      <c r="SGE23" s="54"/>
      <c r="SGF23" s="54"/>
      <c r="SGG23" s="54"/>
      <c r="SGH23" s="54"/>
      <c r="SGI23" s="54"/>
      <c r="SGJ23" s="54"/>
      <c r="SGK23" s="54"/>
      <c r="SGL23" s="54"/>
      <c r="SGM23" s="54"/>
      <c r="SGN23" s="54"/>
      <c r="SGO23" s="54"/>
      <c r="SGP23" s="54"/>
      <c r="SGQ23" s="54"/>
      <c r="SGR23" s="54"/>
      <c r="SGS23" s="54"/>
      <c r="SGT23" s="54"/>
      <c r="SGU23" s="54"/>
      <c r="SGV23" s="54"/>
      <c r="SGW23" s="54"/>
      <c r="SGX23" s="54"/>
      <c r="SGY23" s="54"/>
      <c r="SGZ23" s="54"/>
      <c r="SHA23" s="54"/>
      <c r="SHB23" s="54"/>
      <c r="SHC23" s="54"/>
      <c r="SHD23" s="54"/>
      <c r="SHE23" s="54"/>
      <c r="SHF23" s="54"/>
      <c r="SHG23" s="54"/>
      <c r="SHH23" s="54"/>
      <c r="SHI23" s="54"/>
      <c r="SHJ23" s="54"/>
      <c r="SHK23" s="54"/>
      <c r="SHL23" s="54"/>
      <c r="SHM23" s="54"/>
      <c r="SHN23" s="54"/>
      <c r="SHO23" s="54"/>
      <c r="SHP23" s="54"/>
      <c r="SHQ23" s="54"/>
      <c r="SHR23" s="54"/>
      <c r="SHS23" s="54"/>
      <c r="SHT23" s="54"/>
      <c r="SHU23" s="54"/>
      <c r="SHV23" s="54"/>
      <c r="SHW23" s="54"/>
      <c r="SHX23" s="54"/>
      <c r="SHY23" s="54"/>
      <c r="SHZ23" s="54"/>
      <c r="SIA23" s="54"/>
      <c r="SIB23" s="54"/>
      <c r="SIC23" s="54"/>
      <c r="SID23" s="54"/>
      <c r="SIE23" s="54"/>
      <c r="SIF23" s="54"/>
      <c r="SIG23" s="54"/>
      <c r="SIH23" s="54"/>
      <c r="SII23" s="54"/>
      <c r="SIJ23" s="54"/>
      <c r="SIK23" s="54"/>
      <c r="SIL23" s="54"/>
      <c r="SIM23" s="54"/>
      <c r="SIN23" s="54"/>
      <c r="SIO23" s="54"/>
      <c r="SIP23" s="54"/>
      <c r="SIQ23" s="54"/>
      <c r="SIR23" s="54"/>
      <c r="SIS23" s="54"/>
      <c r="SIT23" s="54"/>
      <c r="SIU23" s="54"/>
      <c r="SIV23" s="54"/>
      <c r="SIW23" s="54"/>
      <c r="SIX23" s="54"/>
      <c r="SIY23" s="54"/>
      <c r="SIZ23" s="54"/>
      <c r="SJA23" s="54"/>
      <c r="SJB23" s="54"/>
      <c r="SJC23" s="54"/>
      <c r="SJD23" s="54"/>
      <c r="SJE23" s="54"/>
      <c r="SJF23" s="54"/>
      <c r="SJG23" s="54"/>
      <c r="SJH23" s="54"/>
      <c r="SJI23" s="54"/>
      <c r="SJJ23" s="54"/>
      <c r="SJK23" s="54"/>
      <c r="SJL23" s="54"/>
      <c r="SJM23" s="54"/>
      <c r="SJN23" s="54"/>
      <c r="SJO23" s="54"/>
      <c r="SJP23" s="54"/>
      <c r="SJQ23" s="54"/>
      <c r="SJR23" s="54"/>
      <c r="SJS23" s="54"/>
      <c r="SJT23" s="54"/>
      <c r="SJU23" s="54"/>
      <c r="SJV23" s="54"/>
      <c r="SJW23" s="54"/>
      <c r="SJX23" s="54"/>
      <c r="SJY23" s="54"/>
      <c r="SJZ23" s="54"/>
      <c r="SKA23" s="54"/>
      <c r="SKB23" s="54"/>
      <c r="SKC23" s="54"/>
      <c r="SKD23" s="54"/>
      <c r="SKE23" s="54"/>
      <c r="SKF23" s="54"/>
      <c r="SKG23" s="54"/>
      <c r="SKH23" s="54"/>
      <c r="SKI23" s="54"/>
      <c r="SKJ23" s="54"/>
      <c r="SKK23" s="54"/>
      <c r="SKL23" s="54"/>
      <c r="SKM23" s="54"/>
      <c r="SKN23" s="54"/>
      <c r="SKO23" s="54"/>
      <c r="SKP23" s="54"/>
      <c r="SKQ23" s="54"/>
      <c r="SKR23" s="54"/>
      <c r="SKS23" s="54"/>
      <c r="SKT23" s="54"/>
      <c r="SKU23" s="54"/>
      <c r="SKV23" s="54"/>
      <c r="SKW23" s="54"/>
      <c r="SKX23" s="54"/>
      <c r="SKY23" s="54"/>
      <c r="SKZ23" s="54"/>
      <c r="SLA23" s="54"/>
      <c r="SLB23" s="54"/>
      <c r="SLC23" s="54"/>
      <c r="SLD23" s="54"/>
      <c r="SLE23" s="54"/>
      <c r="SLF23" s="54"/>
      <c r="SLG23" s="54"/>
      <c r="SLH23" s="54"/>
      <c r="SLI23" s="54"/>
      <c r="SLJ23" s="54"/>
      <c r="SLK23" s="54"/>
      <c r="SLL23" s="54"/>
      <c r="SLM23" s="54"/>
      <c r="SLN23" s="54"/>
      <c r="SLO23" s="54"/>
      <c r="SLP23" s="54"/>
      <c r="SLQ23" s="54"/>
      <c r="SLR23" s="54"/>
      <c r="SLS23" s="54"/>
      <c r="SLT23" s="54"/>
      <c r="SLU23" s="54"/>
      <c r="SLV23" s="54"/>
      <c r="SLW23" s="54"/>
      <c r="SLX23" s="54"/>
      <c r="SLY23" s="54"/>
      <c r="SLZ23" s="54"/>
      <c r="SMA23" s="54"/>
      <c r="SMB23" s="54"/>
      <c r="SMC23" s="54"/>
      <c r="SMD23" s="54"/>
      <c r="SME23" s="54"/>
      <c r="SMF23" s="54"/>
      <c r="SMG23" s="54"/>
      <c r="SMH23" s="54"/>
      <c r="SMI23" s="54"/>
      <c r="SMJ23" s="54"/>
      <c r="SMK23" s="54"/>
      <c r="SML23" s="54"/>
      <c r="SMM23" s="54"/>
      <c r="SMN23" s="54"/>
      <c r="SMO23" s="54"/>
      <c r="SMP23" s="54"/>
      <c r="SMQ23" s="54"/>
      <c r="SMR23" s="54"/>
      <c r="SMS23" s="54"/>
      <c r="SMT23" s="54"/>
      <c r="SMU23" s="54"/>
      <c r="SMV23" s="54"/>
      <c r="SMW23" s="54"/>
      <c r="SMX23" s="54"/>
      <c r="SMY23" s="54"/>
      <c r="SMZ23" s="54"/>
      <c r="SNA23" s="54"/>
      <c r="SNB23" s="54"/>
      <c r="SNC23" s="54"/>
      <c r="SND23" s="54"/>
      <c r="SNE23" s="54"/>
      <c r="SNF23" s="54"/>
      <c r="SNG23" s="54"/>
      <c r="SNH23" s="54"/>
      <c r="SNI23" s="54"/>
      <c r="SNJ23" s="54"/>
      <c r="SNK23" s="54"/>
      <c r="SNL23" s="54"/>
      <c r="SNM23" s="54"/>
      <c r="SNN23" s="54"/>
      <c r="SNO23" s="54"/>
      <c r="SNP23" s="54"/>
      <c r="SNQ23" s="54"/>
      <c r="SNR23" s="54"/>
      <c r="SNS23" s="54"/>
      <c r="SNT23" s="54"/>
      <c r="SNU23" s="54"/>
      <c r="SNV23" s="54"/>
      <c r="SNW23" s="54"/>
      <c r="SNX23" s="54"/>
      <c r="SNY23" s="54"/>
      <c r="SNZ23" s="54"/>
      <c r="SOA23" s="54"/>
      <c r="SOB23" s="54"/>
      <c r="SOC23" s="54"/>
      <c r="SOD23" s="54"/>
      <c r="SOE23" s="54"/>
      <c r="SOF23" s="54"/>
      <c r="SOG23" s="54"/>
      <c r="SOH23" s="54"/>
      <c r="SOI23" s="54"/>
      <c r="SOJ23" s="54"/>
      <c r="SOK23" s="54"/>
      <c r="SOL23" s="54"/>
      <c r="SOM23" s="54"/>
      <c r="SON23" s="54"/>
      <c r="SOO23" s="54"/>
      <c r="SOP23" s="54"/>
      <c r="SOQ23" s="54"/>
      <c r="SOR23" s="54"/>
      <c r="SOS23" s="54"/>
      <c r="SOT23" s="54"/>
      <c r="SOU23" s="54"/>
      <c r="SOV23" s="54"/>
      <c r="SOW23" s="54"/>
      <c r="SOX23" s="54"/>
      <c r="SOY23" s="54"/>
      <c r="SOZ23" s="54"/>
      <c r="SPA23" s="54"/>
      <c r="SPB23" s="54"/>
      <c r="SPC23" s="54"/>
      <c r="SPD23" s="54"/>
      <c r="SPE23" s="54"/>
      <c r="SPF23" s="54"/>
      <c r="SPG23" s="54"/>
      <c r="SPH23" s="54"/>
      <c r="SPI23" s="54"/>
      <c r="SPJ23" s="54"/>
      <c r="SPK23" s="54"/>
      <c r="SPL23" s="54"/>
      <c r="SPM23" s="54"/>
      <c r="SPN23" s="54"/>
      <c r="SPO23" s="54"/>
      <c r="SPP23" s="54"/>
      <c r="SPQ23" s="54"/>
      <c r="SPR23" s="54"/>
      <c r="SPS23" s="54"/>
      <c r="SPT23" s="54"/>
      <c r="SPU23" s="54"/>
      <c r="SPV23" s="54"/>
      <c r="SPW23" s="54"/>
      <c r="SPX23" s="54"/>
      <c r="SPY23" s="54"/>
      <c r="SPZ23" s="54"/>
      <c r="SQA23" s="54"/>
      <c r="SQB23" s="54"/>
      <c r="SQC23" s="54"/>
      <c r="SQD23" s="54"/>
      <c r="SQE23" s="54"/>
      <c r="SQF23" s="54"/>
      <c r="SQG23" s="54"/>
      <c r="SQH23" s="54"/>
      <c r="SQI23" s="54"/>
      <c r="SQJ23" s="54"/>
      <c r="SQK23" s="54"/>
      <c r="SQL23" s="54"/>
      <c r="SQM23" s="54"/>
      <c r="SQN23" s="54"/>
      <c r="SQO23" s="54"/>
      <c r="SQP23" s="54"/>
      <c r="SQQ23" s="54"/>
      <c r="SQR23" s="54"/>
      <c r="SQS23" s="54"/>
      <c r="SQT23" s="54"/>
      <c r="SQU23" s="54"/>
      <c r="SQV23" s="54"/>
      <c r="SQW23" s="54"/>
      <c r="SQX23" s="54"/>
      <c r="SQY23" s="54"/>
      <c r="SQZ23" s="54"/>
      <c r="SRA23" s="54"/>
      <c r="SRB23" s="54"/>
      <c r="SRC23" s="54"/>
      <c r="SRD23" s="54"/>
      <c r="SRE23" s="54"/>
      <c r="SRF23" s="54"/>
      <c r="SRG23" s="54"/>
      <c r="SRH23" s="54"/>
      <c r="SRI23" s="54"/>
      <c r="SRJ23" s="54"/>
      <c r="SRK23" s="54"/>
      <c r="SRL23" s="54"/>
      <c r="SRM23" s="54"/>
      <c r="SRN23" s="54"/>
      <c r="SRO23" s="54"/>
      <c r="SRP23" s="54"/>
      <c r="SRQ23" s="54"/>
      <c r="SRR23" s="54"/>
      <c r="SRS23" s="54"/>
      <c r="SRT23" s="54"/>
      <c r="SRU23" s="54"/>
      <c r="SRV23" s="54"/>
      <c r="SRW23" s="54"/>
      <c r="SRX23" s="54"/>
      <c r="SRY23" s="54"/>
      <c r="SRZ23" s="54"/>
      <c r="SSA23" s="54"/>
      <c r="SSB23" s="54"/>
      <c r="SSC23" s="54"/>
      <c r="SSD23" s="54"/>
      <c r="SSE23" s="54"/>
      <c r="SSF23" s="54"/>
      <c r="SSG23" s="54"/>
      <c r="SSH23" s="54"/>
      <c r="SSI23" s="54"/>
      <c r="SSJ23" s="54"/>
      <c r="SSK23" s="54"/>
      <c r="SSL23" s="54"/>
      <c r="SSM23" s="54"/>
      <c r="SSN23" s="54"/>
      <c r="SSO23" s="54"/>
      <c r="SSP23" s="54"/>
      <c r="SSQ23" s="54"/>
      <c r="SSR23" s="54"/>
      <c r="SSS23" s="54"/>
      <c r="SST23" s="54"/>
      <c r="SSU23" s="54"/>
      <c r="SSV23" s="54"/>
      <c r="SSW23" s="54"/>
      <c r="SSX23" s="54"/>
      <c r="SSY23" s="54"/>
      <c r="SSZ23" s="54"/>
      <c r="STA23" s="54"/>
      <c r="STB23" s="54"/>
      <c r="STC23" s="54"/>
      <c r="STD23" s="54"/>
      <c r="STE23" s="54"/>
      <c r="STF23" s="54"/>
      <c r="STG23" s="54"/>
      <c r="STH23" s="54"/>
      <c r="STI23" s="54"/>
      <c r="STJ23" s="54"/>
      <c r="STK23" s="54"/>
      <c r="STL23" s="54"/>
      <c r="STM23" s="54"/>
      <c r="STN23" s="54"/>
      <c r="STO23" s="54"/>
      <c r="STP23" s="54"/>
      <c r="STQ23" s="54"/>
      <c r="STR23" s="54"/>
      <c r="STS23" s="54"/>
      <c r="STT23" s="54"/>
      <c r="STU23" s="54"/>
      <c r="STV23" s="54"/>
      <c r="STW23" s="54"/>
      <c r="STX23" s="54"/>
      <c r="STY23" s="54"/>
      <c r="STZ23" s="54"/>
      <c r="SUA23" s="54"/>
      <c r="SUB23" s="54"/>
      <c r="SUC23" s="54"/>
      <c r="SUD23" s="54"/>
      <c r="SUE23" s="54"/>
      <c r="SUF23" s="54"/>
      <c r="SUG23" s="54"/>
      <c r="SUH23" s="54"/>
      <c r="SUI23" s="54"/>
      <c r="SUJ23" s="54"/>
      <c r="SUK23" s="54"/>
      <c r="SUL23" s="54"/>
      <c r="SUM23" s="54"/>
      <c r="SUN23" s="54"/>
      <c r="SUO23" s="54"/>
      <c r="SUP23" s="54"/>
      <c r="SUQ23" s="54"/>
      <c r="SUR23" s="54"/>
      <c r="SUS23" s="54"/>
      <c r="SUT23" s="54"/>
      <c r="SUU23" s="54"/>
      <c r="SUV23" s="54"/>
      <c r="SUW23" s="54"/>
      <c r="SUX23" s="54"/>
      <c r="SUY23" s="54"/>
      <c r="SUZ23" s="54"/>
      <c r="SVA23" s="54"/>
      <c r="SVB23" s="54"/>
      <c r="SVC23" s="54"/>
      <c r="SVD23" s="54"/>
      <c r="SVE23" s="54"/>
      <c r="SVF23" s="54"/>
      <c r="SVG23" s="54"/>
      <c r="SVH23" s="54"/>
      <c r="SVI23" s="54"/>
      <c r="SVJ23" s="54"/>
      <c r="SVK23" s="54"/>
      <c r="SVL23" s="54"/>
      <c r="SVM23" s="54"/>
      <c r="SVN23" s="54"/>
      <c r="SVO23" s="54"/>
      <c r="SVP23" s="54"/>
      <c r="SVQ23" s="54"/>
      <c r="SVR23" s="54"/>
      <c r="SVS23" s="54"/>
      <c r="SVT23" s="54"/>
      <c r="SVU23" s="54"/>
      <c r="SVV23" s="54"/>
      <c r="SVW23" s="54"/>
      <c r="SVX23" s="54"/>
      <c r="SVY23" s="54"/>
      <c r="SVZ23" s="54"/>
      <c r="SWA23" s="54"/>
      <c r="SWB23" s="54"/>
      <c r="SWC23" s="54"/>
      <c r="SWD23" s="54"/>
      <c r="SWE23" s="54"/>
      <c r="SWF23" s="54"/>
      <c r="SWG23" s="54"/>
      <c r="SWH23" s="54"/>
      <c r="SWI23" s="54"/>
      <c r="SWJ23" s="54"/>
      <c r="SWK23" s="54"/>
      <c r="SWL23" s="54"/>
      <c r="SWM23" s="54"/>
      <c r="SWN23" s="54"/>
      <c r="SWO23" s="54"/>
      <c r="SWP23" s="54"/>
      <c r="SWQ23" s="54"/>
      <c r="SWR23" s="54"/>
      <c r="SWS23" s="54"/>
      <c r="SWT23" s="54"/>
      <c r="SWU23" s="54"/>
      <c r="SWV23" s="54"/>
      <c r="SWW23" s="54"/>
      <c r="SWX23" s="54"/>
      <c r="SWY23" s="54"/>
      <c r="SWZ23" s="54"/>
      <c r="SXA23" s="54"/>
      <c r="SXB23" s="54"/>
      <c r="SXC23" s="54"/>
      <c r="SXD23" s="54"/>
      <c r="SXE23" s="54"/>
      <c r="SXF23" s="54"/>
      <c r="SXG23" s="54"/>
      <c r="SXH23" s="54"/>
      <c r="SXI23" s="54"/>
      <c r="SXJ23" s="54"/>
      <c r="SXK23" s="54"/>
      <c r="SXL23" s="54"/>
      <c r="SXM23" s="54"/>
      <c r="SXN23" s="54"/>
      <c r="SXO23" s="54"/>
      <c r="SXP23" s="54"/>
      <c r="SXQ23" s="54"/>
      <c r="SXR23" s="54"/>
      <c r="SXS23" s="54"/>
      <c r="SXT23" s="54"/>
      <c r="SXU23" s="54"/>
      <c r="SXV23" s="54"/>
      <c r="SXW23" s="54"/>
      <c r="SXX23" s="54"/>
      <c r="SXY23" s="54"/>
      <c r="SXZ23" s="54"/>
      <c r="SYA23" s="54"/>
      <c r="SYB23" s="54"/>
      <c r="SYC23" s="54"/>
      <c r="SYD23" s="54"/>
      <c r="SYE23" s="54"/>
      <c r="SYF23" s="54"/>
      <c r="SYG23" s="54"/>
      <c r="SYH23" s="54"/>
      <c r="SYI23" s="54"/>
      <c r="SYJ23" s="54"/>
      <c r="SYK23" s="54"/>
      <c r="SYL23" s="54"/>
      <c r="SYM23" s="54"/>
      <c r="SYN23" s="54"/>
      <c r="SYO23" s="54"/>
      <c r="SYP23" s="54"/>
      <c r="SYQ23" s="54"/>
      <c r="SYR23" s="54"/>
      <c r="SYS23" s="54"/>
      <c r="SYT23" s="54"/>
      <c r="SYU23" s="54"/>
      <c r="SYV23" s="54"/>
      <c r="SYW23" s="54"/>
      <c r="SYX23" s="54"/>
      <c r="SYY23" s="54"/>
      <c r="SYZ23" s="54"/>
      <c r="SZA23" s="54"/>
      <c r="SZB23" s="54"/>
      <c r="SZC23" s="54"/>
      <c r="SZD23" s="54"/>
      <c r="SZE23" s="54"/>
      <c r="SZF23" s="54"/>
      <c r="SZG23" s="54"/>
      <c r="SZH23" s="54"/>
      <c r="SZI23" s="54"/>
      <c r="SZJ23" s="54"/>
      <c r="SZK23" s="54"/>
      <c r="SZL23" s="54"/>
      <c r="SZM23" s="54"/>
      <c r="SZN23" s="54"/>
      <c r="SZO23" s="54"/>
      <c r="SZP23" s="54"/>
      <c r="SZQ23" s="54"/>
      <c r="SZR23" s="54"/>
      <c r="SZS23" s="54"/>
      <c r="SZT23" s="54"/>
      <c r="SZU23" s="54"/>
      <c r="SZV23" s="54"/>
      <c r="SZW23" s="54"/>
      <c r="SZX23" s="54"/>
      <c r="SZY23" s="54"/>
      <c r="SZZ23" s="54"/>
      <c r="TAA23" s="54"/>
      <c r="TAB23" s="54"/>
      <c r="TAC23" s="54"/>
      <c r="TAD23" s="54"/>
      <c r="TAE23" s="54"/>
      <c r="TAF23" s="54"/>
      <c r="TAG23" s="54"/>
      <c r="TAH23" s="54"/>
      <c r="TAI23" s="54"/>
      <c r="TAJ23" s="54"/>
      <c r="TAK23" s="54"/>
      <c r="TAL23" s="54"/>
      <c r="TAM23" s="54"/>
      <c r="TAN23" s="54"/>
      <c r="TAO23" s="54"/>
      <c r="TAP23" s="54"/>
      <c r="TAQ23" s="54"/>
      <c r="TAR23" s="54"/>
      <c r="TAS23" s="54"/>
      <c r="TAT23" s="54"/>
      <c r="TAU23" s="54"/>
      <c r="TAV23" s="54"/>
      <c r="TAW23" s="54"/>
      <c r="TAX23" s="54"/>
      <c r="TAY23" s="54"/>
      <c r="TAZ23" s="54"/>
      <c r="TBA23" s="54"/>
      <c r="TBB23" s="54"/>
      <c r="TBC23" s="54"/>
      <c r="TBD23" s="54"/>
      <c r="TBE23" s="54"/>
      <c r="TBF23" s="54"/>
      <c r="TBG23" s="54"/>
      <c r="TBH23" s="54"/>
      <c r="TBI23" s="54"/>
      <c r="TBJ23" s="54"/>
      <c r="TBK23" s="54"/>
      <c r="TBL23" s="54"/>
      <c r="TBM23" s="54"/>
      <c r="TBN23" s="54"/>
      <c r="TBO23" s="54"/>
      <c r="TBP23" s="54"/>
      <c r="TBQ23" s="54"/>
      <c r="TBR23" s="54"/>
      <c r="TBS23" s="54"/>
      <c r="TBT23" s="54"/>
      <c r="TBU23" s="54"/>
      <c r="TBV23" s="54"/>
      <c r="TBW23" s="54"/>
      <c r="TBX23" s="54"/>
      <c r="TBY23" s="54"/>
      <c r="TBZ23" s="54"/>
      <c r="TCA23" s="54"/>
      <c r="TCB23" s="54"/>
      <c r="TCC23" s="54"/>
      <c r="TCD23" s="54"/>
      <c r="TCE23" s="54"/>
      <c r="TCF23" s="54"/>
      <c r="TCG23" s="54"/>
      <c r="TCH23" s="54"/>
      <c r="TCI23" s="54"/>
      <c r="TCJ23" s="54"/>
      <c r="TCK23" s="54"/>
      <c r="TCL23" s="54"/>
      <c r="TCM23" s="54"/>
      <c r="TCN23" s="54"/>
      <c r="TCO23" s="54"/>
      <c r="TCP23" s="54"/>
      <c r="TCQ23" s="54"/>
      <c r="TCR23" s="54"/>
      <c r="TCS23" s="54"/>
      <c r="TCT23" s="54"/>
      <c r="TCU23" s="54"/>
      <c r="TCV23" s="54"/>
      <c r="TCW23" s="54"/>
      <c r="TCX23" s="54"/>
      <c r="TCY23" s="54"/>
      <c r="TCZ23" s="54"/>
      <c r="TDA23" s="54"/>
      <c r="TDB23" s="54"/>
      <c r="TDC23" s="54"/>
      <c r="TDD23" s="54"/>
      <c r="TDE23" s="54"/>
      <c r="TDF23" s="54"/>
      <c r="TDG23" s="54"/>
      <c r="TDH23" s="54"/>
      <c r="TDI23" s="54"/>
      <c r="TDJ23" s="54"/>
      <c r="TDK23" s="54"/>
      <c r="TDL23" s="54"/>
      <c r="TDM23" s="54"/>
      <c r="TDN23" s="54"/>
      <c r="TDO23" s="54"/>
      <c r="TDP23" s="54"/>
      <c r="TDQ23" s="54"/>
      <c r="TDR23" s="54"/>
      <c r="TDS23" s="54"/>
      <c r="TDT23" s="54"/>
      <c r="TDU23" s="54"/>
      <c r="TDV23" s="54"/>
      <c r="TDW23" s="54"/>
      <c r="TDX23" s="54"/>
      <c r="TDY23" s="54"/>
      <c r="TDZ23" s="54"/>
      <c r="TEA23" s="54"/>
      <c r="TEB23" s="54"/>
      <c r="TEC23" s="54"/>
      <c r="TED23" s="54"/>
      <c r="TEE23" s="54"/>
      <c r="TEF23" s="54"/>
      <c r="TEG23" s="54"/>
      <c r="TEH23" s="54"/>
      <c r="TEI23" s="54"/>
      <c r="TEJ23" s="54"/>
      <c r="TEK23" s="54"/>
      <c r="TEL23" s="54"/>
      <c r="TEM23" s="54"/>
      <c r="TEN23" s="54"/>
      <c r="TEO23" s="54"/>
      <c r="TEP23" s="54"/>
      <c r="TEQ23" s="54"/>
      <c r="TER23" s="54"/>
      <c r="TES23" s="54"/>
      <c r="TET23" s="54"/>
      <c r="TEU23" s="54"/>
      <c r="TEV23" s="54"/>
      <c r="TEW23" s="54"/>
      <c r="TEX23" s="54"/>
      <c r="TEY23" s="54"/>
      <c r="TEZ23" s="54"/>
      <c r="TFA23" s="54"/>
      <c r="TFB23" s="54"/>
      <c r="TFC23" s="54"/>
      <c r="TFD23" s="54"/>
      <c r="TFE23" s="54"/>
      <c r="TFF23" s="54"/>
      <c r="TFG23" s="54"/>
      <c r="TFH23" s="54"/>
      <c r="TFI23" s="54"/>
      <c r="TFJ23" s="54"/>
      <c r="TFK23" s="54"/>
      <c r="TFL23" s="54"/>
      <c r="TFM23" s="54"/>
      <c r="TFN23" s="54"/>
      <c r="TFO23" s="54"/>
      <c r="TFP23" s="54"/>
      <c r="TFQ23" s="54"/>
      <c r="TFR23" s="54"/>
      <c r="TFS23" s="54"/>
      <c r="TFT23" s="54"/>
      <c r="TFU23" s="54"/>
      <c r="TFV23" s="54"/>
      <c r="TFW23" s="54"/>
      <c r="TFX23" s="54"/>
      <c r="TFY23" s="54"/>
      <c r="TFZ23" s="54"/>
      <c r="TGA23" s="54"/>
      <c r="TGB23" s="54"/>
      <c r="TGC23" s="54"/>
      <c r="TGD23" s="54"/>
      <c r="TGE23" s="54"/>
      <c r="TGF23" s="54"/>
      <c r="TGG23" s="54"/>
      <c r="TGH23" s="54"/>
      <c r="TGI23" s="54"/>
      <c r="TGJ23" s="54"/>
      <c r="TGK23" s="54"/>
      <c r="TGL23" s="54"/>
      <c r="TGM23" s="54"/>
      <c r="TGN23" s="54"/>
      <c r="TGO23" s="54"/>
      <c r="TGP23" s="54"/>
      <c r="TGQ23" s="54"/>
      <c r="TGR23" s="54"/>
      <c r="TGS23" s="54"/>
      <c r="TGT23" s="54"/>
      <c r="TGU23" s="54"/>
      <c r="TGV23" s="54"/>
      <c r="TGW23" s="54"/>
      <c r="TGX23" s="54"/>
      <c r="TGY23" s="54"/>
      <c r="TGZ23" s="54"/>
      <c r="THA23" s="54"/>
      <c r="THB23" s="54"/>
      <c r="THC23" s="54"/>
      <c r="THD23" s="54"/>
      <c r="THE23" s="54"/>
      <c r="THF23" s="54"/>
      <c r="THG23" s="54"/>
      <c r="THH23" s="54"/>
      <c r="THI23" s="54"/>
      <c r="THJ23" s="54"/>
      <c r="THK23" s="54"/>
      <c r="THL23" s="54"/>
      <c r="THM23" s="54"/>
      <c r="THN23" s="54"/>
      <c r="THO23" s="54"/>
      <c r="THP23" s="54"/>
      <c r="THQ23" s="54"/>
      <c r="THR23" s="54"/>
      <c r="THS23" s="54"/>
      <c r="THT23" s="54"/>
      <c r="THU23" s="54"/>
      <c r="THV23" s="54"/>
      <c r="THW23" s="54"/>
      <c r="THX23" s="54"/>
      <c r="THY23" s="54"/>
      <c r="THZ23" s="54"/>
      <c r="TIA23" s="54"/>
      <c r="TIB23" s="54"/>
      <c r="TIC23" s="54"/>
      <c r="TID23" s="54"/>
      <c r="TIE23" s="54"/>
      <c r="TIF23" s="54"/>
      <c r="TIG23" s="54"/>
      <c r="TIH23" s="54"/>
      <c r="TII23" s="54"/>
      <c r="TIJ23" s="54"/>
      <c r="TIK23" s="54"/>
      <c r="TIL23" s="54"/>
      <c r="TIM23" s="54"/>
      <c r="TIN23" s="54"/>
      <c r="TIO23" s="54"/>
      <c r="TIP23" s="54"/>
      <c r="TIQ23" s="54"/>
      <c r="TIR23" s="54"/>
      <c r="TIS23" s="54"/>
      <c r="TIT23" s="54"/>
      <c r="TIU23" s="54"/>
      <c r="TIV23" s="54"/>
      <c r="TIW23" s="54"/>
      <c r="TIX23" s="54"/>
      <c r="TIY23" s="54"/>
      <c r="TIZ23" s="54"/>
      <c r="TJA23" s="54"/>
      <c r="TJB23" s="54"/>
      <c r="TJC23" s="54"/>
      <c r="TJD23" s="54"/>
      <c r="TJE23" s="54"/>
      <c r="TJF23" s="54"/>
      <c r="TJG23" s="54"/>
      <c r="TJH23" s="54"/>
      <c r="TJI23" s="54"/>
      <c r="TJJ23" s="54"/>
      <c r="TJK23" s="54"/>
      <c r="TJL23" s="54"/>
      <c r="TJM23" s="54"/>
      <c r="TJN23" s="54"/>
      <c r="TJO23" s="54"/>
      <c r="TJP23" s="54"/>
      <c r="TJQ23" s="54"/>
      <c r="TJR23" s="54"/>
      <c r="TJS23" s="54"/>
      <c r="TJT23" s="54"/>
      <c r="TJU23" s="54"/>
      <c r="TJV23" s="54"/>
      <c r="TJW23" s="54"/>
      <c r="TJX23" s="54"/>
      <c r="TJY23" s="54"/>
      <c r="TJZ23" s="54"/>
      <c r="TKA23" s="54"/>
      <c r="TKB23" s="54"/>
      <c r="TKC23" s="54"/>
      <c r="TKD23" s="54"/>
      <c r="TKE23" s="54"/>
      <c r="TKF23" s="54"/>
      <c r="TKG23" s="54"/>
      <c r="TKH23" s="54"/>
      <c r="TKI23" s="54"/>
      <c r="TKJ23" s="54"/>
      <c r="TKK23" s="54"/>
      <c r="TKL23" s="54"/>
      <c r="TKM23" s="54"/>
      <c r="TKN23" s="54"/>
      <c r="TKO23" s="54"/>
      <c r="TKP23" s="54"/>
      <c r="TKQ23" s="54"/>
      <c r="TKR23" s="54"/>
      <c r="TKS23" s="54"/>
      <c r="TKT23" s="54"/>
      <c r="TKU23" s="54"/>
      <c r="TKV23" s="54"/>
      <c r="TKW23" s="54"/>
      <c r="TKX23" s="54"/>
      <c r="TKY23" s="54"/>
      <c r="TKZ23" s="54"/>
      <c r="TLA23" s="54"/>
      <c r="TLB23" s="54"/>
      <c r="TLC23" s="54"/>
      <c r="TLD23" s="54"/>
      <c r="TLE23" s="54"/>
      <c r="TLF23" s="54"/>
      <c r="TLG23" s="54"/>
      <c r="TLH23" s="54"/>
      <c r="TLI23" s="54"/>
      <c r="TLJ23" s="54"/>
      <c r="TLK23" s="54"/>
      <c r="TLL23" s="54"/>
      <c r="TLM23" s="54"/>
      <c r="TLN23" s="54"/>
      <c r="TLO23" s="54"/>
      <c r="TLP23" s="54"/>
      <c r="TLQ23" s="54"/>
      <c r="TLR23" s="54"/>
      <c r="TLS23" s="54"/>
      <c r="TLT23" s="54"/>
      <c r="TLU23" s="54"/>
      <c r="TLV23" s="54"/>
      <c r="TLW23" s="54"/>
      <c r="TLX23" s="54"/>
      <c r="TLY23" s="54"/>
      <c r="TLZ23" s="54"/>
      <c r="TMA23" s="54"/>
      <c r="TMB23" s="54"/>
      <c r="TMC23" s="54"/>
      <c r="TMD23" s="54"/>
      <c r="TME23" s="54"/>
      <c r="TMF23" s="54"/>
      <c r="TMG23" s="54"/>
      <c r="TMH23" s="54"/>
      <c r="TMI23" s="54"/>
      <c r="TMJ23" s="54"/>
      <c r="TMK23" s="54"/>
      <c r="TML23" s="54"/>
      <c r="TMM23" s="54"/>
      <c r="TMN23" s="54"/>
      <c r="TMO23" s="54"/>
      <c r="TMP23" s="54"/>
      <c r="TMQ23" s="54"/>
      <c r="TMR23" s="54"/>
      <c r="TMS23" s="54"/>
      <c r="TMT23" s="54"/>
      <c r="TMU23" s="54"/>
      <c r="TMV23" s="54"/>
      <c r="TMW23" s="54"/>
      <c r="TMX23" s="54"/>
      <c r="TMY23" s="54"/>
      <c r="TMZ23" s="54"/>
      <c r="TNA23" s="54"/>
      <c r="TNB23" s="54"/>
      <c r="TNC23" s="54"/>
      <c r="TND23" s="54"/>
      <c r="TNE23" s="54"/>
      <c r="TNF23" s="54"/>
      <c r="TNG23" s="54"/>
      <c r="TNH23" s="54"/>
      <c r="TNI23" s="54"/>
      <c r="TNJ23" s="54"/>
      <c r="TNK23" s="54"/>
      <c r="TNL23" s="54"/>
      <c r="TNM23" s="54"/>
      <c r="TNN23" s="54"/>
      <c r="TNO23" s="54"/>
      <c r="TNP23" s="54"/>
      <c r="TNQ23" s="54"/>
      <c r="TNR23" s="54"/>
      <c r="TNS23" s="54"/>
      <c r="TNT23" s="54"/>
      <c r="TNU23" s="54"/>
      <c r="TNV23" s="54"/>
      <c r="TNW23" s="54"/>
      <c r="TNX23" s="54"/>
      <c r="TNY23" s="54"/>
      <c r="TNZ23" s="54"/>
      <c r="TOA23" s="54"/>
      <c r="TOB23" s="54"/>
      <c r="TOC23" s="54"/>
      <c r="TOD23" s="54"/>
      <c r="TOE23" s="54"/>
      <c r="TOF23" s="54"/>
      <c r="TOG23" s="54"/>
      <c r="TOH23" s="54"/>
      <c r="TOI23" s="54"/>
      <c r="TOJ23" s="54"/>
      <c r="TOK23" s="54"/>
      <c r="TOL23" s="54"/>
      <c r="TOM23" s="54"/>
      <c r="TON23" s="54"/>
      <c r="TOO23" s="54"/>
      <c r="TOP23" s="54"/>
      <c r="TOQ23" s="54"/>
      <c r="TOR23" s="54"/>
      <c r="TOS23" s="54"/>
      <c r="TOT23" s="54"/>
      <c r="TOU23" s="54"/>
      <c r="TOV23" s="54"/>
      <c r="TOW23" s="54"/>
      <c r="TOX23" s="54"/>
      <c r="TOY23" s="54"/>
      <c r="TOZ23" s="54"/>
      <c r="TPA23" s="54"/>
      <c r="TPB23" s="54"/>
      <c r="TPC23" s="54"/>
      <c r="TPD23" s="54"/>
      <c r="TPE23" s="54"/>
      <c r="TPF23" s="54"/>
      <c r="TPG23" s="54"/>
      <c r="TPH23" s="54"/>
      <c r="TPI23" s="54"/>
      <c r="TPJ23" s="54"/>
      <c r="TPK23" s="54"/>
      <c r="TPL23" s="54"/>
      <c r="TPM23" s="54"/>
      <c r="TPN23" s="54"/>
      <c r="TPO23" s="54"/>
      <c r="TPP23" s="54"/>
      <c r="TPQ23" s="54"/>
      <c r="TPR23" s="54"/>
      <c r="TPS23" s="54"/>
      <c r="TPT23" s="54"/>
      <c r="TPU23" s="54"/>
      <c r="TPV23" s="54"/>
      <c r="TPW23" s="54"/>
      <c r="TPX23" s="54"/>
      <c r="TPY23" s="54"/>
      <c r="TPZ23" s="54"/>
      <c r="TQA23" s="54"/>
      <c r="TQB23" s="54"/>
      <c r="TQC23" s="54"/>
      <c r="TQD23" s="54"/>
      <c r="TQE23" s="54"/>
      <c r="TQF23" s="54"/>
      <c r="TQG23" s="54"/>
      <c r="TQH23" s="54"/>
      <c r="TQI23" s="54"/>
      <c r="TQJ23" s="54"/>
      <c r="TQK23" s="54"/>
      <c r="TQL23" s="54"/>
      <c r="TQM23" s="54"/>
      <c r="TQN23" s="54"/>
      <c r="TQO23" s="54"/>
      <c r="TQP23" s="54"/>
      <c r="TQQ23" s="54"/>
      <c r="TQR23" s="54"/>
      <c r="TQS23" s="54"/>
      <c r="TQT23" s="54"/>
      <c r="TQU23" s="54"/>
      <c r="TQV23" s="54"/>
      <c r="TQW23" s="54"/>
      <c r="TQX23" s="54"/>
      <c r="TQY23" s="54"/>
      <c r="TQZ23" s="54"/>
      <c r="TRA23" s="54"/>
      <c r="TRB23" s="54"/>
      <c r="TRC23" s="54"/>
      <c r="TRD23" s="54"/>
      <c r="TRE23" s="54"/>
      <c r="TRF23" s="54"/>
      <c r="TRG23" s="54"/>
      <c r="TRH23" s="54"/>
      <c r="TRI23" s="54"/>
      <c r="TRJ23" s="54"/>
      <c r="TRK23" s="54"/>
      <c r="TRL23" s="54"/>
      <c r="TRM23" s="54"/>
      <c r="TRN23" s="54"/>
      <c r="TRO23" s="54"/>
      <c r="TRP23" s="54"/>
      <c r="TRQ23" s="54"/>
      <c r="TRR23" s="54"/>
      <c r="TRS23" s="54"/>
      <c r="TRT23" s="54"/>
      <c r="TRU23" s="54"/>
      <c r="TRV23" s="54"/>
      <c r="TRW23" s="54"/>
      <c r="TRX23" s="54"/>
      <c r="TRY23" s="54"/>
      <c r="TRZ23" s="54"/>
      <c r="TSA23" s="54"/>
      <c r="TSB23" s="54"/>
      <c r="TSC23" s="54"/>
      <c r="TSD23" s="54"/>
      <c r="TSE23" s="54"/>
      <c r="TSF23" s="54"/>
      <c r="TSG23" s="54"/>
      <c r="TSH23" s="54"/>
      <c r="TSI23" s="54"/>
      <c r="TSJ23" s="54"/>
      <c r="TSK23" s="54"/>
      <c r="TSL23" s="54"/>
      <c r="TSM23" s="54"/>
      <c r="TSN23" s="54"/>
      <c r="TSO23" s="54"/>
      <c r="TSP23" s="54"/>
      <c r="TSQ23" s="54"/>
      <c r="TSR23" s="54"/>
      <c r="TSS23" s="54"/>
      <c r="TST23" s="54"/>
      <c r="TSU23" s="54"/>
      <c r="TSV23" s="54"/>
      <c r="TSW23" s="54"/>
      <c r="TSX23" s="54"/>
      <c r="TSY23" s="54"/>
      <c r="TSZ23" s="54"/>
      <c r="TTA23" s="54"/>
      <c r="TTB23" s="54"/>
      <c r="TTC23" s="54"/>
      <c r="TTD23" s="54"/>
      <c r="TTE23" s="54"/>
      <c r="TTF23" s="54"/>
      <c r="TTG23" s="54"/>
      <c r="TTH23" s="54"/>
      <c r="TTI23" s="54"/>
      <c r="TTJ23" s="54"/>
      <c r="TTK23" s="54"/>
      <c r="TTL23" s="54"/>
      <c r="TTM23" s="54"/>
      <c r="TTN23" s="54"/>
      <c r="TTO23" s="54"/>
      <c r="TTP23" s="54"/>
      <c r="TTQ23" s="54"/>
      <c r="TTR23" s="54"/>
      <c r="TTS23" s="54"/>
      <c r="TTT23" s="54"/>
      <c r="TTU23" s="54"/>
      <c r="TTV23" s="54"/>
      <c r="TTW23" s="54"/>
      <c r="TTX23" s="54"/>
      <c r="TTY23" s="54"/>
      <c r="TTZ23" s="54"/>
      <c r="TUA23" s="54"/>
      <c r="TUB23" s="54"/>
      <c r="TUC23" s="54"/>
      <c r="TUD23" s="54"/>
      <c r="TUE23" s="54"/>
      <c r="TUF23" s="54"/>
      <c r="TUG23" s="54"/>
      <c r="TUH23" s="54"/>
      <c r="TUI23" s="54"/>
      <c r="TUJ23" s="54"/>
      <c r="TUK23" s="54"/>
      <c r="TUL23" s="54"/>
      <c r="TUM23" s="54"/>
      <c r="TUN23" s="54"/>
      <c r="TUO23" s="54"/>
      <c r="TUP23" s="54"/>
      <c r="TUQ23" s="54"/>
      <c r="TUR23" s="54"/>
      <c r="TUS23" s="54"/>
      <c r="TUT23" s="54"/>
      <c r="TUU23" s="54"/>
      <c r="TUV23" s="54"/>
      <c r="TUW23" s="54"/>
      <c r="TUX23" s="54"/>
      <c r="TUY23" s="54"/>
      <c r="TUZ23" s="54"/>
      <c r="TVA23" s="54"/>
      <c r="TVB23" s="54"/>
      <c r="TVC23" s="54"/>
      <c r="TVD23" s="54"/>
      <c r="TVE23" s="54"/>
      <c r="TVF23" s="54"/>
      <c r="TVG23" s="54"/>
      <c r="TVH23" s="54"/>
      <c r="TVI23" s="54"/>
      <c r="TVJ23" s="54"/>
      <c r="TVK23" s="54"/>
      <c r="TVL23" s="54"/>
      <c r="TVM23" s="54"/>
      <c r="TVN23" s="54"/>
      <c r="TVO23" s="54"/>
      <c r="TVP23" s="54"/>
      <c r="TVQ23" s="54"/>
      <c r="TVR23" s="54"/>
      <c r="TVS23" s="54"/>
      <c r="TVT23" s="54"/>
      <c r="TVU23" s="54"/>
      <c r="TVV23" s="54"/>
      <c r="TVW23" s="54"/>
      <c r="TVX23" s="54"/>
      <c r="TVY23" s="54"/>
      <c r="TVZ23" s="54"/>
      <c r="TWA23" s="54"/>
      <c r="TWB23" s="54"/>
      <c r="TWC23" s="54"/>
      <c r="TWD23" s="54"/>
      <c r="TWE23" s="54"/>
      <c r="TWF23" s="54"/>
      <c r="TWG23" s="54"/>
      <c r="TWH23" s="54"/>
      <c r="TWI23" s="54"/>
      <c r="TWJ23" s="54"/>
      <c r="TWK23" s="54"/>
      <c r="TWL23" s="54"/>
      <c r="TWM23" s="54"/>
      <c r="TWN23" s="54"/>
      <c r="TWO23" s="54"/>
      <c r="TWP23" s="54"/>
      <c r="TWQ23" s="54"/>
      <c r="TWR23" s="54"/>
      <c r="TWS23" s="54"/>
      <c r="TWT23" s="54"/>
      <c r="TWU23" s="54"/>
      <c r="TWV23" s="54"/>
      <c r="TWW23" s="54"/>
      <c r="TWX23" s="54"/>
      <c r="TWY23" s="54"/>
      <c r="TWZ23" s="54"/>
      <c r="TXA23" s="54"/>
      <c r="TXB23" s="54"/>
      <c r="TXC23" s="54"/>
      <c r="TXD23" s="54"/>
      <c r="TXE23" s="54"/>
      <c r="TXF23" s="54"/>
      <c r="TXG23" s="54"/>
      <c r="TXH23" s="54"/>
      <c r="TXI23" s="54"/>
      <c r="TXJ23" s="54"/>
      <c r="TXK23" s="54"/>
      <c r="TXL23" s="54"/>
      <c r="TXM23" s="54"/>
      <c r="TXN23" s="54"/>
      <c r="TXO23" s="54"/>
      <c r="TXP23" s="54"/>
      <c r="TXQ23" s="54"/>
      <c r="TXR23" s="54"/>
      <c r="TXS23" s="54"/>
      <c r="TXT23" s="54"/>
      <c r="TXU23" s="54"/>
      <c r="TXV23" s="54"/>
      <c r="TXW23" s="54"/>
      <c r="TXX23" s="54"/>
      <c r="TXY23" s="54"/>
      <c r="TXZ23" s="54"/>
      <c r="TYA23" s="54"/>
      <c r="TYB23" s="54"/>
      <c r="TYC23" s="54"/>
      <c r="TYD23" s="54"/>
      <c r="TYE23" s="54"/>
      <c r="TYF23" s="54"/>
      <c r="TYG23" s="54"/>
      <c r="TYH23" s="54"/>
      <c r="TYI23" s="54"/>
      <c r="TYJ23" s="54"/>
      <c r="TYK23" s="54"/>
      <c r="TYL23" s="54"/>
      <c r="TYM23" s="54"/>
      <c r="TYN23" s="54"/>
      <c r="TYO23" s="54"/>
      <c r="TYP23" s="54"/>
      <c r="TYQ23" s="54"/>
      <c r="TYR23" s="54"/>
      <c r="TYS23" s="54"/>
      <c r="TYT23" s="54"/>
      <c r="TYU23" s="54"/>
      <c r="TYV23" s="54"/>
      <c r="TYW23" s="54"/>
      <c r="TYX23" s="54"/>
      <c r="TYY23" s="54"/>
      <c r="TYZ23" s="54"/>
      <c r="TZA23" s="54"/>
      <c r="TZB23" s="54"/>
      <c r="TZC23" s="54"/>
      <c r="TZD23" s="54"/>
      <c r="TZE23" s="54"/>
      <c r="TZF23" s="54"/>
      <c r="TZG23" s="54"/>
      <c r="TZH23" s="54"/>
      <c r="TZI23" s="54"/>
      <c r="TZJ23" s="54"/>
      <c r="TZK23" s="54"/>
      <c r="TZL23" s="54"/>
      <c r="TZM23" s="54"/>
      <c r="TZN23" s="54"/>
      <c r="TZO23" s="54"/>
      <c r="TZP23" s="54"/>
      <c r="TZQ23" s="54"/>
      <c r="TZR23" s="54"/>
      <c r="TZS23" s="54"/>
      <c r="TZT23" s="54"/>
      <c r="TZU23" s="54"/>
      <c r="TZV23" s="54"/>
      <c r="TZW23" s="54"/>
      <c r="TZX23" s="54"/>
      <c r="TZY23" s="54"/>
      <c r="TZZ23" s="54"/>
      <c r="UAA23" s="54"/>
      <c r="UAB23" s="54"/>
      <c r="UAC23" s="54"/>
      <c r="UAD23" s="54"/>
      <c r="UAE23" s="54"/>
      <c r="UAF23" s="54"/>
      <c r="UAG23" s="54"/>
      <c r="UAH23" s="54"/>
      <c r="UAI23" s="54"/>
      <c r="UAJ23" s="54"/>
      <c r="UAK23" s="54"/>
      <c r="UAL23" s="54"/>
      <c r="UAM23" s="54"/>
      <c r="UAN23" s="54"/>
      <c r="UAO23" s="54"/>
      <c r="UAP23" s="54"/>
      <c r="UAQ23" s="54"/>
      <c r="UAR23" s="54"/>
      <c r="UAS23" s="54"/>
      <c r="UAT23" s="54"/>
      <c r="UAU23" s="54"/>
      <c r="UAV23" s="54"/>
      <c r="UAW23" s="54"/>
      <c r="UAX23" s="54"/>
      <c r="UAY23" s="54"/>
      <c r="UAZ23" s="54"/>
      <c r="UBA23" s="54"/>
      <c r="UBB23" s="54"/>
      <c r="UBC23" s="54"/>
      <c r="UBD23" s="54"/>
      <c r="UBE23" s="54"/>
      <c r="UBF23" s="54"/>
      <c r="UBG23" s="54"/>
      <c r="UBH23" s="54"/>
      <c r="UBI23" s="54"/>
      <c r="UBJ23" s="54"/>
      <c r="UBK23" s="54"/>
      <c r="UBL23" s="54"/>
      <c r="UBM23" s="54"/>
      <c r="UBN23" s="54"/>
      <c r="UBO23" s="54"/>
      <c r="UBP23" s="54"/>
      <c r="UBQ23" s="54"/>
      <c r="UBR23" s="54"/>
      <c r="UBS23" s="54"/>
      <c r="UBT23" s="54"/>
      <c r="UBU23" s="54"/>
      <c r="UBV23" s="54"/>
      <c r="UBW23" s="54"/>
      <c r="UBX23" s="54"/>
      <c r="UBY23" s="54"/>
      <c r="UBZ23" s="54"/>
      <c r="UCA23" s="54"/>
      <c r="UCB23" s="54"/>
      <c r="UCC23" s="54"/>
      <c r="UCD23" s="54"/>
      <c r="UCE23" s="54"/>
      <c r="UCF23" s="54"/>
      <c r="UCG23" s="54"/>
      <c r="UCH23" s="54"/>
      <c r="UCI23" s="54"/>
      <c r="UCJ23" s="54"/>
      <c r="UCK23" s="54"/>
      <c r="UCL23" s="54"/>
      <c r="UCM23" s="54"/>
      <c r="UCN23" s="54"/>
      <c r="UCO23" s="54"/>
      <c r="UCP23" s="54"/>
      <c r="UCQ23" s="54"/>
      <c r="UCR23" s="54"/>
      <c r="UCS23" s="54"/>
      <c r="UCT23" s="54"/>
      <c r="UCU23" s="54"/>
      <c r="UCV23" s="54"/>
      <c r="UCW23" s="54"/>
      <c r="UCX23" s="54"/>
      <c r="UCY23" s="54"/>
      <c r="UCZ23" s="54"/>
      <c r="UDA23" s="54"/>
      <c r="UDB23" s="54"/>
      <c r="UDC23" s="54"/>
      <c r="UDD23" s="54"/>
      <c r="UDE23" s="54"/>
      <c r="UDF23" s="54"/>
      <c r="UDG23" s="54"/>
      <c r="UDH23" s="54"/>
      <c r="UDI23" s="54"/>
      <c r="UDJ23" s="54"/>
      <c r="UDK23" s="54"/>
      <c r="UDL23" s="54"/>
      <c r="UDM23" s="54"/>
      <c r="UDN23" s="54"/>
      <c r="UDO23" s="54"/>
      <c r="UDP23" s="54"/>
      <c r="UDQ23" s="54"/>
      <c r="UDR23" s="54"/>
      <c r="UDS23" s="54"/>
      <c r="UDT23" s="54"/>
      <c r="UDU23" s="54"/>
      <c r="UDV23" s="54"/>
      <c r="UDW23" s="54"/>
      <c r="UDX23" s="54"/>
      <c r="UDY23" s="54"/>
      <c r="UDZ23" s="54"/>
      <c r="UEA23" s="54"/>
      <c r="UEB23" s="54"/>
      <c r="UEC23" s="54"/>
      <c r="UED23" s="54"/>
      <c r="UEE23" s="54"/>
      <c r="UEF23" s="54"/>
      <c r="UEG23" s="54"/>
      <c r="UEH23" s="54"/>
      <c r="UEI23" s="54"/>
      <c r="UEJ23" s="54"/>
      <c r="UEK23" s="54"/>
      <c r="UEL23" s="54"/>
      <c r="UEM23" s="54"/>
      <c r="UEN23" s="54"/>
      <c r="UEO23" s="54"/>
      <c r="UEP23" s="54"/>
      <c r="UEQ23" s="54"/>
      <c r="UER23" s="54"/>
      <c r="UES23" s="54"/>
      <c r="UET23" s="54"/>
      <c r="UEU23" s="54"/>
      <c r="UEV23" s="54"/>
      <c r="UEW23" s="54"/>
      <c r="UEX23" s="54"/>
      <c r="UEY23" s="54"/>
      <c r="UEZ23" s="54"/>
      <c r="UFA23" s="54"/>
      <c r="UFB23" s="54"/>
      <c r="UFC23" s="54"/>
      <c r="UFD23" s="54"/>
      <c r="UFE23" s="54"/>
      <c r="UFF23" s="54"/>
      <c r="UFG23" s="54"/>
      <c r="UFH23" s="54"/>
      <c r="UFI23" s="54"/>
      <c r="UFJ23" s="54"/>
      <c r="UFK23" s="54"/>
      <c r="UFL23" s="54"/>
      <c r="UFM23" s="54"/>
      <c r="UFN23" s="54"/>
      <c r="UFO23" s="54"/>
      <c r="UFP23" s="54"/>
      <c r="UFQ23" s="54"/>
      <c r="UFR23" s="54"/>
      <c r="UFS23" s="54"/>
      <c r="UFT23" s="54"/>
      <c r="UFU23" s="54"/>
      <c r="UFV23" s="54"/>
      <c r="UFW23" s="54"/>
      <c r="UFX23" s="54"/>
      <c r="UFY23" s="54"/>
      <c r="UFZ23" s="54"/>
      <c r="UGA23" s="54"/>
      <c r="UGB23" s="54"/>
      <c r="UGC23" s="54"/>
      <c r="UGD23" s="54"/>
      <c r="UGE23" s="54"/>
      <c r="UGF23" s="54"/>
      <c r="UGG23" s="54"/>
      <c r="UGH23" s="54"/>
      <c r="UGI23" s="54"/>
      <c r="UGJ23" s="54"/>
      <c r="UGK23" s="54"/>
      <c r="UGL23" s="54"/>
      <c r="UGM23" s="54"/>
      <c r="UGN23" s="54"/>
      <c r="UGO23" s="54"/>
      <c r="UGP23" s="54"/>
      <c r="UGQ23" s="54"/>
      <c r="UGR23" s="54"/>
      <c r="UGS23" s="54"/>
      <c r="UGT23" s="54"/>
      <c r="UGU23" s="54"/>
      <c r="UGV23" s="54"/>
      <c r="UGW23" s="54"/>
      <c r="UGX23" s="54"/>
      <c r="UGY23" s="54"/>
      <c r="UGZ23" s="54"/>
      <c r="UHA23" s="54"/>
      <c r="UHB23" s="54"/>
      <c r="UHC23" s="54"/>
      <c r="UHD23" s="54"/>
      <c r="UHE23" s="54"/>
      <c r="UHF23" s="54"/>
      <c r="UHG23" s="54"/>
      <c r="UHH23" s="54"/>
      <c r="UHI23" s="54"/>
      <c r="UHJ23" s="54"/>
      <c r="UHK23" s="54"/>
      <c r="UHL23" s="54"/>
      <c r="UHM23" s="54"/>
      <c r="UHN23" s="54"/>
      <c r="UHO23" s="54"/>
      <c r="UHP23" s="54"/>
      <c r="UHQ23" s="54"/>
      <c r="UHR23" s="54"/>
      <c r="UHS23" s="54"/>
      <c r="UHT23" s="54"/>
      <c r="UHU23" s="54"/>
      <c r="UHV23" s="54"/>
      <c r="UHW23" s="54"/>
      <c r="UHX23" s="54"/>
      <c r="UHY23" s="54"/>
      <c r="UHZ23" s="54"/>
      <c r="UIA23" s="54"/>
      <c r="UIB23" s="54"/>
      <c r="UIC23" s="54"/>
      <c r="UID23" s="54"/>
      <c r="UIE23" s="54"/>
      <c r="UIF23" s="54"/>
      <c r="UIG23" s="54"/>
      <c r="UIH23" s="54"/>
      <c r="UII23" s="54"/>
      <c r="UIJ23" s="54"/>
      <c r="UIK23" s="54"/>
      <c r="UIL23" s="54"/>
      <c r="UIM23" s="54"/>
      <c r="UIN23" s="54"/>
      <c r="UIO23" s="54"/>
      <c r="UIP23" s="54"/>
      <c r="UIQ23" s="54"/>
      <c r="UIR23" s="54"/>
      <c r="UIS23" s="54"/>
      <c r="UIT23" s="54"/>
      <c r="UIU23" s="54"/>
      <c r="UIV23" s="54"/>
      <c r="UIW23" s="54"/>
      <c r="UIX23" s="54"/>
      <c r="UIY23" s="54"/>
      <c r="UIZ23" s="54"/>
      <c r="UJA23" s="54"/>
      <c r="UJB23" s="54"/>
      <c r="UJC23" s="54"/>
      <c r="UJD23" s="54"/>
      <c r="UJE23" s="54"/>
      <c r="UJF23" s="54"/>
      <c r="UJG23" s="54"/>
      <c r="UJH23" s="54"/>
      <c r="UJI23" s="54"/>
      <c r="UJJ23" s="54"/>
      <c r="UJK23" s="54"/>
      <c r="UJL23" s="54"/>
      <c r="UJM23" s="54"/>
      <c r="UJN23" s="54"/>
      <c r="UJO23" s="54"/>
      <c r="UJP23" s="54"/>
      <c r="UJQ23" s="54"/>
      <c r="UJR23" s="54"/>
      <c r="UJS23" s="54"/>
      <c r="UJT23" s="54"/>
      <c r="UJU23" s="54"/>
      <c r="UJV23" s="54"/>
      <c r="UJW23" s="54"/>
      <c r="UJX23" s="54"/>
      <c r="UJY23" s="54"/>
      <c r="UJZ23" s="54"/>
      <c r="UKA23" s="54"/>
      <c r="UKB23" s="54"/>
      <c r="UKC23" s="54"/>
      <c r="UKD23" s="54"/>
      <c r="UKE23" s="54"/>
      <c r="UKF23" s="54"/>
      <c r="UKG23" s="54"/>
      <c r="UKH23" s="54"/>
      <c r="UKI23" s="54"/>
      <c r="UKJ23" s="54"/>
      <c r="UKK23" s="54"/>
      <c r="UKL23" s="54"/>
      <c r="UKM23" s="54"/>
      <c r="UKN23" s="54"/>
      <c r="UKO23" s="54"/>
      <c r="UKP23" s="54"/>
      <c r="UKQ23" s="54"/>
      <c r="UKR23" s="54"/>
      <c r="UKS23" s="54"/>
      <c r="UKT23" s="54"/>
      <c r="UKU23" s="54"/>
      <c r="UKV23" s="54"/>
      <c r="UKW23" s="54"/>
      <c r="UKX23" s="54"/>
      <c r="UKY23" s="54"/>
      <c r="UKZ23" s="54"/>
      <c r="ULA23" s="54"/>
      <c r="ULB23" s="54"/>
      <c r="ULC23" s="54"/>
      <c r="ULD23" s="54"/>
      <c r="ULE23" s="54"/>
      <c r="ULF23" s="54"/>
      <c r="ULG23" s="54"/>
      <c r="ULH23" s="54"/>
      <c r="ULI23" s="54"/>
      <c r="ULJ23" s="54"/>
      <c r="ULK23" s="54"/>
      <c r="ULL23" s="54"/>
      <c r="ULM23" s="54"/>
      <c r="ULN23" s="54"/>
      <c r="ULO23" s="54"/>
      <c r="ULP23" s="54"/>
      <c r="ULQ23" s="54"/>
      <c r="ULR23" s="54"/>
      <c r="ULS23" s="54"/>
      <c r="ULT23" s="54"/>
      <c r="ULU23" s="54"/>
      <c r="ULV23" s="54"/>
      <c r="ULW23" s="54"/>
      <c r="ULX23" s="54"/>
      <c r="ULY23" s="54"/>
      <c r="ULZ23" s="54"/>
      <c r="UMA23" s="54"/>
      <c r="UMB23" s="54"/>
      <c r="UMC23" s="54"/>
      <c r="UMD23" s="54"/>
      <c r="UME23" s="54"/>
      <c r="UMF23" s="54"/>
      <c r="UMG23" s="54"/>
      <c r="UMH23" s="54"/>
      <c r="UMI23" s="54"/>
      <c r="UMJ23" s="54"/>
      <c r="UMK23" s="54"/>
      <c r="UML23" s="54"/>
      <c r="UMM23" s="54"/>
      <c r="UMN23" s="54"/>
      <c r="UMO23" s="54"/>
      <c r="UMP23" s="54"/>
      <c r="UMQ23" s="54"/>
      <c r="UMR23" s="54"/>
      <c r="UMS23" s="54"/>
      <c r="UMT23" s="54"/>
      <c r="UMU23" s="54"/>
      <c r="UMV23" s="54"/>
      <c r="UMW23" s="54"/>
      <c r="UMX23" s="54"/>
      <c r="UMY23" s="54"/>
      <c r="UMZ23" s="54"/>
      <c r="UNA23" s="54"/>
      <c r="UNB23" s="54"/>
      <c r="UNC23" s="54"/>
      <c r="UND23" s="54"/>
      <c r="UNE23" s="54"/>
      <c r="UNF23" s="54"/>
      <c r="UNG23" s="54"/>
      <c r="UNH23" s="54"/>
      <c r="UNI23" s="54"/>
      <c r="UNJ23" s="54"/>
      <c r="UNK23" s="54"/>
      <c r="UNL23" s="54"/>
      <c r="UNM23" s="54"/>
      <c r="UNN23" s="54"/>
      <c r="UNO23" s="54"/>
      <c r="UNP23" s="54"/>
      <c r="UNQ23" s="54"/>
      <c r="UNR23" s="54"/>
      <c r="UNS23" s="54"/>
      <c r="UNT23" s="54"/>
      <c r="UNU23" s="54"/>
      <c r="UNV23" s="54"/>
      <c r="UNW23" s="54"/>
      <c r="UNX23" s="54"/>
      <c r="UNY23" s="54"/>
      <c r="UNZ23" s="54"/>
      <c r="UOA23" s="54"/>
      <c r="UOB23" s="54"/>
      <c r="UOC23" s="54"/>
      <c r="UOD23" s="54"/>
      <c r="UOE23" s="54"/>
      <c r="UOF23" s="54"/>
      <c r="UOG23" s="54"/>
      <c r="UOH23" s="54"/>
      <c r="UOI23" s="54"/>
      <c r="UOJ23" s="54"/>
      <c r="UOK23" s="54"/>
      <c r="UOL23" s="54"/>
      <c r="UOM23" s="54"/>
      <c r="UON23" s="54"/>
      <c r="UOO23" s="54"/>
      <c r="UOP23" s="54"/>
      <c r="UOQ23" s="54"/>
      <c r="UOR23" s="54"/>
      <c r="UOS23" s="54"/>
      <c r="UOT23" s="54"/>
      <c r="UOU23" s="54"/>
      <c r="UOV23" s="54"/>
      <c r="UOW23" s="54"/>
      <c r="UOX23" s="54"/>
      <c r="UOY23" s="54"/>
      <c r="UOZ23" s="54"/>
      <c r="UPA23" s="54"/>
      <c r="UPB23" s="54"/>
      <c r="UPC23" s="54"/>
      <c r="UPD23" s="54"/>
      <c r="UPE23" s="54"/>
      <c r="UPF23" s="54"/>
      <c r="UPG23" s="54"/>
      <c r="UPH23" s="54"/>
      <c r="UPI23" s="54"/>
      <c r="UPJ23" s="54"/>
      <c r="UPK23" s="54"/>
      <c r="UPL23" s="54"/>
      <c r="UPM23" s="54"/>
      <c r="UPN23" s="54"/>
      <c r="UPO23" s="54"/>
      <c r="UPP23" s="54"/>
      <c r="UPQ23" s="54"/>
      <c r="UPR23" s="54"/>
      <c r="UPS23" s="54"/>
      <c r="UPT23" s="54"/>
      <c r="UPU23" s="54"/>
      <c r="UPV23" s="54"/>
      <c r="UPW23" s="54"/>
      <c r="UPX23" s="54"/>
      <c r="UPY23" s="54"/>
      <c r="UPZ23" s="54"/>
      <c r="UQA23" s="54"/>
      <c r="UQB23" s="54"/>
      <c r="UQC23" s="54"/>
      <c r="UQD23" s="54"/>
      <c r="UQE23" s="54"/>
      <c r="UQF23" s="54"/>
      <c r="UQG23" s="54"/>
      <c r="UQH23" s="54"/>
      <c r="UQI23" s="54"/>
      <c r="UQJ23" s="54"/>
      <c r="UQK23" s="54"/>
      <c r="UQL23" s="54"/>
      <c r="UQM23" s="54"/>
      <c r="UQN23" s="54"/>
      <c r="UQO23" s="54"/>
      <c r="UQP23" s="54"/>
      <c r="UQQ23" s="54"/>
      <c r="UQR23" s="54"/>
      <c r="UQS23" s="54"/>
      <c r="UQT23" s="54"/>
      <c r="UQU23" s="54"/>
      <c r="UQV23" s="54"/>
      <c r="UQW23" s="54"/>
      <c r="UQX23" s="54"/>
      <c r="UQY23" s="54"/>
      <c r="UQZ23" s="54"/>
      <c r="URA23" s="54"/>
      <c r="URB23" s="54"/>
      <c r="URC23" s="54"/>
      <c r="URD23" s="54"/>
      <c r="URE23" s="54"/>
      <c r="URF23" s="54"/>
      <c r="URG23" s="54"/>
      <c r="URH23" s="54"/>
      <c r="URI23" s="54"/>
      <c r="URJ23" s="54"/>
      <c r="URK23" s="54"/>
      <c r="URL23" s="54"/>
      <c r="URM23" s="54"/>
      <c r="URN23" s="54"/>
      <c r="URO23" s="54"/>
      <c r="URP23" s="54"/>
      <c r="URQ23" s="54"/>
      <c r="URR23" s="54"/>
      <c r="URS23" s="54"/>
      <c r="URT23" s="54"/>
      <c r="URU23" s="54"/>
      <c r="URV23" s="54"/>
      <c r="URW23" s="54"/>
      <c r="URX23" s="54"/>
      <c r="URY23" s="54"/>
      <c r="URZ23" s="54"/>
      <c r="USA23" s="54"/>
      <c r="USB23" s="54"/>
      <c r="USC23" s="54"/>
      <c r="USD23" s="54"/>
      <c r="USE23" s="54"/>
      <c r="USF23" s="54"/>
      <c r="USG23" s="54"/>
      <c r="USH23" s="54"/>
      <c r="USI23" s="54"/>
      <c r="USJ23" s="54"/>
      <c r="USK23" s="54"/>
      <c r="USL23" s="54"/>
      <c r="USM23" s="54"/>
      <c r="USN23" s="54"/>
      <c r="USO23" s="54"/>
      <c r="USP23" s="54"/>
      <c r="USQ23" s="54"/>
      <c r="USR23" s="54"/>
      <c r="USS23" s="54"/>
      <c r="UST23" s="54"/>
      <c r="USU23" s="54"/>
      <c r="USV23" s="54"/>
      <c r="USW23" s="54"/>
      <c r="USX23" s="54"/>
      <c r="USY23" s="54"/>
      <c r="USZ23" s="54"/>
      <c r="UTA23" s="54"/>
      <c r="UTB23" s="54"/>
      <c r="UTC23" s="54"/>
      <c r="UTD23" s="54"/>
      <c r="UTE23" s="54"/>
      <c r="UTF23" s="54"/>
      <c r="UTG23" s="54"/>
      <c r="UTH23" s="54"/>
      <c r="UTI23" s="54"/>
      <c r="UTJ23" s="54"/>
      <c r="UTK23" s="54"/>
      <c r="UTL23" s="54"/>
      <c r="UTM23" s="54"/>
      <c r="UTN23" s="54"/>
      <c r="UTO23" s="54"/>
      <c r="UTP23" s="54"/>
      <c r="UTQ23" s="54"/>
      <c r="UTR23" s="54"/>
      <c r="UTS23" s="54"/>
      <c r="UTT23" s="54"/>
      <c r="UTU23" s="54"/>
      <c r="UTV23" s="54"/>
      <c r="UTW23" s="54"/>
      <c r="UTX23" s="54"/>
      <c r="UTY23" s="54"/>
      <c r="UTZ23" s="54"/>
      <c r="UUA23" s="54"/>
      <c r="UUB23" s="54"/>
      <c r="UUC23" s="54"/>
      <c r="UUD23" s="54"/>
      <c r="UUE23" s="54"/>
      <c r="UUF23" s="54"/>
      <c r="UUG23" s="54"/>
      <c r="UUH23" s="54"/>
      <c r="UUI23" s="54"/>
      <c r="UUJ23" s="54"/>
      <c r="UUK23" s="54"/>
      <c r="UUL23" s="54"/>
      <c r="UUM23" s="54"/>
      <c r="UUN23" s="54"/>
      <c r="UUO23" s="54"/>
      <c r="UUP23" s="54"/>
      <c r="UUQ23" s="54"/>
      <c r="UUR23" s="54"/>
      <c r="UUS23" s="54"/>
      <c r="UUT23" s="54"/>
      <c r="UUU23" s="54"/>
      <c r="UUV23" s="54"/>
      <c r="UUW23" s="54"/>
      <c r="UUX23" s="54"/>
      <c r="UUY23" s="54"/>
      <c r="UUZ23" s="54"/>
      <c r="UVA23" s="54"/>
      <c r="UVB23" s="54"/>
      <c r="UVC23" s="54"/>
      <c r="UVD23" s="54"/>
      <c r="UVE23" s="54"/>
      <c r="UVF23" s="54"/>
      <c r="UVG23" s="54"/>
      <c r="UVH23" s="54"/>
      <c r="UVI23" s="54"/>
      <c r="UVJ23" s="54"/>
      <c r="UVK23" s="54"/>
      <c r="UVL23" s="54"/>
      <c r="UVM23" s="54"/>
      <c r="UVN23" s="54"/>
      <c r="UVO23" s="54"/>
      <c r="UVP23" s="54"/>
      <c r="UVQ23" s="54"/>
      <c r="UVR23" s="54"/>
      <c r="UVS23" s="54"/>
      <c r="UVT23" s="54"/>
      <c r="UVU23" s="54"/>
      <c r="UVV23" s="54"/>
      <c r="UVW23" s="54"/>
      <c r="UVX23" s="54"/>
      <c r="UVY23" s="54"/>
      <c r="UVZ23" s="54"/>
      <c r="UWA23" s="54"/>
      <c r="UWB23" s="54"/>
      <c r="UWC23" s="54"/>
      <c r="UWD23" s="54"/>
      <c r="UWE23" s="54"/>
      <c r="UWF23" s="54"/>
      <c r="UWG23" s="54"/>
      <c r="UWH23" s="54"/>
      <c r="UWI23" s="54"/>
      <c r="UWJ23" s="54"/>
      <c r="UWK23" s="54"/>
      <c r="UWL23" s="54"/>
      <c r="UWM23" s="54"/>
      <c r="UWN23" s="54"/>
      <c r="UWO23" s="54"/>
      <c r="UWP23" s="54"/>
      <c r="UWQ23" s="54"/>
      <c r="UWR23" s="54"/>
      <c r="UWS23" s="54"/>
      <c r="UWT23" s="54"/>
      <c r="UWU23" s="54"/>
      <c r="UWV23" s="54"/>
      <c r="UWW23" s="54"/>
      <c r="UWX23" s="54"/>
      <c r="UWY23" s="54"/>
      <c r="UWZ23" s="54"/>
      <c r="UXA23" s="54"/>
      <c r="UXB23" s="54"/>
      <c r="UXC23" s="54"/>
      <c r="UXD23" s="54"/>
      <c r="UXE23" s="54"/>
      <c r="UXF23" s="54"/>
      <c r="UXG23" s="54"/>
      <c r="UXH23" s="54"/>
      <c r="UXI23" s="54"/>
      <c r="UXJ23" s="54"/>
      <c r="UXK23" s="54"/>
      <c r="UXL23" s="54"/>
      <c r="UXM23" s="54"/>
      <c r="UXN23" s="54"/>
      <c r="UXO23" s="54"/>
      <c r="UXP23" s="54"/>
      <c r="UXQ23" s="54"/>
      <c r="UXR23" s="54"/>
      <c r="UXS23" s="54"/>
      <c r="UXT23" s="54"/>
      <c r="UXU23" s="54"/>
      <c r="UXV23" s="54"/>
      <c r="UXW23" s="54"/>
      <c r="UXX23" s="54"/>
      <c r="UXY23" s="54"/>
      <c r="UXZ23" s="54"/>
      <c r="UYA23" s="54"/>
      <c r="UYB23" s="54"/>
      <c r="UYC23" s="54"/>
      <c r="UYD23" s="54"/>
      <c r="UYE23" s="54"/>
      <c r="UYF23" s="54"/>
      <c r="UYG23" s="54"/>
      <c r="UYH23" s="54"/>
      <c r="UYI23" s="54"/>
      <c r="UYJ23" s="54"/>
      <c r="UYK23" s="54"/>
      <c r="UYL23" s="54"/>
      <c r="UYM23" s="54"/>
      <c r="UYN23" s="54"/>
      <c r="UYO23" s="54"/>
      <c r="UYP23" s="54"/>
      <c r="UYQ23" s="54"/>
      <c r="UYR23" s="54"/>
      <c r="UYS23" s="54"/>
      <c r="UYT23" s="54"/>
      <c r="UYU23" s="54"/>
      <c r="UYV23" s="54"/>
      <c r="UYW23" s="54"/>
      <c r="UYX23" s="54"/>
      <c r="UYY23" s="54"/>
      <c r="UYZ23" s="54"/>
      <c r="UZA23" s="54"/>
      <c r="UZB23" s="54"/>
      <c r="UZC23" s="54"/>
      <c r="UZD23" s="54"/>
      <c r="UZE23" s="54"/>
      <c r="UZF23" s="54"/>
      <c r="UZG23" s="54"/>
      <c r="UZH23" s="54"/>
      <c r="UZI23" s="54"/>
      <c r="UZJ23" s="54"/>
      <c r="UZK23" s="54"/>
      <c r="UZL23" s="54"/>
      <c r="UZM23" s="54"/>
      <c r="UZN23" s="54"/>
      <c r="UZO23" s="54"/>
      <c r="UZP23" s="54"/>
      <c r="UZQ23" s="54"/>
      <c r="UZR23" s="54"/>
      <c r="UZS23" s="54"/>
      <c r="UZT23" s="54"/>
      <c r="UZU23" s="54"/>
      <c r="UZV23" s="54"/>
      <c r="UZW23" s="54"/>
      <c r="UZX23" s="54"/>
      <c r="UZY23" s="54"/>
      <c r="UZZ23" s="54"/>
      <c r="VAA23" s="54"/>
      <c r="VAB23" s="54"/>
      <c r="VAC23" s="54"/>
      <c r="VAD23" s="54"/>
      <c r="VAE23" s="54"/>
      <c r="VAF23" s="54"/>
      <c r="VAG23" s="54"/>
      <c r="VAH23" s="54"/>
      <c r="VAI23" s="54"/>
      <c r="VAJ23" s="54"/>
      <c r="VAK23" s="54"/>
      <c r="VAL23" s="54"/>
      <c r="VAM23" s="54"/>
      <c r="VAN23" s="54"/>
      <c r="VAO23" s="54"/>
      <c r="VAP23" s="54"/>
      <c r="VAQ23" s="54"/>
      <c r="VAR23" s="54"/>
      <c r="VAS23" s="54"/>
      <c r="VAT23" s="54"/>
      <c r="VAU23" s="54"/>
      <c r="VAV23" s="54"/>
      <c r="VAW23" s="54"/>
      <c r="VAX23" s="54"/>
      <c r="VAY23" s="54"/>
      <c r="VAZ23" s="54"/>
      <c r="VBA23" s="54"/>
      <c r="VBB23" s="54"/>
      <c r="VBC23" s="54"/>
      <c r="VBD23" s="54"/>
      <c r="VBE23" s="54"/>
      <c r="VBF23" s="54"/>
      <c r="VBG23" s="54"/>
      <c r="VBH23" s="54"/>
      <c r="VBI23" s="54"/>
      <c r="VBJ23" s="54"/>
      <c r="VBK23" s="54"/>
      <c r="VBL23" s="54"/>
      <c r="VBM23" s="54"/>
      <c r="VBN23" s="54"/>
      <c r="VBO23" s="54"/>
      <c r="VBP23" s="54"/>
      <c r="VBQ23" s="54"/>
      <c r="VBR23" s="54"/>
      <c r="VBS23" s="54"/>
      <c r="VBT23" s="54"/>
      <c r="VBU23" s="54"/>
      <c r="VBV23" s="54"/>
      <c r="VBW23" s="54"/>
      <c r="VBX23" s="54"/>
      <c r="VBY23" s="54"/>
      <c r="VBZ23" s="54"/>
      <c r="VCA23" s="54"/>
      <c r="VCB23" s="54"/>
      <c r="VCC23" s="54"/>
      <c r="VCD23" s="54"/>
      <c r="VCE23" s="54"/>
      <c r="VCF23" s="54"/>
      <c r="VCG23" s="54"/>
      <c r="VCH23" s="54"/>
      <c r="VCI23" s="54"/>
      <c r="VCJ23" s="54"/>
      <c r="VCK23" s="54"/>
      <c r="VCL23" s="54"/>
      <c r="VCM23" s="54"/>
      <c r="VCN23" s="54"/>
      <c r="VCO23" s="54"/>
      <c r="VCP23" s="54"/>
      <c r="VCQ23" s="54"/>
      <c r="VCR23" s="54"/>
      <c r="VCS23" s="54"/>
      <c r="VCT23" s="54"/>
      <c r="VCU23" s="54"/>
      <c r="VCV23" s="54"/>
      <c r="VCW23" s="54"/>
      <c r="VCX23" s="54"/>
      <c r="VCY23" s="54"/>
      <c r="VCZ23" s="54"/>
      <c r="VDA23" s="54"/>
      <c r="VDB23" s="54"/>
      <c r="VDC23" s="54"/>
      <c r="VDD23" s="54"/>
      <c r="VDE23" s="54"/>
      <c r="VDF23" s="54"/>
      <c r="VDG23" s="54"/>
      <c r="VDH23" s="54"/>
      <c r="VDI23" s="54"/>
      <c r="VDJ23" s="54"/>
      <c r="VDK23" s="54"/>
      <c r="VDL23" s="54"/>
      <c r="VDM23" s="54"/>
      <c r="VDN23" s="54"/>
      <c r="VDO23" s="54"/>
      <c r="VDP23" s="54"/>
      <c r="VDQ23" s="54"/>
      <c r="VDR23" s="54"/>
      <c r="VDS23" s="54"/>
      <c r="VDT23" s="54"/>
      <c r="VDU23" s="54"/>
      <c r="VDV23" s="54"/>
      <c r="VDW23" s="54"/>
      <c r="VDX23" s="54"/>
      <c r="VDY23" s="54"/>
      <c r="VDZ23" s="54"/>
      <c r="VEA23" s="54"/>
      <c r="VEB23" s="54"/>
      <c r="VEC23" s="54"/>
      <c r="VED23" s="54"/>
      <c r="VEE23" s="54"/>
      <c r="VEF23" s="54"/>
      <c r="VEG23" s="54"/>
      <c r="VEH23" s="54"/>
      <c r="VEI23" s="54"/>
      <c r="VEJ23" s="54"/>
      <c r="VEK23" s="54"/>
      <c r="VEL23" s="54"/>
      <c r="VEM23" s="54"/>
      <c r="VEN23" s="54"/>
      <c r="VEO23" s="54"/>
      <c r="VEP23" s="54"/>
      <c r="VEQ23" s="54"/>
      <c r="VER23" s="54"/>
      <c r="VES23" s="54"/>
      <c r="VET23" s="54"/>
      <c r="VEU23" s="54"/>
      <c r="VEV23" s="54"/>
      <c r="VEW23" s="54"/>
      <c r="VEX23" s="54"/>
      <c r="VEY23" s="54"/>
      <c r="VEZ23" s="54"/>
      <c r="VFA23" s="54"/>
      <c r="VFB23" s="54"/>
      <c r="VFC23" s="54"/>
      <c r="VFD23" s="54"/>
      <c r="VFE23" s="54"/>
      <c r="VFF23" s="54"/>
      <c r="VFG23" s="54"/>
      <c r="VFH23" s="54"/>
      <c r="VFI23" s="54"/>
      <c r="VFJ23" s="54"/>
      <c r="VFK23" s="54"/>
      <c r="VFL23" s="54"/>
      <c r="VFM23" s="54"/>
      <c r="VFN23" s="54"/>
      <c r="VFO23" s="54"/>
      <c r="VFP23" s="54"/>
      <c r="VFQ23" s="54"/>
      <c r="VFR23" s="54"/>
      <c r="VFS23" s="54"/>
      <c r="VFT23" s="54"/>
      <c r="VFU23" s="54"/>
      <c r="VFV23" s="54"/>
      <c r="VFW23" s="54"/>
      <c r="VFX23" s="54"/>
      <c r="VFY23" s="54"/>
      <c r="VFZ23" s="54"/>
      <c r="VGA23" s="54"/>
      <c r="VGB23" s="54"/>
      <c r="VGC23" s="54"/>
      <c r="VGD23" s="54"/>
      <c r="VGE23" s="54"/>
      <c r="VGF23" s="54"/>
      <c r="VGG23" s="54"/>
      <c r="VGH23" s="54"/>
      <c r="VGI23" s="54"/>
      <c r="VGJ23" s="54"/>
      <c r="VGK23" s="54"/>
      <c r="VGL23" s="54"/>
      <c r="VGM23" s="54"/>
      <c r="VGN23" s="54"/>
      <c r="VGO23" s="54"/>
      <c r="VGP23" s="54"/>
      <c r="VGQ23" s="54"/>
      <c r="VGR23" s="54"/>
      <c r="VGS23" s="54"/>
      <c r="VGT23" s="54"/>
      <c r="VGU23" s="54"/>
      <c r="VGV23" s="54"/>
      <c r="VGW23" s="54"/>
      <c r="VGX23" s="54"/>
      <c r="VGY23" s="54"/>
      <c r="VGZ23" s="54"/>
      <c r="VHA23" s="54"/>
      <c r="VHB23" s="54"/>
      <c r="VHC23" s="54"/>
      <c r="VHD23" s="54"/>
      <c r="VHE23" s="54"/>
      <c r="VHF23" s="54"/>
      <c r="VHG23" s="54"/>
      <c r="VHH23" s="54"/>
      <c r="VHI23" s="54"/>
      <c r="VHJ23" s="54"/>
      <c r="VHK23" s="54"/>
      <c r="VHL23" s="54"/>
      <c r="VHM23" s="54"/>
      <c r="VHN23" s="54"/>
      <c r="VHO23" s="54"/>
      <c r="VHP23" s="54"/>
      <c r="VHQ23" s="54"/>
      <c r="VHR23" s="54"/>
      <c r="VHS23" s="54"/>
      <c r="VHT23" s="54"/>
      <c r="VHU23" s="54"/>
      <c r="VHV23" s="54"/>
      <c r="VHW23" s="54"/>
      <c r="VHX23" s="54"/>
      <c r="VHY23" s="54"/>
      <c r="VHZ23" s="54"/>
      <c r="VIA23" s="54"/>
      <c r="VIB23" s="54"/>
      <c r="VIC23" s="54"/>
      <c r="VID23" s="54"/>
      <c r="VIE23" s="54"/>
      <c r="VIF23" s="54"/>
      <c r="VIG23" s="54"/>
      <c r="VIH23" s="54"/>
      <c r="VII23" s="54"/>
      <c r="VIJ23" s="54"/>
      <c r="VIK23" s="54"/>
      <c r="VIL23" s="54"/>
      <c r="VIM23" s="54"/>
      <c r="VIN23" s="54"/>
      <c r="VIO23" s="54"/>
      <c r="VIP23" s="54"/>
      <c r="VIQ23" s="54"/>
      <c r="VIR23" s="54"/>
      <c r="VIS23" s="54"/>
      <c r="VIT23" s="54"/>
      <c r="VIU23" s="54"/>
      <c r="VIV23" s="54"/>
      <c r="VIW23" s="54"/>
      <c r="VIX23" s="54"/>
      <c r="VIY23" s="54"/>
      <c r="VIZ23" s="54"/>
      <c r="VJA23" s="54"/>
      <c r="VJB23" s="54"/>
      <c r="VJC23" s="54"/>
      <c r="VJD23" s="54"/>
      <c r="VJE23" s="54"/>
      <c r="VJF23" s="54"/>
      <c r="VJG23" s="54"/>
      <c r="VJH23" s="54"/>
      <c r="VJI23" s="54"/>
      <c r="VJJ23" s="54"/>
      <c r="VJK23" s="54"/>
      <c r="VJL23" s="54"/>
      <c r="VJM23" s="54"/>
      <c r="VJN23" s="54"/>
      <c r="VJO23" s="54"/>
      <c r="VJP23" s="54"/>
      <c r="VJQ23" s="54"/>
      <c r="VJR23" s="54"/>
      <c r="VJS23" s="54"/>
      <c r="VJT23" s="54"/>
      <c r="VJU23" s="54"/>
      <c r="VJV23" s="54"/>
      <c r="VJW23" s="54"/>
      <c r="VJX23" s="54"/>
      <c r="VJY23" s="54"/>
      <c r="VJZ23" s="54"/>
      <c r="VKA23" s="54"/>
      <c r="VKB23" s="54"/>
      <c r="VKC23" s="54"/>
      <c r="VKD23" s="54"/>
      <c r="VKE23" s="54"/>
      <c r="VKF23" s="54"/>
      <c r="VKG23" s="54"/>
      <c r="VKH23" s="54"/>
      <c r="VKI23" s="54"/>
      <c r="VKJ23" s="54"/>
      <c r="VKK23" s="54"/>
      <c r="VKL23" s="54"/>
      <c r="VKM23" s="54"/>
      <c r="VKN23" s="54"/>
      <c r="VKO23" s="54"/>
      <c r="VKP23" s="54"/>
      <c r="VKQ23" s="54"/>
      <c r="VKR23" s="54"/>
      <c r="VKS23" s="54"/>
      <c r="VKT23" s="54"/>
      <c r="VKU23" s="54"/>
      <c r="VKV23" s="54"/>
      <c r="VKW23" s="54"/>
      <c r="VKX23" s="54"/>
      <c r="VKY23" s="54"/>
      <c r="VKZ23" s="54"/>
      <c r="VLA23" s="54"/>
      <c r="VLB23" s="54"/>
      <c r="VLC23" s="54"/>
      <c r="VLD23" s="54"/>
      <c r="VLE23" s="54"/>
      <c r="VLF23" s="54"/>
      <c r="VLG23" s="54"/>
      <c r="VLH23" s="54"/>
      <c r="VLI23" s="54"/>
      <c r="VLJ23" s="54"/>
      <c r="VLK23" s="54"/>
      <c r="VLL23" s="54"/>
      <c r="VLM23" s="54"/>
      <c r="VLN23" s="54"/>
      <c r="VLO23" s="54"/>
      <c r="VLP23" s="54"/>
      <c r="VLQ23" s="54"/>
      <c r="VLR23" s="54"/>
      <c r="VLS23" s="54"/>
      <c r="VLT23" s="54"/>
      <c r="VLU23" s="54"/>
      <c r="VLV23" s="54"/>
      <c r="VLW23" s="54"/>
      <c r="VLX23" s="54"/>
      <c r="VLY23" s="54"/>
      <c r="VLZ23" s="54"/>
      <c r="VMA23" s="54"/>
      <c r="VMB23" s="54"/>
      <c r="VMC23" s="54"/>
      <c r="VMD23" s="54"/>
      <c r="VME23" s="54"/>
      <c r="VMF23" s="54"/>
      <c r="VMG23" s="54"/>
      <c r="VMH23" s="54"/>
      <c r="VMI23" s="54"/>
      <c r="VMJ23" s="54"/>
      <c r="VMK23" s="54"/>
      <c r="VML23" s="54"/>
      <c r="VMM23" s="54"/>
      <c r="VMN23" s="54"/>
      <c r="VMO23" s="54"/>
      <c r="VMP23" s="54"/>
      <c r="VMQ23" s="54"/>
      <c r="VMR23" s="54"/>
      <c r="VMS23" s="54"/>
      <c r="VMT23" s="54"/>
      <c r="VMU23" s="54"/>
      <c r="VMV23" s="54"/>
      <c r="VMW23" s="54"/>
      <c r="VMX23" s="54"/>
      <c r="VMY23" s="54"/>
      <c r="VMZ23" s="54"/>
      <c r="VNA23" s="54"/>
      <c r="VNB23" s="54"/>
      <c r="VNC23" s="54"/>
      <c r="VND23" s="54"/>
      <c r="VNE23" s="54"/>
      <c r="VNF23" s="54"/>
      <c r="VNG23" s="54"/>
      <c r="VNH23" s="54"/>
      <c r="VNI23" s="54"/>
      <c r="VNJ23" s="54"/>
      <c r="VNK23" s="54"/>
      <c r="VNL23" s="54"/>
      <c r="VNM23" s="54"/>
      <c r="VNN23" s="54"/>
      <c r="VNO23" s="54"/>
      <c r="VNP23" s="54"/>
      <c r="VNQ23" s="54"/>
      <c r="VNR23" s="54"/>
      <c r="VNS23" s="54"/>
      <c r="VNT23" s="54"/>
      <c r="VNU23" s="54"/>
      <c r="VNV23" s="54"/>
      <c r="VNW23" s="54"/>
      <c r="VNX23" s="54"/>
      <c r="VNY23" s="54"/>
      <c r="VNZ23" s="54"/>
      <c r="VOA23" s="54"/>
      <c r="VOB23" s="54"/>
      <c r="VOC23" s="54"/>
      <c r="VOD23" s="54"/>
      <c r="VOE23" s="54"/>
      <c r="VOF23" s="54"/>
      <c r="VOG23" s="54"/>
      <c r="VOH23" s="54"/>
      <c r="VOI23" s="54"/>
      <c r="VOJ23" s="54"/>
      <c r="VOK23" s="54"/>
      <c r="VOL23" s="54"/>
      <c r="VOM23" s="54"/>
      <c r="VON23" s="54"/>
      <c r="VOO23" s="54"/>
      <c r="VOP23" s="54"/>
      <c r="VOQ23" s="54"/>
      <c r="VOR23" s="54"/>
      <c r="VOS23" s="54"/>
      <c r="VOT23" s="54"/>
      <c r="VOU23" s="54"/>
      <c r="VOV23" s="54"/>
      <c r="VOW23" s="54"/>
      <c r="VOX23" s="54"/>
      <c r="VOY23" s="54"/>
      <c r="VOZ23" s="54"/>
      <c r="VPA23" s="54"/>
      <c r="VPB23" s="54"/>
      <c r="VPC23" s="54"/>
      <c r="VPD23" s="54"/>
      <c r="VPE23" s="54"/>
      <c r="VPF23" s="54"/>
      <c r="VPG23" s="54"/>
      <c r="VPH23" s="54"/>
      <c r="VPI23" s="54"/>
      <c r="VPJ23" s="54"/>
      <c r="VPK23" s="54"/>
      <c r="VPL23" s="54"/>
      <c r="VPM23" s="54"/>
      <c r="VPN23" s="54"/>
      <c r="VPO23" s="54"/>
      <c r="VPP23" s="54"/>
      <c r="VPQ23" s="54"/>
      <c r="VPR23" s="54"/>
      <c r="VPS23" s="54"/>
      <c r="VPT23" s="54"/>
      <c r="VPU23" s="54"/>
      <c r="VPV23" s="54"/>
      <c r="VPW23" s="54"/>
      <c r="VPX23" s="54"/>
      <c r="VPY23" s="54"/>
      <c r="VPZ23" s="54"/>
      <c r="VQA23" s="54"/>
      <c r="VQB23" s="54"/>
      <c r="VQC23" s="54"/>
      <c r="VQD23" s="54"/>
      <c r="VQE23" s="54"/>
      <c r="VQF23" s="54"/>
      <c r="VQG23" s="54"/>
      <c r="VQH23" s="54"/>
      <c r="VQI23" s="54"/>
      <c r="VQJ23" s="54"/>
      <c r="VQK23" s="54"/>
      <c r="VQL23" s="54"/>
      <c r="VQM23" s="54"/>
      <c r="VQN23" s="54"/>
      <c r="VQO23" s="54"/>
      <c r="VQP23" s="54"/>
      <c r="VQQ23" s="54"/>
      <c r="VQR23" s="54"/>
      <c r="VQS23" s="54"/>
      <c r="VQT23" s="54"/>
      <c r="VQU23" s="54"/>
      <c r="VQV23" s="54"/>
      <c r="VQW23" s="54"/>
      <c r="VQX23" s="54"/>
      <c r="VQY23" s="54"/>
      <c r="VQZ23" s="54"/>
      <c r="VRA23" s="54"/>
      <c r="VRB23" s="54"/>
      <c r="VRC23" s="54"/>
      <c r="VRD23" s="54"/>
      <c r="VRE23" s="54"/>
      <c r="VRF23" s="54"/>
      <c r="VRG23" s="54"/>
      <c r="VRH23" s="54"/>
      <c r="VRI23" s="54"/>
      <c r="VRJ23" s="54"/>
      <c r="VRK23" s="54"/>
      <c r="VRL23" s="54"/>
      <c r="VRM23" s="54"/>
      <c r="VRN23" s="54"/>
      <c r="VRO23" s="54"/>
      <c r="VRP23" s="54"/>
      <c r="VRQ23" s="54"/>
      <c r="VRR23" s="54"/>
      <c r="VRS23" s="54"/>
      <c r="VRT23" s="54"/>
      <c r="VRU23" s="54"/>
      <c r="VRV23" s="54"/>
      <c r="VRW23" s="54"/>
      <c r="VRX23" s="54"/>
      <c r="VRY23" s="54"/>
      <c r="VRZ23" s="54"/>
      <c r="VSA23" s="54"/>
      <c r="VSB23" s="54"/>
      <c r="VSC23" s="54"/>
      <c r="VSD23" s="54"/>
      <c r="VSE23" s="54"/>
      <c r="VSF23" s="54"/>
      <c r="VSG23" s="54"/>
      <c r="VSH23" s="54"/>
      <c r="VSI23" s="54"/>
      <c r="VSJ23" s="54"/>
      <c r="VSK23" s="54"/>
      <c r="VSL23" s="54"/>
      <c r="VSM23" s="54"/>
      <c r="VSN23" s="54"/>
      <c r="VSO23" s="54"/>
      <c r="VSP23" s="54"/>
      <c r="VSQ23" s="54"/>
      <c r="VSR23" s="54"/>
      <c r="VSS23" s="54"/>
      <c r="VST23" s="54"/>
      <c r="VSU23" s="54"/>
      <c r="VSV23" s="54"/>
      <c r="VSW23" s="54"/>
      <c r="VSX23" s="54"/>
      <c r="VSY23" s="54"/>
      <c r="VSZ23" s="54"/>
      <c r="VTA23" s="54"/>
      <c r="VTB23" s="54"/>
      <c r="VTC23" s="54"/>
      <c r="VTD23" s="54"/>
      <c r="VTE23" s="54"/>
      <c r="VTF23" s="54"/>
      <c r="VTG23" s="54"/>
      <c r="VTH23" s="54"/>
      <c r="VTI23" s="54"/>
      <c r="VTJ23" s="54"/>
      <c r="VTK23" s="54"/>
      <c r="VTL23" s="54"/>
      <c r="VTM23" s="54"/>
      <c r="VTN23" s="54"/>
      <c r="VTO23" s="54"/>
      <c r="VTP23" s="54"/>
      <c r="VTQ23" s="54"/>
      <c r="VTR23" s="54"/>
      <c r="VTS23" s="54"/>
      <c r="VTT23" s="54"/>
      <c r="VTU23" s="54"/>
      <c r="VTV23" s="54"/>
      <c r="VTW23" s="54"/>
      <c r="VTX23" s="54"/>
      <c r="VTY23" s="54"/>
      <c r="VTZ23" s="54"/>
      <c r="VUA23" s="54"/>
      <c r="VUB23" s="54"/>
      <c r="VUC23" s="54"/>
      <c r="VUD23" s="54"/>
      <c r="VUE23" s="54"/>
      <c r="VUF23" s="54"/>
      <c r="VUG23" s="54"/>
      <c r="VUH23" s="54"/>
      <c r="VUI23" s="54"/>
      <c r="VUJ23" s="54"/>
      <c r="VUK23" s="54"/>
      <c r="VUL23" s="54"/>
      <c r="VUM23" s="54"/>
      <c r="VUN23" s="54"/>
      <c r="VUO23" s="54"/>
      <c r="VUP23" s="54"/>
      <c r="VUQ23" s="54"/>
      <c r="VUR23" s="54"/>
      <c r="VUS23" s="54"/>
      <c r="VUT23" s="54"/>
      <c r="VUU23" s="54"/>
      <c r="VUV23" s="54"/>
      <c r="VUW23" s="54"/>
      <c r="VUX23" s="54"/>
      <c r="VUY23" s="54"/>
      <c r="VUZ23" s="54"/>
      <c r="VVA23" s="54"/>
      <c r="VVB23" s="54"/>
      <c r="VVC23" s="54"/>
      <c r="VVD23" s="54"/>
      <c r="VVE23" s="54"/>
      <c r="VVF23" s="54"/>
      <c r="VVG23" s="54"/>
      <c r="VVH23" s="54"/>
      <c r="VVI23" s="54"/>
      <c r="VVJ23" s="54"/>
      <c r="VVK23" s="54"/>
      <c r="VVL23" s="54"/>
      <c r="VVM23" s="54"/>
      <c r="VVN23" s="54"/>
      <c r="VVO23" s="54"/>
      <c r="VVP23" s="54"/>
      <c r="VVQ23" s="54"/>
      <c r="VVR23" s="54"/>
      <c r="VVS23" s="54"/>
      <c r="VVT23" s="54"/>
      <c r="VVU23" s="54"/>
      <c r="VVV23" s="54"/>
      <c r="VVW23" s="54"/>
      <c r="VVX23" s="54"/>
      <c r="VVY23" s="54"/>
      <c r="VVZ23" s="54"/>
      <c r="VWA23" s="54"/>
      <c r="VWB23" s="54"/>
      <c r="VWC23" s="54"/>
      <c r="VWD23" s="54"/>
      <c r="VWE23" s="54"/>
      <c r="VWF23" s="54"/>
      <c r="VWG23" s="54"/>
      <c r="VWH23" s="54"/>
      <c r="VWI23" s="54"/>
      <c r="VWJ23" s="54"/>
      <c r="VWK23" s="54"/>
      <c r="VWL23" s="54"/>
      <c r="VWM23" s="54"/>
      <c r="VWN23" s="54"/>
      <c r="VWO23" s="54"/>
      <c r="VWP23" s="54"/>
      <c r="VWQ23" s="54"/>
      <c r="VWR23" s="54"/>
      <c r="VWS23" s="54"/>
      <c r="VWT23" s="54"/>
      <c r="VWU23" s="54"/>
      <c r="VWV23" s="54"/>
      <c r="VWW23" s="54"/>
      <c r="VWX23" s="54"/>
      <c r="VWY23" s="54"/>
      <c r="VWZ23" s="54"/>
      <c r="VXA23" s="54"/>
      <c r="VXB23" s="54"/>
      <c r="VXC23" s="54"/>
      <c r="VXD23" s="54"/>
      <c r="VXE23" s="54"/>
      <c r="VXF23" s="54"/>
      <c r="VXG23" s="54"/>
      <c r="VXH23" s="54"/>
      <c r="VXI23" s="54"/>
      <c r="VXJ23" s="54"/>
      <c r="VXK23" s="54"/>
      <c r="VXL23" s="54"/>
      <c r="VXM23" s="54"/>
      <c r="VXN23" s="54"/>
      <c r="VXO23" s="54"/>
      <c r="VXP23" s="54"/>
      <c r="VXQ23" s="54"/>
      <c r="VXR23" s="54"/>
      <c r="VXS23" s="54"/>
      <c r="VXT23" s="54"/>
      <c r="VXU23" s="54"/>
      <c r="VXV23" s="54"/>
      <c r="VXW23" s="54"/>
      <c r="VXX23" s="54"/>
      <c r="VXY23" s="54"/>
      <c r="VXZ23" s="54"/>
      <c r="VYA23" s="54"/>
      <c r="VYB23" s="54"/>
      <c r="VYC23" s="54"/>
      <c r="VYD23" s="54"/>
      <c r="VYE23" s="54"/>
      <c r="VYF23" s="54"/>
      <c r="VYG23" s="54"/>
      <c r="VYH23" s="54"/>
      <c r="VYI23" s="54"/>
      <c r="VYJ23" s="54"/>
      <c r="VYK23" s="54"/>
      <c r="VYL23" s="54"/>
      <c r="VYM23" s="54"/>
      <c r="VYN23" s="54"/>
      <c r="VYO23" s="54"/>
      <c r="VYP23" s="54"/>
      <c r="VYQ23" s="54"/>
      <c r="VYR23" s="54"/>
      <c r="VYS23" s="54"/>
      <c r="VYT23" s="54"/>
      <c r="VYU23" s="54"/>
      <c r="VYV23" s="54"/>
      <c r="VYW23" s="54"/>
      <c r="VYX23" s="54"/>
      <c r="VYY23" s="54"/>
      <c r="VYZ23" s="54"/>
      <c r="VZA23" s="54"/>
      <c r="VZB23" s="54"/>
      <c r="VZC23" s="54"/>
      <c r="VZD23" s="54"/>
      <c r="VZE23" s="54"/>
      <c r="VZF23" s="54"/>
      <c r="VZG23" s="54"/>
      <c r="VZH23" s="54"/>
      <c r="VZI23" s="54"/>
      <c r="VZJ23" s="54"/>
      <c r="VZK23" s="54"/>
      <c r="VZL23" s="54"/>
      <c r="VZM23" s="54"/>
      <c r="VZN23" s="54"/>
      <c r="VZO23" s="54"/>
      <c r="VZP23" s="54"/>
      <c r="VZQ23" s="54"/>
      <c r="VZR23" s="54"/>
      <c r="VZS23" s="54"/>
      <c r="VZT23" s="54"/>
      <c r="VZU23" s="54"/>
      <c r="VZV23" s="54"/>
      <c r="VZW23" s="54"/>
      <c r="VZX23" s="54"/>
      <c r="VZY23" s="54"/>
      <c r="VZZ23" s="54"/>
      <c r="WAA23" s="54"/>
      <c r="WAB23" s="54"/>
      <c r="WAC23" s="54"/>
      <c r="WAD23" s="54"/>
      <c r="WAE23" s="54"/>
      <c r="WAF23" s="54"/>
      <c r="WAG23" s="54"/>
      <c r="WAH23" s="54"/>
      <c r="WAI23" s="54"/>
      <c r="WAJ23" s="54"/>
      <c r="WAK23" s="54"/>
      <c r="WAL23" s="54"/>
      <c r="WAM23" s="54"/>
      <c r="WAN23" s="54"/>
      <c r="WAO23" s="54"/>
      <c r="WAP23" s="54"/>
      <c r="WAQ23" s="54"/>
      <c r="WAR23" s="54"/>
      <c r="WAS23" s="54"/>
      <c r="WAT23" s="54"/>
      <c r="WAU23" s="54"/>
      <c r="WAV23" s="54"/>
      <c r="WAW23" s="54"/>
      <c r="WAX23" s="54"/>
      <c r="WAY23" s="54"/>
      <c r="WAZ23" s="54"/>
      <c r="WBA23" s="54"/>
      <c r="WBB23" s="54"/>
      <c r="WBC23" s="54"/>
      <c r="WBD23" s="54"/>
      <c r="WBE23" s="54"/>
      <c r="WBF23" s="54"/>
      <c r="WBG23" s="54"/>
      <c r="WBH23" s="54"/>
      <c r="WBI23" s="54"/>
      <c r="WBJ23" s="54"/>
      <c r="WBK23" s="54"/>
      <c r="WBL23" s="54"/>
      <c r="WBM23" s="54"/>
      <c r="WBN23" s="54"/>
      <c r="WBO23" s="54"/>
      <c r="WBP23" s="54"/>
      <c r="WBQ23" s="54"/>
      <c r="WBR23" s="54"/>
      <c r="WBS23" s="54"/>
      <c r="WBT23" s="54"/>
      <c r="WBU23" s="54"/>
      <c r="WBV23" s="54"/>
      <c r="WBW23" s="54"/>
      <c r="WBX23" s="54"/>
      <c r="WBY23" s="54"/>
      <c r="WBZ23" s="54"/>
      <c r="WCA23" s="54"/>
      <c r="WCB23" s="54"/>
      <c r="WCC23" s="54"/>
      <c r="WCD23" s="54"/>
      <c r="WCE23" s="54"/>
      <c r="WCF23" s="54"/>
      <c r="WCG23" s="54"/>
      <c r="WCH23" s="54"/>
      <c r="WCI23" s="54"/>
      <c r="WCJ23" s="54"/>
      <c r="WCK23" s="54"/>
      <c r="WCL23" s="54"/>
      <c r="WCM23" s="54"/>
      <c r="WCN23" s="54"/>
      <c r="WCO23" s="54"/>
      <c r="WCP23" s="54"/>
      <c r="WCQ23" s="54"/>
      <c r="WCR23" s="54"/>
      <c r="WCS23" s="54"/>
      <c r="WCT23" s="54"/>
      <c r="WCU23" s="54"/>
      <c r="WCV23" s="54"/>
      <c r="WCW23" s="54"/>
      <c r="WCX23" s="54"/>
      <c r="WCY23" s="54"/>
      <c r="WCZ23" s="54"/>
      <c r="WDA23" s="54"/>
      <c r="WDB23" s="54"/>
      <c r="WDC23" s="54"/>
      <c r="WDD23" s="54"/>
      <c r="WDE23" s="54"/>
      <c r="WDF23" s="54"/>
      <c r="WDG23" s="54"/>
      <c r="WDH23" s="54"/>
      <c r="WDI23" s="54"/>
      <c r="WDJ23" s="54"/>
      <c r="WDK23" s="54"/>
      <c r="WDL23" s="54"/>
      <c r="WDM23" s="54"/>
      <c r="WDN23" s="54"/>
      <c r="WDO23" s="54"/>
      <c r="WDP23" s="54"/>
      <c r="WDQ23" s="54"/>
      <c r="WDR23" s="54"/>
      <c r="WDS23" s="54"/>
      <c r="WDT23" s="54"/>
      <c r="WDU23" s="54"/>
      <c r="WDV23" s="54"/>
      <c r="WDW23" s="54"/>
      <c r="WDX23" s="54"/>
      <c r="WDY23" s="54"/>
      <c r="WDZ23" s="54"/>
      <c r="WEA23" s="54"/>
      <c r="WEB23" s="54"/>
      <c r="WEC23" s="54"/>
      <c r="WED23" s="54"/>
      <c r="WEE23" s="54"/>
      <c r="WEF23" s="54"/>
      <c r="WEG23" s="54"/>
      <c r="WEH23" s="54"/>
      <c r="WEI23" s="54"/>
      <c r="WEJ23" s="54"/>
      <c r="WEK23" s="54"/>
      <c r="WEL23" s="54"/>
      <c r="WEM23" s="54"/>
      <c r="WEN23" s="54"/>
      <c r="WEO23" s="54"/>
      <c r="WEP23" s="54"/>
      <c r="WEQ23" s="54"/>
      <c r="WER23" s="54"/>
      <c r="WES23" s="54"/>
      <c r="WET23" s="54"/>
      <c r="WEU23" s="54"/>
      <c r="WEV23" s="54"/>
      <c r="WEW23" s="54"/>
      <c r="WEX23" s="54"/>
      <c r="WEY23" s="54"/>
      <c r="WEZ23" s="54"/>
      <c r="WFA23" s="54"/>
      <c r="WFB23" s="54"/>
      <c r="WFC23" s="54"/>
      <c r="WFD23" s="54"/>
      <c r="WFE23" s="54"/>
      <c r="WFF23" s="54"/>
      <c r="WFG23" s="54"/>
      <c r="WFH23" s="54"/>
      <c r="WFI23" s="54"/>
      <c r="WFJ23" s="54"/>
      <c r="WFK23" s="54"/>
      <c r="WFL23" s="54"/>
      <c r="WFM23" s="54"/>
      <c r="WFN23" s="54"/>
      <c r="WFO23" s="54"/>
      <c r="WFP23" s="54"/>
      <c r="WFQ23" s="54"/>
      <c r="WFR23" s="54"/>
      <c r="WFS23" s="54"/>
      <c r="WFT23" s="54"/>
      <c r="WFU23" s="54"/>
      <c r="WFV23" s="54"/>
      <c r="WFW23" s="54"/>
      <c r="WFX23" s="54"/>
      <c r="WFY23" s="54"/>
      <c r="WFZ23" s="54"/>
      <c r="WGA23" s="54"/>
      <c r="WGB23" s="54"/>
      <c r="WGC23" s="54"/>
      <c r="WGD23" s="54"/>
      <c r="WGE23" s="54"/>
      <c r="WGF23" s="54"/>
      <c r="WGG23" s="54"/>
      <c r="WGH23" s="54"/>
      <c r="WGI23" s="54"/>
      <c r="WGJ23" s="54"/>
      <c r="WGK23" s="54"/>
      <c r="WGL23" s="54"/>
      <c r="WGM23" s="54"/>
      <c r="WGN23" s="54"/>
      <c r="WGO23" s="54"/>
      <c r="WGP23" s="54"/>
      <c r="WGQ23" s="54"/>
      <c r="WGR23" s="54"/>
      <c r="WGS23" s="54"/>
      <c r="WGT23" s="54"/>
      <c r="WGU23" s="54"/>
      <c r="WGV23" s="54"/>
      <c r="WGW23" s="54"/>
      <c r="WGX23" s="54"/>
      <c r="WGY23" s="54"/>
      <c r="WGZ23" s="54"/>
      <c r="WHA23" s="54"/>
      <c r="WHB23" s="54"/>
      <c r="WHC23" s="54"/>
      <c r="WHD23" s="54"/>
      <c r="WHE23" s="54"/>
      <c r="WHF23" s="54"/>
      <c r="WHG23" s="54"/>
      <c r="WHH23" s="54"/>
      <c r="WHI23" s="54"/>
      <c r="WHJ23" s="54"/>
      <c r="WHK23" s="54"/>
      <c r="WHL23" s="54"/>
      <c r="WHM23" s="54"/>
      <c r="WHN23" s="54"/>
      <c r="WHO23" s="54"/>
      <c r="WHP23" s="54"/>
      <c r="WHQ23" s="54"/>
      <c r="WHR23" s="54"/>
      <c r="WHS23" s="54"/>
      <c r="WHT23" s="54"/>
      <c r="WHU23" s="54"/>
      <c r="WHV23" s="54"/>
      <c r="WHW23" s="54"/>
      <c r="WHX23" s="54"/>
      <c r="WHY23" s="54"/>
      <c r="WHZ23" s="54"/>
      <c r="WIA23" s="54"/>
      <c r="WIB23" s="54"/>
      <c r="WIC23" s="54"/>
      <c r="WID23" s="54"/>
      <c r="WIE23" s="54"/>
      <c r="WIF23" s="54"/>
      <c r="WIG23" s="54"/>
      <c r="WIH23" s="54"/>
      <c r="WII23" s="54"/>
      <c r="WIJ23" s="54"/>
      <c r="WIK23" s="54"/>
      <c r="WIL23" s="54"/>
      <c r="WIM23" s="54"/>
      <c r="WIN23" s="54"/>
      <c r="WIO23" s="54"/>
      <c r="WIP23" s="54"/>
      <c r="WIQ23" s="54"/>
      <c r="WIR23" s="54"/>
      <c r="WIS23" s="54"/>
      <c r="WIT23" s="54"/>
      <c r="WIU23" s="54"/>
      <c r="WIV23" s="54"/>
      <c r="WIW23" s="54"/>
      <c r="WIX23" s="54"/>
      <c r="WIY23" s="54"/>
      <c r="WIZ23" s="54"/>
      <c r="WJA23" s="54"/>
      <c r="WJB23" s="54"/>
      <c r="WJC23" s="54"/>
      <c r="WJD23" s="54"/>
      <c r="WJE23" s="54"/>
      <c r="WJF23" s="54"/>
      <c r="WJG23" s="54"/>
      <c r="WJH23" s="54"/>
      <c r="WJI23" s="54"/>
      <c r="WJJ23" s="54"/>
      <c r="WJK23" s="54"/>
      <c r="WJL23" s="54"/>
      <c r="WJM23" s="54"/>
      <c r="WJN23" s="54"/>
      <c r="WJO23" s="54"/>
      <c r="WJP23" s="54"/>
      <c r="WJQ23" s="54"/>
      <c r="WJR23" s="54"/>
      <c r="WJS23" s="54"/>
      <c r="WJT23" s="54"/>
      <c r="WJU23" s="54"/>
      <c r="WJV23" s="54"/>
      <c r="WJW23" s="54"/>
      <c r="WJX23" s="54"/>
      <c r="WJY23" s="54"/>
      <c r="WJZ23" s="54"/>
      <c r="WKA23" s="54"/>
      <c r="WKB23" s="54"/>
      <c r="WKC23" s="54"/>
      <c r="WKD23" s="54"/>
      <c r="WKE23" s="54"/>
      <c r="WKF23" s="54"/>
      <c r="WKG23" s="54"/>
      <c r="WKH23" s="54"/>
      <c r="WKI23" s="54"/>
      <c r="WKJ23" s="54"/>
      <c r="WKK23" s="54"/>
      <c r="WKL23" s="54"/>
      <c r="WKM23" s="54"/>
      <c r="WKN23" s="54"/>
      <c r="WKO23" s="54"/>
      <c r="WKP23" s="54"/>
      <c r="WKQ23" s="54"/>
      <c r="WKR23" s="54"/>
      <c r="WKS23" s="54"/>
      <c r="WKT23" s="54"/>
      <c r="WKU23" s="54"/>
      <c r="WKV23" s="54"/>
      <c r="WKW23" s="54"/>
      <c r="WKX23" s="54"/>
      <c r="WKY23" s="54"/>
      <c r="WKZ23" s="54"/>
      <c r="WLA23" s="54"/>
      <c r="WLB23" s="54"/>
      <c r="WLC23" s="54"/>
      <c r="WLD23" s="54"/>
      <c r="WLE23" s="54"/>
      <c r="WLF23" s="54"/>
      <c r="WLG23" s="54"/>
      <c r="WLH23" s="54"/>
      <c r="WLI23" s="54"/>
      <c r="WLJ23" s="54"/>
      <c r="WLK23" s="54"/>
      <c r="WLL23" s="54"/>
      <c r="WLM23" s="54"/>
      <c r="WLN23" s="54"/>
      <c r="WLO23" s="54"/>
      <c r="WLP23" s="54"/>
      <c r="WLQ23" s="54"/>
      <c r="WLR23" s="54"/>
      <c r="WLS23" s="54"/>
      <c r="WLT23" s="54"/>
      <c r="WLU23" s="54"/>
      <c r="WLV23" s="54"/>
      <c r="WLW23" s="54"/>
      <c r="WLX23" s="54"/>
      <c r="WLY23" s="54"/>
      <c r="WLZ23" s="54"/>
      <c r="WMA23" s="54"/>
      <c r="WMB23" s="54"/>
      <c r="WMC23" s="54"/>
      <c r="WMD23" s="54"/>
      <c r="WME23" s="54"/>
      <c r="WMF23" s="54"/>
      <c r="WMG23" s="54"/>
      <c r="WMH23" s="54"/>
      <c r="WMI23" s="54"/>
      <c r="WMJ23" s="54"/>
      <c r="WMK23" s="54"/>
      <c r="WML23" s="54"/>
      <c r="WMM23" s="54"/>
      <c r="WMN23" s="54"/>
      <c r="WMO23" s="54"/>
      <c r="WMP23" s="54"/>
      <c r="WMQ23" s="54"/>
      <c r="WMR23" s="54"/>
      <c r="WMS23" s="54"/>
      <c r="WMT23" s="54"/>
      <c r="WMU23" s="54"/>
      <c r="WMV23" s="54"/>
      <c r="WMW23" s="54"/>
      <c r="WMX23" s="54"/>
      <c r="WMY23" s="54"/>
      <c r="WMZ23" s="54"/>
      <c r="WNA23" s="54"/>
      <c r="WNB23" s="54"/>
      <c r="WNC23" s="54"/>
      <c r="WND23" s="54"/>
      <c r="WNE23" s="54"/>
      <c r="WNF23" s="54"/>
      <c r="WNG23" s="54"/>
      <c r="WNH23" s="54"/>
      <c r="WNI23" s="54"/>
      <c r="WNJ23" s="54"/>
      <c r="WNK23" s="54"/>
      <c r="WNL23" s="54"/>
      <c r="WNM23" s="54"/>
      <c r="WNN23" s="54"/>
      <c r="WNO23" s="54"/>
      <c r="WNP23" s="54"/>
      <c r="WNQ23" s="54"/>
      <c r="WNR23" s="54"/>
      <c r="WNS23" s="54"/>
      <c r="WNT23" s="54"/>
      <c r="WNU23" s="54"/>
      <c r="WNV23" s="54"/>
      <c r="WNW23" s="54"/>
      <c r="WNX23" s="54"/>
      <c r="WNY23" s="54"/>
      <c r="WNZ23" s="54"/>
      <c r="WOA23" s="54"/>
      <c r="WOB23" s="54"/>
      <c r="WOC23" s="54"/>
      <c r="WOD23" s="54"/>
      <c r="WOE23" s="54"/>
      <c r="WOF23" s="54"/>
      <c r="WOG23" s="54"/>
      <c r="WOH23" s="54"/>
      <c r="WOI23" s="54"/>
      <c r="WOJ23" s="54"/>
      <c r="WOK23" s="54"/>
      <c r="WOL23" s="54"/>
      <c r="WOM23" s="54"/>
      <c r="WON23" s="54"/>
      <c r="WOO23" s="54"/>
      <c r="WOP23" s="54"/>
      <c r="WOQ23" s="54"/>
      <c r="WOR23" s="54"/>
      <c r="WOS23" s="54"/>
      <c r="WOT23" s="54"/>
      <c r="WOU23" s="54"/>
      <c r="WOV23" s="54"/>
      <c r="WOW23" s="54"/>
      <c r="WOX23" s="54"/>
      <c r="WOY23" s="54"/>
      <c r="WOZ23" s="54"/>
      <c r="WPA23" s="54"/>
      <c r="WPB23" s="54"/>
      <c r="WPC23" s="54"/>
      <c r="WPD23" s="54"/>
      <c r="WPE23" s="54"/>
      <c r="WPF23" s="54"/>
      <c r="WPG23" s="54"/>
      <c r="WPH23" s="54"/>
      <c r="WPI23" s="54"/>
      <c r="WPJ23" s="54"/>
      <c r="WPK23" s="54"/>
      <c r="WPL23" s="54"/>
      <c r="WPM23" s="54"/>
      <c r="WPN23" s="54"/>
      <c r="WPO23" s="54"/>
      <c r="WPP23" s="54"/>
      <c r="WPQ23" s="54"/>
      <c r="WPR23" s="54"/>
      <c r="WPS23" s="54"/>
      <c r="WPT23" s="54"/>
      <c r="WPU23" s="54"/>
      <c r="WPV23" s="54"/>
      <c r="WPW23" s="54"/>
      <c r="WPX23" s="54"/>
      <c r="WPY23" s="54"/>
      <c r="WPZ23" s="54"/>
      <c r="WQA23" s="54"/>
      <c r="WQB23" s="54"/>
      <c r="WQC23" s="54"/>
      <c r="WQD23" s="54"/>
      <c r="WQE23" s="54"/>
      <c r="WQF23" s="54"/>
      <c r="WQG23" s="54"/>
      <c r="WQH23" s="54"/>
      <c r="WQI23" s="54"/>
      <c r="WQJ23" s="54"/>
      <c r="WQK23" s="54"/>
      <c r="WQL23" s="54"/>
      <c r="WQM23" s="54"/>
      <c r="WQN23" s="54"/>
      <c r="WQO23" s="54"/>
      <c r="WQP23" s="54"/>
      <c r="WQQ23" s="54"/>
      <c r="WQR23" s="54"/>
      <c r="WQS23" s="54"/>
      <c r="WQT23" s="54"/>
      <c r="WQU23" s="54"/>
      <c r="WQV23" s="54"/>
      <c r="WQW23" s="54"/>
      <c r="WQX23" s="54"/>
      <c r="WQY23" s="54"/>
      <c r="WQZ23" s="54"/>
      <c r="WRA23" s="54"/>
      <c r="WRB23" s="54"/>
      <c r="WRC23" s="54"/>
      <c r="WRD23" s="54"/>
      <c r="WRE23" s="54"/>
      <c r="WRF23" s="54"/>
      <c r="WRG23" s="54"/>
      <c r="WRH23" s="54"/>
      <c r="WRI23" s="54"/>
      <c r="WRJ23" s="54"/>
      <c r="WRK23" s="54"/>
      <c r="WRL23" s="54"/>
      <c r="WRM23" s="54"/>
      <c r="WRN23" s="54"/>
      <c r="WRO23" s="54"/>
      <c r="WRP23" s="54"/>
      <c r="WRQ23" s="54"/>
      <c r="WRR23" s="54"/>
      <c r="WRS23" s="54"/>
      <c r="WRT23" s="54"/>
      <c r="WRU23" s="54"/>
      <c r="WRV23" s="54"/>
      <c r="WRW23" s="54"/>
      <c r="WRX23" s="54"/>
      <c r="WRY23" s="54"/>
      <c r="WRZ23" s="54"/>
      <c r="WSA23" s="54"/>
      <c r="WSB23" s="54"/>
      <c r="WSC23" s="54"/>
      <c r="WSD23" s="54"/>
      <c r="WSE23" s="54"/>
      <c r="WSF23" s="54"/>
      <c r="WSG23" s="54"/>
      <c r="WSH23" s="54"/>
      <c r="WSI23" s="54"/>
      <c r="WSJ23" s="54"/>
      <c r="WSK23" s="54"/>
      <c r="WSL23" s="54"/>
      <c r="WSM23" s="54"/>
      <c r="WSN23" s="54"/>
      <c r="WSO23" s="54"/>
      <c r="WSP23" s="54"/>
      <c r="WSQ23" s="54"/>
      <c r="WSR23" s="54"/>
      <c r="WSS23" s="54"/>
      <c r="WST23" s="54"/>
      <c r="WSU23" s="54"/>
      <c r="WSV23" s="54"/>
      <c r="WSW23" s="54"/>
      <c r="WSX23" s="54"/>
      <c r="WSY23" s="54"/>
      <c r="WSZ23" s="54"/>
      <c r="WTA23" s="54"/>
      <c r="WTB23" s="54"/>
      <c r="WTC23" s="54"/>
      <c r="WTD23" s="54"/>
      <c r="WTE23" s="54"/>
      <c r="WTF23" s="54"/>
      <c r="WTG23" s="54"/>
      <c r="WTH23" s="54"/>
      <c r="WTI23" s="54"/>
      <c r="WTJ23" s="54"/>
      <c r="WTK23" s="54"/>
      <c r="WTL23" s="54"/>
      <c r="WTM23" s="54"/>
      <c r="WTN23" s="54"/>
      <c r="WTO23" s="54"/>
      <c r="WTP23" s="54"/>
      <c r="WTQ23" s="54"/>
      <c r="WTR23" s="54"/>
      <c r="WTS23" s="54"/>
      <c r="WTT23" s="54"/>
      <c r="WTU23" s="54"/>
      <c r="WTV23" s="54"/>
      <c r="WTW23" s="54"/>
      <c r="WTX23" s="54"/>
      <c r="WTY23" s="54"/>
      <c r="WTZ23" s="54"/>
      <c r="WUA23" s="54"/>
      <c r="WUB23" s="54"/>
      <c r="WUC23" s="54"/>
      <c r="WUD23" s="54"/>
      <c r="WUE23" s="54"/>
      <c r="WUF23" s="54"/>
      <c r="WUG23" s="54"/>
      <c r="WUH23" s="54"/>
      <c r="WUI23" s="54"/>
      <c r="WUJ23" s="54"/>
      <c r="WUK23" s="54"/>
      <c r="WUL23" s="54"/>
      <c r="WUM23" s="54"/>
      <c r="WUN23" s="54"/>
      <c r="WUO23" s="54"/>
      <c r="WUP23" s="54"/>
      <c r="WUQ23" s="54"/>
      <c r="WUR23" s="54"/>
      <c r="WUS23" s="54"/>
      <c r="WUT23" s="54"/>
      <c r="WUU23" s="54"/>
      <c r="WUV23" s="54"/>
      <c r="WUW23" s="54"/>
      <c r="WUX23" s="54"/>
      <c r="WUY23" s="54"/>
      <c r="WUZ23" s="54"/>
      <c r="WVA23" s="54"/>
      <c r="WVB23" s="54"/>
      <c r="WVC23" s="54"/>
      <c r="WVD23" s="54"/>
      <c r="WVE23" s="54"/>
      <c r="WVF23" s="54"/>
      <c r="WVG23" s="54"/>
      <c r="WVH23" s="54"/>
      <c r="WVI23" s="54"/>
      <c r="WVJ23" s="54"/>
      <c r="WVK23" s="54"/>
      <c r="WVL23" s="54"/>
      <c r="WVM23" s="54"/>
      <c r="WVN23" s="54"/>
      <c r="WVO23" s="54"/>
      <c r="WVP23" s="54"/>
      <c r="WVQ23" s="54"/>
      <c r="WVR23" s="54"/>
      <c r="WVS23" s="54"/>
      <c r="WVT23" s="54"/>
      <c r="WVU23" s="54"/>
      <c r="WVV23" s="54"/>
      <c r="WVW23" s="54"/>
      <c r="WVX23" s="54"/>
      <c r="WVY23" s="54"/>
      <c r="WVZ23" s="54"/>
      <c r="WWA23" s="54"/>
      <c r="WWB23" s="54"/>
      <c r="WWC23" s="54"/>
      <c r="WWD23" s="54"/>
      <c r="WWE23" s="54"/>
      <c r="WWF23" s="54"/>
      <c r="WWG23" s="54"/>
      <c r="WWH23" s="54"/>
      <c r="WWI23" s="54"/>
      <c r="WWJ23" s="54"/>
      <c r="WWK23" s="54"/>
      <c r="WWL23" s="54"/>
      <c r="WWM23" s="54"/>
      <c r="WWN23" s="54"/>
      <c r="WWO23" s="54"/>
      <c r="WWP23" s="54"/>
      <c r="WWQ23" s="54"/>
      <c r="WWR23" s="54"/>
      <c r="WWS23" s="54"/>
      <c r="WWT23" s="54"/>
      <c r="WWU23" s="54"/>
      <c r="WWV23" s="54"/>
      <c r="WWW23" s="54"/>
      <c r="WWX23" s="54"/>
      <c r="WWY23" s="54"/>
      <c r="WWZ23" s="54"/>
      <c r="WXA23" s="54"/>
      <c r="WXB23" s="54"/>
      <c r="WXC23" s="54"/>
      <c r="WXD23" s="54"/>
      <c r="WXE23" s="54"/>
      <c r="WXF23" s="54"/>
      <c r="WXG23" s="54"/>
      <c r="WXH23" s="54"/>
      <c r="WXI23" s="54"/>
      <c r="WXJ23" s="54"/>
      <c r="WXK23" s="54"/>
      <c r="WXL23" s="54"/>
      <c r="WXM23" s="54"/>
      <c r="WXN23" s="54"/>
      <c r="WXO23" s="54"/>
      <c r="WXP23" s="54"/>
      <c r="WXQ23" s="54"/>
      <c r="WXR23" s="54"/>
      <c r="WXS23" s="54"/>
      <c r="WXT23" s="54"/>
      <c r="WXU23" s="54"/>
      <c r="WXV23" s="54"/>
      <c r="WXW23" s="54"/>
      <c r="WXX23" s="54"/>
      <c r="WXY23" s="54"/>
      <c r="WXZ23" s="54"/>
      <c r="WYA23" s="54"/>
      <c r="WYB23" s="54"/>
      <c r="WYC23" s="54"/>
      <c r="WYD23" s="54"/>
      <c r="WYE23" s="54"/>
      <c r="WYF23" s="54"/>
      <c r="WYG23" s="54"/>
      <c r="WYH23" s="54"/>
      <c r="WYI23" s="54"/>
      <c r="WYJ23" s="54"/>
      <c r="WYK23" s="54"/>
      <c r="WYL23" s="54"/>
      <c r="WYM23" s="54"/>
      <c r="WYN23" s="54"/>
      <c r="WYO23" s="54"/>
      <c r="WYP23" s="54"/>
      <c r="WYQ23" s="54"/>
      <c r="WYR23" s="54"/>
      <c r="WYS23" s="54"/>
      <c r="WYT23" s="54"/>
      <c r="WYU23" s="54"/>
      <c r="WYV23" s="54"/>
      <c r="WYW23" s="54"/>
      <c r="WYX23" s="54"/>
      <c r="WYY23" s="54"/>
      <c r="WYZ23" s="54"/>
      <c r="WZA23" s="54"/>
      <c r="WZB23" s="54"/>
      <c r="WZC23" s="54"/>
      <c r="WZD23" s="54"/>
      <c r="WZE23" s="54"/>
      <c r="WZF23" s="54"/>
      <c r="WZG23" s="54"/>
      <c r="WZH23" s="54"/>
      <c r="WZI23" s="54"/>
      <c r="WZJ23" s="54"/>
      <c r="WZK23" s="54"/>
      <c r="WZL23" s="54"/>
      <c r="WZM23" s="54"/>
      <c r="WZN23" s="54"/>
      <c r="WZO23" s="54"/>
      <c r="WZP23" s="54"/>
      <c r="WZQ23" s="54"/>
      <c r="WZR23" s="54"/>
      <c r="WZS23" s="54"/>
      <c r="WZT23" s="54"/>
      <c r="WZU23" s="54"/>
      <c r="WZV23" s="54"/>
      <c r="WZW23" s="54"/>
      <c r="WZX23" s="54"/>
      <c r="WZY23" s="54"/>
      <c r="WZZ23" s="54"/>
      <c r="XAA23" s="54"/>
      <c r="XAB23" s="54"/>
      <c r="XAC23" s="54"/>
      <c r="XAD23" s="54"/>
      <c r="XAE23" s="54"/>
      <c r="XAF23" s="54"/>
      <c r="XAG23" s="54"/>
      <c r="XAH23" s="54"/>
      <c r="XAI23" s="54"/>
      <c r="XAJ23" s="54"/>
      <c r="XAK23" s="54"/>
      <c r="XAL23" s="54"/>
      <c r="XAM23" s="54"/>
      <c r="XAN23" s="54"/>
      <c r="XAO23" s="54"/>
      <c r="XAP23" s="54"/>
      <c r="XAQ23" s="54"/>
      <c r="XAR23" s="54"/>
      <c r="XAS23" s="54"/>
      <c r="XAT23" s="54"/>
      <c r="XAU23" s="54"/>
      <c r="XAV23" s="54"/>
      <c r="XAW23" s="54"/>
      <c r="XAX23" s="54"/>
      <c r="XAY23" s="54"/>
      <c r="XAZ23" s="54"/>
      <c r="XBA23" s="54"/>
      <c r="XBB23" s="54"/>
      <c r="XBC23" s="54"/>
      <c r="XBD23" s="54"/>
      <c r="XBE23" s="54"/>
      <c r="XBF23" s="54"/>
      <c r="XBG23" s="54"/>
      <c r="XBH23" s="54"/>
      <c r="XBI23" s="54"/>
      <c r="XBJ23" s="54"/>
      <c r="XBK23" s="54"/>
      <c r="XBL23" s="54"/>
      <c r="XBM23" s="54"/>
      <c r="XBN23" s="54"/>
      <c r="XBO23" s="54"/>
      <c r="XBP23" s="54"/>
      <c r="XBQ23" s="54"/>
      <c r="XBR23" s="54"/>
      <c r="XBS23" s="54"/>
      <c r="XBT23" s="54"/>
      <c r="XBU23" s="54"/>
      <c r="XBV23" s="54"/>
      <c r="XBW23" s="54"/>
      <c r="XBX23" s="54"/>
      <c r="XBY23" s="54"/>
      <c r="XBZ23" s="54"/>
      <c r="XCA23" s="54"/>
      <c r="XCB23" s="54"/>
      <c r="XCC23" s="54"/>
      <c r="XCD23" s="54"/>
      <c r="XCE23" s="54"/>
      <c r="XCF23" s="54"/>
      <c r="XCG23" s="54"/>
      <c r="XCH23" s="54"/>
      <c r="XCI23" s="54"/>
      <c r="XCJ23" s="54"/>
      <c r="XCK23" s="54"/>
      <c r="XCL23" s="54"/>
      <c r="XCM23" s="54"/>
      <c r="XCN23" s="54"/>
      <c r="XCO23" s="54"/>
      <c r="XCP23" s="54"/>
      <c r="XCQ23" s="54"/>
      <c r="XCR23" s="54"/>
      <c r="XCS23" s="54"/>
      <c r="XCT23" s="54"/>
      <c r="XCU23" s="54"/>
      <c r="XCV23" s="54"/>
      <c r="XCW23" s="54"/>
      <c r="XCX23" s="54"/>
      <c r="XCY23" s="54"/>
      <c r="XCZ23" s="54"/>
      <c r="XDA23" s="54"/>
      <c r="XDB23" s="54"/>
      <c r="XDC23" s="54"/>
      <c r="XDD23" s="54"/>
      <c r="XDE23" s="54"/>
      <c r="XDF23" s="54"/>
      <c r="XDG23" s="54"/>
      <c r="XDH23" s="54"/>
      <c r="XDI23" s="54"/>
      <c r="XDJ23" s="54"/>
      <c r="XDK23" s="54"/>
      <c r="XDL23" s="54"/>
      <c r="XDM23" s="54"/>
      <c r="XDN23" s="54"/>
      <c r="XDO23" s="54"/>
      <c r="XDP23" s="54"/>
      <c r="XDQ23" s="54"/>
      <c r="XDR23" s="54"/>
      <c r="XDS23" s="54"/>
      <c r="XDT23" s="54"/>
      <c r="XDU23" s="54"/>
      <c r="XDV23" s="54"/>
      <c r="XDW23" s="54"/>
      <c r="XDX23" s="54"/>
      <c r="XDY23" s="54"/>
      <c r="XDZ23" s="54"/>
      <c r="XEA23" s="54"/>
      <c r="XEB23" s="54"/>
      <c r="XEC23" s="54"/>
      <c r="XED23" s="54"/>
      <c r="XEE23" s="54"/>
      <c r="XEF23" s="54"/>
      <c r="XEG23" s="54"/>
      <c r="XEH23" s="54"/>
      <c r="XEI23" s="54"/>
      <c r="XEJ23" s="54"/>
      <c r="XEK23" s="54"/>
      <c r="XEL23" s="54"/>
      <c r="XEM23" s="54"/>
      <c r="XEN23" s="54"/>
      <c r="XEO23" s="54"/>
      <c r="XEP23" s="54"/>
      <c r="XEQ23" s="54"/>
      <c r="XER23" s="54"/>
      <c r="XES23" s="54"/>
      <c r="XET23" s="54"/>
      <c r="XEU23" s="54"/>
      <c r="XEV23" s="54"/>
      <c r="XEW23" s="54"/>
      <c r="XEX23" s="54"/>
      <c r="XEY23" s="54"/>
      <c r="XEZ23" s="54"/>
      <c r="XFA23" s="54"/>
      <c r="XFB23" s="54"/>
      <c r="XFC23" s="54"/>
    </row>
    <row r="24" spans="1:16383">
      <c r="A24" s="15"/>
      <c r="B24" s="340" t="s">
        <v>356</v>
      </c>
      <c r="C24" s="341"/>
      <c r="D24" s="342"/>
      <c r="E24" s="383" t="s">
        <v>159</v>
      </c>
      <c r="F24" s="12"/>
      <c r="G24" s="29"/>
      <c r="H24" s="145"/>
      <c r="I24" s="145"/>
      <c r="J24" s="145"/>
      <c r="K24" s="145"/>
      <c r="L24" s="145"/>
      <c r="M24" s="145"/>
      <c r="N24" s="145"/>
      <c r="O24" s="145"/>
      <c r="P24" s="29"/>
      <c r="Q24" s="145"/>
      <c r="R24" s="145"/>
      <c r="S24" s="145"/>
      <c r="T24" s="145"/>
      <c r="U24" s="145"/>
      <c r="V24" s="145"/>
      <c r="W24" s="145"/>
      <c r="X24" s="145"/>
      <c r="Y24" s="29"/>
      <c r="Z24" s="145"/>
      <c r="AA24" s="145" t="str">
        <f t="shared" ref="AA24:AB24" si="1">IF(AA13="","-",((AA13)*(1+(AA17/100)))/AA21)</f>
        <v>-</v>
      </c>
      <c r="AB24" s="145" t="str">
        <f t="shared" si="1"/>
        <v>-</v>
      </c>
      <c r="AC24" s="15"/>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c r="IW24" s="54"/>
      <c r="IX24" s="54"/>
      <c r="IY24" s="54"/>
      <c r="IZ24" s="54"/>
      <c r="JA24" s="54"/>
      <c r="JB24" s="54"/>
      <c r="JC24" s="54"/>
      <c r="JD24" s="54"/>
      <c r="JE24" s="54"/>
      <c r="JF24" s="54"/>
      <c r="JG24" s="54"/>
      <c r="JH24" s="54"/>
      <c r="JI24" s="54"/>
      <c r="JJ24" s="54"/>
      <c r="JK24" s="54"/>
      <c r="JL24" s="54"/>
      <c r="JM24" s="54"/>
      <c r="JN24" s="54"/>
      <c r="JO24" s="54"/>
      <c r="JP24" s="54"/>
      <c r="JQ24" s="54"/>
      <c r="JR24" s="54"/>
      <c r="JS24" s="54"/>
      <c r="JT24" s="54"/>
      <c r="JU24" s="54"/>
      <c r="JV24" s="54"/>
      <c r="JW24" s="54"/>
      <c r="JX24" s="54"/>
      <c r="JY24" s="54"/>
      <c r="JZ24" s="54"/>
      <c r="KA24" s="54"/>
      <c r="KB24" s="54"/>
      <c r="KC24" s="54"/>
      <c r="KD24" s="54"/>
      <c r="KE24" s="54"/>
      <c r="KF24" s="54"/>
      <c r="KG24" s="54"/>
      <c r="KH24" s="54"/>
      <c r="KI24" s="54"/>
      <c r="KJ24" s="54"/>
      <c r="KK24" s="54"/>
      <c r="KL24" s="54"/>
      <c r="KM24" s="54"/>
      <c r="KN24" s="54"/>
      <c r="KO24" s="54"/>
      <c r="KP24" s="54"/>
      <c r="KQ24" s="54"/>
      <c r="KR24" s="54"/>
      <c r="KS24" s="54"/>
      <c r="KT24" s="54"/>
      <c r="KU24" s="54"/>
      <c r="KV24" s="54"/>
      <c r="KW24" s="54"/>
      <c r="KX24" s="54"/>
      <c r="KY24" s="54"/>
      <c r="KZ24" s="54"/>
      <c r="LA24" s="54"/>
      <c r="LB24" s="54"/>
      <c r="LC24" s="54"/>
      <c r="LD24" s="54"/>
      <c r="LE24" s="54"/>
      <c r="LF24" s="54"/>
      <c r="LG24" s="54"/>
      <c r="LH24" s="54"/>
      <c r="LI24" s="54"/>
      <c r="LJ24" s="54"/>
      <c r="LK24" s="54"/>
      <c r="LL24" s="54"/>
      <c r="LM24" s="54"/>
      <c r="LN24" s="54"/>
      <c r="LO24" s="54"/>
      <c r="LP24" s="54"/>
      <c r="LQ24" s="54"/>
      <c r="LR24" s="54"/>
      <c r="LS24" s="54"/>
      <c r="LT24" s="54"/>
      <c r="LU24" s="54"/>
      <c r="LV24" s="54"/>
      <c r="LW24" s="54"/>
      <c r="LX24" s="54"/>
      <c r="LY24" s="54"/>
      <c r="LZ24" s="54"/>
      <c r="MA24" s="54"/>
      <c r="MB24" s="54"/>
      <c r="MC24" s="54"/>
      <c r="MD24" s="54"/>
      <c r="ME24" s="54"/>
      <c r="MF24" s="54"/>
      <c r="MG24" s="54"/>
      <c r="MH24" s="54"/>
      <c r="MI24" s="54"/>
      <c r="MJ24" s="54"/>
      <c r="MK24" s="54"/>
      <c r="ML24" s="54"/>
      <c r="MM24" s="54"/>
      <c r="MN24" s="54"/>
      <c r="MO24" s="54"/>
      <c r="MP24" s="54"/>
      <c r="MQ24" s="54"/>
      <c r="MR24" s="54"/>
      <c r="MS24" s="54"/>
      <c r="MT24" s="54"/>
      <c r="MU24" s="54"/>
      <c r="MV24" s="54"/>
      <c r="MW24" s="54"/>
      <c r="MX24" s="54"/>
      <c r="MY24" s="54"/>
      <c r="MZ24" s="54"/>
      <c r="NA24" s="54"/>
      <c r="NB24" s="54"/>
      <c r="NC24" s="54"/>
      <c r="ND24" s="54"/>
      <c r="NE24" s="54"/>
      <c r="NF24" s="54"/>
      <c r="NG24" s="54"/>
      <c r="NH24" s="54"/>
      <c r="NI24" s="54"/>
      <c r="NJ24" s="54"/>
      <c r="NK24" s="54"/>
      <c r="NL24" s="54"/>
      <c r="NM24" s="54"/>
      <c r="NN24" s="54"/>
      <c r="NO24" s="54"/>
      <c r="NP24" s="54"/>
      <c r="NQ24" s="54"/>
      <c r="NR24" s="54"/>
      <c r="NS24" s="54"/>
      <c r="NT24" s="54"/>
      <c r="NU24" s="54"/>
      <c r="NV24" s="54"/>
      <c r="NW24" s="54"/>
      <c r="NX24" s="54"/>
      <c r="NY24" s="54"/>
      <c r="NZ24" s="54"/>
      <c r="OA24" s="54"/>
      <c r="OB24" s="54"/>
      <c r="OC24" s="54"/>
      <c r="OD24" s="54"/>
      <c r="OE24" s="54"/>
      <c r="OF24" s="54"/>
      <c r="OG24" s="54"/>
      <c r="OH24" s="54"/>
      <c r="OI24" s="54"/>
      <c r="OJ24" s="54"/>
      <c r="OK24" s="54"/>
      <c r="OL24" s="54"/>
      <c r="OM24" s="54"/>
      <c r="ON24" s="54"/>
      <c r="OO24" s="54"/>
      <c r="OP24" s="54"/>
      <c r="OQ24" s="54"/>
      <c r="OR24" s="54"/>
      <c r="OS24" s="54"/>
      <c r="OT24" s="54"/>
      <c r="OU24" s="54"/>
      <c r="OV24" s="54"/>
      <c r="OW24" s="54"/>
      <c r="OX24" s="54"/>
      <c r="OY24" s="54"/>
      <c r="OZ24" s="54"/>
      <c r="PA24" s="54"/>
      <c r="PB24" s="54"/>
      <c r="PC24" s="54"/>
      <c r="PD24" s="54"/>
      <c r="PE24" s="54"/>
      <c r="PF24" s="54"/>
      <c r="PG24" s="54"/>
      <c r="PH24" s="54"/>
      <c r="PI24" s="54"/>
      <c r="PJ24" s="54"/>
      <c r="PK24" s="54"/>
      <c r="PL24" s="54"/>
      <c r="PM24" s="54"/>
      <c r="PN24" s="54"/>
      <c r="PO24" s="54"/>
      <c r="PP24" s="54"/>
      <c r="PQ24" s="54"/>
      <c r="PR24" s="54"/>
      <c r="PS24" s="54"/>
      <c r="PT24" s="54"/>
      <c r="PU24" s="54"/>
      <c r="PV24" s="54"/>
      <c r="PW24" s="54"/>
      <c r="PX24" s="54"/>
      <c r="PY24" s="54"/>
      <c r="PZ24" s="54"/>
      <c r="QA24" s="54"/>
      <c r="QB24" s="54"/>
      <c r="QC24" s="54"/>
      <c r="QD24" s="54"/>
      <c r="QE24" s="54"/>
      <c r="QF24" s="54"/>
      <c r="QG24" s="54"/>
      <c r="QH24" s="54"/>
      <c r="QI24" s="54"/>
      <c r="QJ24" s="54"/>
      <c r="QK24" s="54"/>
      <c r="QL24" s="54"/>
      <c r="QM24" s="54"/>
      <c r="QN24" s="54"/>
      <c r="QO24" s="54"/>
      <c r="QP24" s="54"/>
      <c r="QQ24" s="54"/>
      <c r="QR24" s="54"/>
      <c r="QS24" s="54"/>
      <c r="QT24" s="54"/>
      <c r="QU24" s="54"/>
      <c r="QV24" s="54"/>
      <c r="QW24" s="54"/>
      <c r="QX24" s="54"/>
      <c r="QY24" s="54"/>
      <c r="QZ24" s="54"/>
      <c r="RA24" s="54"/>
      <c r="RB24" s="54"/>
      <c r="RC24" s="54"/>
      <c r="RD24" s="54"/>
      <c r="RE24" s="54"/>
      <c r="RF24" s="54"/>
      <c r="RG24" s="54"/>
      <c r="RH24" s="54"/>
      <c r="RI24" s="54"/>
      <c r="RJ24" s="54"/>
      <c r="RK24" s="54"/>
      <c r="RL24" s="54"/>
      <c r="RM24" s="54"/>
      <c r="RN24" s="54"/>
      <c r="RO24" s="54"/>
      <c r="RP24" s="54"/>
      <c r="RQ24" s="54"/>
      <c r="RR24" s="54"/>
      <c r="RS24" s="54"/>
      <c r="RT24" s="54"/>
      <c r="RU24" s="54"/>
      <c r="RV24" s="54"/>
      <c r="RW24" s="54"/>
      <c r="RX24" s="54"/>
      <c r="RY24" s="54"/>
      <c r="RZ24" s="54"/>
      <c r="SA24" s="54"/>
      <c r="SB24" s="54"/>
      <c r="SC24" s="54"/>
      <c r="SD24" s="54"/>
      <c r="SE24" s="54"/>
      <c r="SF24" s="54"/>
      <c r="SG24" s="54"/>
      <c r="SH24" s="54"/>
      <c r="SI24" s="54"/>
      <c r="SJ24" s="54"/>
      <c r="SK24" s="54"/>
      <c r="SL24" s="54"/>
      <c r="SM24" s="54"/>
      <c r="SN24" s="54"/>
      <c r="SO24" s="54"/>
      <c r="SP24" s="54"/>
      <c r="SQ24" s="54"/>
      <c r="SR24" s="54"/>
      <c r="SS24" s="54"/>
      <c r="ST24" s="54"/>
      <c r="SU24" s="54"/>
      <c r="SV24" s="54"/>
      <c r="SW24" s="54"/>
      <c r="SX24" s="54"/>
      <c r="SY24" s="54"/>
      <c r="SZ24" s="54"/>
      <c r="TA24" s="54"/>
      <c r="TB24" s="54"/>
      <c r="TC24" s="54"/>
      <c r="TD24" s="54"/>
      <c r="TE24" s="54"/>
      <c r="TF24" s="54"/>
      <c r="TG24" s="54"/>
      <c r="TH24" s="54"/>
      <c r="TI24" s="54"/>
      <c r="TJ24" s="54"/>
      <c r="TK24" s="54"/>
      <c r="TL24" s="54"/>
      <c r="TM24" s="54"/>
      <c r="TN24" s="54"/>
      <c r="TO24" s="54"/>
      <c r="TP24" s="54"/>
      <c r="TQ24" s="54"/>
      <c r="TR24" s="54"/>
      <c r="TS24" s="54"/>
      <c r="TT24" s="54"/>
      <c r="TU24" s="54"/>
      <c r="TV24" s="54"/>
      <c r="TW24" s="54"/>
      <c r="TX24" s="54"/>
      <c r="TY24" s="54"/>
      <c r="TZ24" s="54"/>
      <c r="UA24" s="54"/>
      <c r="UB24" s="54"/>
      <c r="UC24" s="54"/>
      <c r="UD24" s="54"/>
      <c r="UE24" s="54"/>
      <c r="UF24" s="54"/>
      <c r="UG24" s="54"/>
      <c r="UH24" s="54"/>
      <c r="UI24" s="54"/>
      <c r="UJ24" s="54"/>
      <c r="UK24" s="54"/>
      <c r="UL24" s="54"/>
      <c r="UM24" s="54"/>
      <c r="UN24" s="54"/>
      <c r="UO24" s="54"/>
      <c r="UP24" s="54"/>
      <c r="UQ24" s="54"/>
      <c r="UR24" s="54"/>
      <c r="US24" s="54"/>
      <c r="UT24" s="54"/>
      <c r="UU24" s="54"/>
      <c r="UV24" s="54"/>
      <c r="UW24" s="54"/>
      <c r="UX24" s="54"/>
      <c r="UY24" s="54"/>
      <c r="UZ24" s="54"/>
      <c r="VA24" s="54"/>
      <c r="VB24" s="54"/>
      <c r="VC24" s="54"/>
      <c r="VD24" s="54"/>
      <c r="VE24" s="54"/>
      <c r="VF24" s="54"/>
      <c r="VG24" s="54"/>
      <c r="VH24" s="54"/>
      <c r="VI24" s="54"/>
      <c r="VJ24" s="54"/>
      <c r="VK24" s="54"/>
      <c r="VL24" s="54"/>
      <c r="VM24" s="54"/>
      <c r="VN24" s="54"/>
      <c r="VO24" s="54"/>
      <c r="VP24" s="54"/>
      <c r="VQ24" s="54"/>
      <c r="VR24" s="54"/>
      <c r="VS24" s="54"/>
      <c r="VT24" s="54"/>
      <c r="VU24" s="54"/>
      <c r="VV24" s="54"/>
      <c r="VW24" s="54"/>
      <c r="VX24" s="54"/>
      <c r="VY24" s="54"/>
      <c r="VZ24" s="54"/>
      <c r="WA24" s="54"/>
      <c r="WB24" s="54"/>
      <c r="WC24" s="54"/>
      <c r="WD24" s="54"/>
      <c r="WE24" s="54"/>
      <c r="WF24" s="54"/>
      <c r="WG24" s="54"/>
      <c r="WH24" s="54"/>
      <c r="WI24" s="54"/>
      <c r="WJ24" s="54"/>
      <c r="WK24" s="54"/>
      <c r="WL24" s="54"/>
      <c r="WM24" s="54"/>
      <c r="WN24" s="54"/>
      <c r="WO24" s="54"/>
      <c r="WP24" s="54"/>
      <c r="WQ24" s="54"/>
      <c r="WR24" s="54"/>
      <c r="WS24" s="54"/>
      <c r="WT24" s="54"/>
      <c r="WU24" s="54"/>
      <c r="WV24" s="54"/>
      <c r="WW24" s="54"/>
      <c r="WX24" s="54"/>
      <c r="WY24" s="54"/>
      <c r="WZ24" s="54"/>
      <c r="XA24" s="54"/>
      <c r="XB24" s="54"/>
      <c r="XC24" s="54"/>
      <c r="XD24" s="54"/>
      <c r="XE24" s="54"/>
      <c r="XF24" s="54"/>
      <c r="XG24" s="54"/>
      <c r="XH24" s="54"/>
      <c r="XI24" s="54"/>
      <c r="XJ24" s="54"/>
      <c r="XK24" s="54"/>
      <c r="XL24" s="54"/>
      <c r="XM24" s="54"/>
      <c r="XN24" s="54"/>
      <c r="XO24" s="54"/>
      <c r="XP24" s="54"/>
      <c r="XQ24" s="54"/>
      <c r="XR24" s="54"/>
      <c r="XS24" s="54"/>
      <c r="XT24" s="54"/>
      <c r="XU24" s="54"/>
      <c r="XV24" s="54"/>
      <c r="XW24" s="54"/>
      <c r="XX24" s="54"/>
      <c r="XY24" s="54"/>
      <c r="XZ24" s="54"/>
      <c r="YA24" s="54"/>
      <c r="YB24" s="54"/>
      <c r="YC24" s="54"/>
      <c r="YD24" s="54"/>
      <c r="YE24" s="54"/>
      <c r="YF24" s="54"/>
      <c r="YG24" s="54"/>
      <c r="YH24" s="54"/>
      <c r="YI24" s="54"/>
      <c r="YJ24" s="54"/>
      <c r="YK24" s="54"/>
      <c r="YL24" s="54"/>
      <c r="YM24" s="54"/>
      <c r="YN24" s="54"/>
      <c r="YO24" s="54"/>
      <c r="YP24" s="54"/>
      <c r="YQ24" s="54"/>
      <c r="YR24" s="54"/>
      <c r="YS24" s="54"/>
      <c r="YT24" s="54"/>
      <c r="YU24" s="54"/>
      <c r="YV24" s="54"/>
      <c r="YW24" s="54"/>
      <c r="YX24" s="54"/>
      <c r="YY24" s="54"/>
      <c r="YZ24" s="54"/>
      <c r="ZA24" s="54"/>
      <c r="ZB24" s="54"/>
      <c r="ZC24" s="54"/>
      <c r="ZD24" s="54"/>
      <c r="ZE24" s="54"/>
      <c r="ZF24" s="54"/>
      <c r="ZG24" s="54"/>
      <c r="ZH24" s="54"/>
      <c r="ZI24" s="54"/>
      <c r="ZJ24" s="54"/>
      <c r="ZK24" s="54"/>
      <c r="ZL24" s="54"/>
      <c r="ZM24" s="54"/>
      <c r="ZN24" s="54"/>
      <c r="ZO24" s="54"/>
      <c r="ZP24" s="54"/>
      <c r="ZQ24" s="54"/>
      <c r="ZR24" s="54"/>
      <c r="ZS24" s="54"/>
      <c r="ZT24" s="54"/>
      <c r="ZU24" s="54"/>
      <c r="ZV24" s="54"/>
      <c r="ZW24" s="54"/>
      <c r="ZX24" s="54"/>
      <c r="ZY24" s="54"/>
      <c r="ZZ24" s="54"/>
      <c r="AAA24" s="54"/>
      <c r="AAB24" s="54"/>
      <c r="AAC24" s="54"/>
      <c r="AAD24" s="54"/>
      <c r="AAE24" s="54"/>
      <c r="AAF24" s="54"/>
      <c r="AAG24" s="54"/>
      <c r="AAH24" s="54"/>
      <c r="AAI24" s="54"/>
      <c r="AAJ24" s="54"/>
      <c r="AAK24" s="54"/>
      <c r="AAL24" s="54"/>
      <c r="AAM24" s="54"/>
      <c r="AAN24" s="54"/>
      <c r="AAO24" s="54"/>
      <c r="AAP24" s="54"/>
      <c r="AAQ24" s="54"/>
      <c r="AAR24" s="54"/>
      <c r="AAS24" s="54"/>
      <c r="AAT24" s="54"/>
      <c r="AAU24" s="54"/>
      <c r="AAV24" s="54"/>
      <c r="AAW24" s="54"/>
      <c r="AAX24" s="54"/>
      <c r="AAY24" s="54"/>
      <c r="AAZ24" s="54"/>
      <c r="ABA24" s="54"/>
      <c r="ABB24" s="54"/>
      <c r="ABC24" s="54"/>
      <c r="ABD24" s="54"/>
      <c r="ABE24" s="54"/>
      <c r="ABF24" s="54"/>
      <c r="ABG24" s="54"/>
      <c r="ABH24" s="54"/>
      <c r="ABI24" s="54"/>
      <c r="ABJ24" s="54"/>
      <c r="ABK24" s="54"/>
      <c r="ABL24" s="54"/>
      <c r="ABM24" s="54"/>
      <c r="ABN24" s="54"/>
      <c r="ABO24" s="54"/>
      <c r="ABP24" s="54"/>
      <c r="ABQ24" s="54"/>
      <c r="ABR24" s="54"/>
      <c r="ABS24" s="54"/>
      <c r="ABT24" s="54"/>
      <c r="ABU24" s="54"/>
      <c r="ABV24" s="54"/>
      <c r="ABW24" s="54"/>
      <c r="ABX24" s="54"/>
      <c r="ABY24" s="54"/>
      <c r="ABZ24" s="54"/>
      <c r="ACA24" s="54"/>
      <c r="ACB24" s="54"/>
      <c r="ACC24" s="54"/>
      <c r="ACD24" s="54"/>
      <c r="ACE24" s="54"/>
      <c r="ACF24" s="54"/>
      <c r="ACG24" s="54"/>
      <c r="ACH24" s="54"/>
      <c r="ACI24" s="54"/>
      <c r="ACJ24" s="54"/>
      <c r="ACK24" s="54"/>
      <c r="ACL24" s="54"/>
      <c r="ACM24" s="54"/>
      <c r="ACN24" s="54"/>
      <c r="ACO24" s="54"/>
      <c r="ACP24" s="54"/>
      <c r="ACQ24" s="54"/>
      <c r="ACR24" s="54"/>
      <c r="ACS24" s="54"/>
      <c r="ACT24" s="54"/>
      <c r="ACU24" s="54"/>
      <c r="ACV24" s="54"/>
      <c r="ACW24" s="54"/>
      <c r="ACX24" s="54"/>
      <c r="ACY24" s="54"/>
      <c r="ACZ24" s="54"/>
      <c r="ADA24" s="54"/>
      <c r="ADB24" s="54"/>
      <c r="ADC24" s="54"/>
      <c r="ADD24" s="54"/>
      <c r="ADE24" s="54"/>
      <c r="ADF24" s="54"/>
      <c r="ADG24" s="54"/>
      <c r="ADH24" s="54"/>
      <c r="ADI24" s="54"/>
      <c r="ADJ24" s="54"/>
      <c r="ADK24" s="54"/>
      <c r="ADL24" s="54"/>
      <c r="ADM24" s="54"/>
      <c r="ADN24" s="54"/>
      <c r="ADO24" s="54"/>
      <c r="ADP24" s="54"/>
      <c r="ADQ24" s="54"/>
      <c r="ADR24" s="54"/>
      <c r="ADS24" s="54"/>
      <c r="ADT24" s="54"/>
      <c r="ADU24" s="54"/>
      <c r="ADV24" s="54"/>
      <c r="ADW24" s="54"/>
      <c r="ADX24" s="54"/>
      <c r="ADY24" s="54"/>
      <c r="ADZ24" s="54"/>
      <c r="AEA24" s="54"/>
      <c r="AEB24" s="54"/>
      <c r="AEC24" s="54"/>
      <c r="AED24" s="54"/>
      <c r="AEE24" s="54"/>
      <c r="AEF24" s="54"/>
      <c r="AEG24" s="54"/>
      <c r="AEH24" s="54"/>
      <c r="AEI24" s="54"/>
      <c r="AEJ24" s="54"/>
      <c r="AEK24" s="54"/>
      <c r="AEL24" s="54"/>
      <c r="AEM24" s="54"/>
      <c r="AEN24" s="54"/>
      <c r="AEO24" s="54"/>
      <c r="AEP24" s="54"/>
      <c r="AEQ24" s="54"/>
      <c r="AER24" s="54"/>
      <c r="AES24" s="54"/>
      <c r="AET24" s="54"/>
      <c r="AEU24" s="54"/>
      <c r="AEV24" s="54"/>
      <c r="AEW24" s="54"/>
      <c r="AEX24" s="54"/>
      <c r="AEY24" s="54"/>
      <c r="AEZ24" s="54"/>
      <c r="AFA24" s="54"/>
      <c r="AFB24" s="54"/>
      <c r="AFC24" s="54"/>
      <c r="AFD24" s="54"/>
      <c r="AFE24" s="54"/>
      <c r="AFF24" s="54"/>
      <c r="AFG24" s="54"/>
      <c r="AFH24" s="54"/>
      <c r="AFI24" s="54"/>
      <c r="AFJ24" s="54"/>
      <c r="AFK24" s="54"/>
      <c r="AFL24" s="54"/>
      <c r="AFM24" s="54"/>
      <c r="AFN24" s="54"/>
      <c r="AFO24" s="54"/>
      <c r="AFP24" s="54"/>
      <c r="AFQ24" s="54"/>
      <c r="AFR24" s="54"/>
      <c r="AFS24" s="54"/>
      <c r="AFT24" s="54"/>
      <c r="AFU24" s="54"/>
      <c r="AFV24" s="54"/>
      <c r="AFW24" s="54"/>
      <c r="AFX24" s="54"/>
      <c r="AFY24" s="54"/>
      <c r="AFZ24" s="54"/>
      <c r="AGA24" s="54"/>
      <c r="AGB24" s="54"/>
      <c r="AGC24" s="54"/>
      <c r="AGD24" s="54"/>
      <c r="AGE24" s="54"/>
      <c r="AGF24" s="54"/>
      <c r="AGG24" s="54"/>
      <c r="AGH24" s="54"/>
      <c r="AGI24" s="54"/>
      <c r="AGJ24" s="54"/>
      <c r="AGK24" s="54"/>
      <c r="AGL24" s="54"/>
      <c r="AGM24" s="54"/>
      <c r="AGN24" s="54"/>
      <c r="AGO24" s="54"/>
      <c r="AGP24" s="54"/>
      <c r="AGQ24" s="54"/>
      <c r="AGR24" s="54"/>
      <c r="AGS24" s="54"/>
      <c r="AGT24" s="54"/>
      <c r="AGU24" s="54"/>
      <c r="AGV24" s="54"/>
      <c r="AGW24" s="54"/>
      <c r="AGX24" s="54"/>
      <c r="AGY24" s="54"/>
      <c r="AGZ24" s="54"/>
      <c r="AHA24" s="54"/>
      <c r="AHB24" s="54"/>
      <c r="AHC24" s="54"/>
      <c r="AHD24" s="54"/>
      <c r="AHE24" s="54"/>
      <c r="AHF24" s="54"/>
      <c r="AHG24" s="54"/>
      <c r="AHH24" s="54"/>
      <c r="AHI24" s="54"/>
      <c r="AHJ24" s="54"/>
      <c r="AHK24" s="54"/>
      <c r="AHL24" s="54"/>
      <c r="AHM24" s="54"/>
      <c r="AHN24" s="54"/>
      <c r="AHO24" s="54"/>
      <c r="AHP24" s="54"/>
      <c r="AHQ24" s="54"/>
      <c r="AHR24" s="54"/>
      <c r="AHS24" s="54"/>
      <c r="AHT24" s="54"/>
      <c r="AHU24" s="54"/>
      <c r="AHV24" s="54"/>
      <c r="AHW24" s="54"/>
      <c r="AHX24" s="54"/>
      <c r="AHY24" s="54"/>
      <c r="AHZ24" s="54"/>
      <c r="AIA24" s="54"/>
      <c r="AIB24" s="54"/>
      <c r="AIC24" s="54"/>
      <c r="AID24" s="54"/>
      <c r="AIE24" s="54"/>
      <c r="AIF24" s="54"/>
      <c r="AIG24" s="54"/>
      <c r="AIH24" s="54"/>
      <c r="AII24" s="54"/>
      <c r="AIJ24" s="54"/>
      <c r="AIK24" s="54"/>
      <c r="AIL24" s="54"/>
      <c r="AIM24" s="54"/>
      <c r="AIN24" s="54"/>
      <c r="AIO24" s="54"/>
      <c r="AIP24" s="54"/>
      <c r="AIQ24" s="54"/>
      <c r="AIR24" s="54"/>
      <c r="AIS24" s="54"/>
      <c r="AIT24" s="54"/>
      <c r="AIU24" s="54"/>
      <c r="AIV24" s="54"/>
      <c r="AIW24" s="54"/>
      <c r="AIX24" s="54"/>
      <c r="AIY24" s="54"/>
      <c r="AIZ24" s="54"/>
      <c r="AJA24" s="54"/>
      <c r="AJB24" s="54"/>
      <c r="AJC24" s="54"/>
      <c r="AJD24" s="54"/>
      <c r="AJE24" s="54"/>
      <c r="AJF24" s="54"/>
      <c r="AJG24" s="54"/>
      <c r="AJH24" s="54"/>
      <c r="AJI24" s="54"/>
      <c r="AJJ24" s="54"/>
      <c r="AJK24" s="54"/>
      <c r="AJL24" s="54"/>
      <c r="AJM24" s="54"/>
      <c r="AJN24" s="54"/>
      <c r="AJO24" s="54"/>
      <c r="AJP24" s="54"/>
      <c r="AJQ24" s="54"/>
      <c r="AJR24" s="54"/>
      <c r="AJS24" s="54"/>
      <c r="AJT24" s="54"/>
      <c r="AJU24" s="54"/>
      <c r="AJV24" s="54"/>
      <c r="AJW24" s="54"/>
      <c r="AJX24" s="54"/>
      <c r="AJY24" s="54"/>
      <c r="AJZ24" s="54"/>
      <c r="AKA24" s="54"/>
      <c r="AKB24" s="54"/>
      <c r="AKC24" s="54"/>
      <c r="AKD24" s="54"/>
      <c r="AKE24" s="54"/>
      <c r="AKF24" s="54"/>
      <c r="AKG24" s="54"/>
      <c r="AKH24" s="54"/>
      <c r="AKI24" s="54"/>
      <c r="AKJ24" s="54"/>
      <c r="AKK24" s="54"/>
      <c r="AKL24" s="54"/>
      <c r="AKM24" s="54"/>
      <c r="AKN24" s="54"/>
      <c r="AKO24" s="54"/>
      <c r="AKP24" s="54"/>
      <c r="AKQ24" s="54"/>
      <c r="AKR24" s="54"/>
      <c r="AKS24" s="54"/>
      <c r="AKT24" s="54"/>
      <c r="AKU24" s="54"/>
      <c r="AKV24" s="54"/>
      <c r="AKW24" s="54"/>
      <c r="AKX24" s="54"/>
      <c r="AKY24" s="54"/>
      <c r="AKZ24" s="54"/>
      <c r="ALA24" s="54"/>
      <c r="ALB24" s="54"/>
      <c r="ALC24" s="54"/>
      <c r="ALD24" s="54"/>
      <c r="ALE24" s="54"/>
      <c r="ALF24" s="54"/>
      <c r="ALG24" s="54"/>
      <c r="ALH24" s="54"/>
      <c r="ALI24" s="54"/>
      <c r="ALJ24" s="54"/>
      <c r="ALK24" s="54"/>
      <c r="ALL24" s="54"/>
      <c r="ALM24" s="54"/>
      <c r="ALN24" s="54"/>
      <c r="ALO24" s="54"/>
      <c r="ALP24" s="54"/>
      <c r="ALQ24" s="54"/>
      <c r="ALR24" s="54"/>
      <c r="ALS24" s="54"/>
      <c r="ALT24" s="54"/>
      <c r="ALU24" s="54"/>
      <c r="ALV24" s="54"/>
      <c r="ALW24" s="54"/>
      <c r="ALX24" s="54"/>
      <c r="ALY24" s="54"/>
      <c r="ALZ24" s="54"/>
      <c r="AMA24" s="54"/>
      <c r="AMB24" s="54"/>
      <c r="AMC24" s="54"/>
      <c r="AMD24" s="54"/>
      <c r="AME24" s="54"/>
      <c r="AMF24" s="54"/>
      <c r="AMG24" s="54"/>
      <c r="AMH24" s="54"/>
      <c r="AMI24" s="54"/>
      <c r="AMJ24" s="54"/>
      <c r="AMK24" s="54"/>
      <c r="AML24" s="54"/>
      <c r="AMM24" s="54"/>
      <c r="AMN24" s="54"/>
      <c r="AMO24" s="54"/>
      <c r="AMP24" s="54"/>
      <c r="AMQ24" s="54"/>
      <c r="AMR24" s="54"/>
      <c r="AMS24" s="54"/>
      <c r="AMT24" s="54"/>
      <c r="AMU24" s="54"/>
      <c r="AMV24" s="54"/>
      <c r="AMW24" s="54"/>
      <c r="AMX24" s="54"/>
      <c r="AMY24" s="54"/>
      <c r="AMZ24" s="54"/>
      <c r="ANA24" s="54"/>
      <c r="ANB24" s="54"/>
      <c r="ANC24" s="54"/>
      <c r="AND24" s="54"/>
      <c r="ANE24" s="54"/>
      <c r="ANF24" s="54"/>
      <c r="ANG24" s="54"/>
      <c r="ANH24" s="54"/>
      <c r="ANI24" s="54"/>
      <c r="ANJ24" s="54"/>
      <c r="ANK24" s="54"/>
      <c r="ANL24" s="54"/>
      <c r="ANM24" s="54"/>
      <c r="ANN24" s="54"/>
      <c r="ANO24" s="54"/>
      <c r="ANP24" s="54"/>
      <c r="ANQ24" s="54"/>
      <c r="ANR24" s="54"/>
      <c r="ANS24" s="54"/>
      <c r="ANT24" s="54"/>
      <c r="ANU24" s="54"/>
      <c r="ANV24" s="54"/>
      <c r="ANW24" s="54"/>
      <c r="ANX24" s="54"/>
      <c r="ANY24" s="54"/>
      <c r="ANZ24" s="54"/>
      <c r="AOA24" s="54"/>
      <c r="AOB24" s="54"/>
      <c r="AOC24" s="54"/>
      <c r="AOD24" s="54"/>
      <c r="AOE24" s="54"/>
      <c r="AOF24" s="54"/>
      <c r="AOG24" s="54"/>
      <c r="AOH24" s="54"/>
      <c r="AOI24" s="54"/>
      <c r="AOJ24" s="54"/>
      <c r="AOK24" s="54"/>
      <c r="AOL24" s="54"/>
      <c r="AOM24" s="54"/>
      <c r="AON24" s="54"/>
      <c r="AOO24" s="54"/>
      <c r="AOP24" s="54"/>
      <c r="AOQ24" s="54"/>
      <c r="AOR24" s="54"/>
      <c r="AOS24" s="54"/>
      <c r="AOT24" s="54"/>
      <c r="AOU24" s="54"/>
      <c r="AOV24" s="54"/>
      <c r="AOW24" s="54"/>
      <c r="AOX24" s="54"/>
      <c r="AOY24" s="54"/>
      <c r="AOZ24" s="54"/>
      <c r="APA24" s="54"/>
      <c r="APB24" s="54"/>
      <c r="APC24" s="54"/>
      <c r="APD24" s="54"/>
      <c r="APE24" s="54"/>
      <c r="APF24" s="54"/>
      <c r="APG24" s="54"/>
      <c r="APH24" s="54"/>
      <c r="API24" s="54"/>
      <c r="APJ24" s="54"/>
      <c r="APK24" s="54"/>
      <c r="APL24" s="54"/>
      <c r="APM24" s="54"/>
      <c r="APN24" s="54"/>
      <c r="APO24" s="54"/>
      <c r="APP24" s="54"/>
      <c r="APQ24" s="54"/>
      <c r="APR24" s="54"/>
      <c r="APS24" s="54"/>
      <c r="APT24" s="54"/>
      <c r="APU24" s="54"/>
      <c r="APV24" s="54"/>
      <c r="APW24" s="54"/>
      <c r="APX24" s="54"/>
      <c r="APY24" s="54"/>
      <c r="APZ24" s="54"/>
      <c r="AQA24" s="54"/>
      <c r="AQB24" s="54"/>
      <c r="AQC24" s="54"/>
      <c r="AQD24" s="54"/>
      <c r="AQE24" s="54"/>
      <c r="AQF24" s="54"/>
      <c r="AQG24" s="54"/>
      <c r="AQH24" s="54"/>
      <c r="AQI24" s="54"/>
      <c r="AQJ24" s="54"/>
      <c r="AQK24" s="54"/>
      <c r="AQL24" s="54"/>
      <c r="AQM24" s="54"/>
      <c r="AQN24" s="54"/>
      <c r="AQO24" s="54"/>
      <c r="AQP24" s="54"/>
      <c r="AQQ24" s="54"/>
      <c r="AQR24" s="54"/>
      <c r="AQS24" s="54"/>
      <c r="AQT24" s="54"/>
      <c r="AQU24" s="54"/>
      <c r="AQV24" s="54"/>
      <c r="AQW24" s="54"/>
      <c r="AQX24" s="54"/>
      <c r="AQY24" s="54"/>
      <c r="AQZ24" s="54"/>
      <c r="ARA24" s="54"/>
      <c r="ARB24" s="54"/>
      <c r="ARC24" s="54"/>
      <c r="ARD24" s="54"/>
      <c r="ARE24" s="54"/>
      <c r="ARF24" s="54"/>
      <c r="ARG24" s="54"/>
      <c r="ARH24" s="54"/>
      <c r="ARI24" s="54"/>
      <c r="ARJ24" s="54"/>
      <c r="ARK24" s="54"/>
      <c r="ARL24" s="54"/>
      <c r="ARM24" s="54"/>
      <c r="ARN24" s="54"/>
      <c r="ARO24" s="54"/>
      <c r="ARP24" s="54"/>
      <c r="ARQ24" s="54"/>
      <c r="ARR24" s="54"/>
      <c r="ARS24" s="54"/>
      <c r="ART24" s="54"/>
      <c r="ARU24" s="54"/>
      <c r="ARV24" s="54"/>
      <c r="ARW24" s="54"/>
      <c r="ARX24" s="54"/>
      <c r="ARY24" s="54"/>
      <c r="ARZ24" s="54"/>
      <c r="ASA24" s="54"/>
      <c r="ASB24" s="54"/>
      <c r="ASC24" s="54"/>
      <c r="ASD24" s="54"/>
      <c r="ASE24" s="54"/>
      <c r="ASF24" s="54"/>
      <c r="ASG24" s="54"/>
      <c r="ASH24" s="54"/>
      <c r="ASI24" s="54"/>
      <c r="ASJ24" s="54"/>
      <c r="ASK24" s="54"/>
      <c r="ASL24" s="54"/>
      <c r="ASM24" s="54"/>
      <c r="ASN24" s="54"/>
      <c r="ASO24" s="54"/>
      <c r="ASP24" s="54"/>
      <c r="ASQ24" s="54"/>
      <c r="ASR24" s="54"/>
      <c r="ASS24" s="54"/>
      <c r="AST24" s="54"/>
      <c r="ASU24" s="54"/>
      <c r="ASV24" s="54"/>
      <c r="ASW24" s="54"/>
      <c r="ASX24" s="54"/>
      <c r="ASY24" s="54"/>
      <c r="ASZ24" s="54"/>
      <c r="ATA24" s="54"/>
      <c r="ATB24" s="54"/>
      <c r="ATC24" s="54"/>
      <c r="ATD24" s="54"/>
      <c r="ATE24" s="54"/>
      <c r="ATF24" s="54"/>
      <c r="ATG24" s="54"/>
      <c r="ATH24" s="54"/>
      <c r="ATI24" s="54"/>
      <c r="ATJ24" s="54"/>
      <c r="ATK24" s="54"/>
      <c r="ATL24" s="54"/>
      <c r="ATM24" s="54"/>
      <c r="ATN24" s="54"/>
      <c r="ATO24" s="54"/>
      <c r="ATP24" s="54"/>
      <c r="ATQ24" s="54"/>
      <c r="ATR24" s="54"/>
      <c r="ATS24" s="54"/>
      <c r="ATT24" s="54"/>
      <c r="ATU24" s="54"/>
      <c r="ATV24" s="54"/>
      <c r="ATW24" s="54"/>
      <c r="ATX24" s="54"/>
      <c r="ATY24" s="54"/>
      <c r="ATZ24" s="54"/>
      <c r="AUA24" s="54"/>
      <c r="AUB24" s="54"/>
      <c r="AUC24" s="54"/>
      <c r="AUD24" s="54"/>
      <c r="AUE24" s="54"/>
      <c r="AUF24" s="54"/>
      <c r="AUG24" s="54"/>
      <c r="AUH24" s="54"/>
      <c r="AUI24" s="54"/>
      <c r="AUJ24" s="54"/>
      <c r="AUK24" s="54"/>
      <c r="AUL24" s="54"/>
      <c r="AUM24" s="54"/>
      <c r="AUN24" s="54"/>
      <c r="AUO24" s="54"/>
      <c r="AUP24" s="54"/>
      <c r="AUQ24" s="54"/>
      <c r="AUR24" s="54"/>
      <c r="AUS24" s="54"/>
      <c r="AUT24" s="54"/>
      <c r="AUU24" s="54"/>
      <c r="AUV24" s="54"/>
      <c r="AUW24" s="54"/>
      <c r="AUX24" s="54"/>
      <c r="AUY24" s="54"/>
      <c r="AUZ24" s="54"/>
      <c r="AVA24" s="54"/>
      <c r="AVB24" s="54"/>
      <c r="AVC24" s="54"/>
      <c r="AVD24" s="54"/>
      <c r="AVE24" s="54"/>
      <c r="AVF24" s="54"/>
      <c r="AVG24" s="54"/>
      <c r="AVH24" s="54"/>
      <c r="AVI24" s="54"/>
      <c r="AVJ24" s="54"/>
      <c r="AVK24" s="54"/>
      <c r="AVL24" s="54"/>
      <c r="AVM24" s="54"/>
      <c r="AVN24" s="54"/>
      <c r="AVO24" s="54"/>
      <c r="AVP24" s="54"/>
      <c r="AVQ24" s="54"/>
      <c r="AVR24" s="54"/>
      <c r="AVS24" s="54"/>
      <c r="AVT24" s="54"/>
      <c r="AVU24" s="54"/>
      <c r="AVV24" s="54"/>
      <c r="AVW24" s="54"/>
      <c r="AVX24" s="54"/>
      <c r="AVY24" s="54"/>
      <c r="AVZ24" s="54"/>
      <c r="AWA24" s="54"/>
      <c r="AWB24" s="54"/>
      <c r="AWC24" s="54"/>
      <c r="AWD24" s="54"/>
      <c r="AWE24" s="54"/>
      <c r="AWF24" s="54"/>
      <c r="AWG24" s="54"/>
      <c r="AWH24" s="54"/>
      <c r="AWI24" s="54"/>
      <c r="AWJ24" s="54"/>
      <c r="AWK24" s="54"/>
      <c r="AWL24" s="54"/>
      <c r="AWM24" s="54"/>
      <c r="AWN24" s="54"/>
      <c r="AWO24" s="54"/>
      <c r="AWP24" s="54"/>
      <c r="AWQ24" s="54"/>
      <c r="AWR24" s="54"/>
      <c r="AWS24" s="54"/>
      <c r="AWT24" s="54"/>
      <c r="AWU24" s="54"/>
      <c r="AWV24" s="54"/>
      <c r="AWW24" s="54"/>
      <c r="AWX24" s="54"/>
      <c r="AWY24" s="54"/>
      <c r="AWZ24" s="54"/>
      <c r="AXA24" s="54"/>
      <c r="AXB24" s="54"/>
      <c r="AXC24" s="54"/>
      <c r="AXD24" s="54"/>
      <c r="AXE24" s="54"/>
      <c r="AXF24" s="54"/>
      <c r="AXG24" s="54"/>
      <c r="AXH24" s="54"/>
      <c r="AXI24" s="54"/>
      <c r="AXJ24" s="54"/>
      <c r="AXK24" s="54"/>
      <c r="AXL24" s="54"/>
      <c r="AXM24" s="54"/>
      <c r="AXN24" s="54"/>
      <c r="AXO24" s="54"/>
      <c r="AXP24" s="54"/>
      <c r="AXQ24" s="54"/>
      <c r="AXR24" s="54"/>
      <c r="AXS24" s="54"/>
      <c r="AXT24" s="54"/>
      <c r="AXU24" s="54"/>
      <c r="AXV24" s="54"/>
      <c r="AXW24" s="54"/>
      <c r="AXX24" s="54"/>
      <c r="AXY24" s="54"/>
      <c r="AXZ24" s="54"/>
      <c r="AYA24" s="54"/>
      <c r="AYB24" s="54"/>
      <c r="AYC24" s="54"/>
      <c r="AYD24" s="54"/>
      <c r="AYE24" s="54"/>
      <c r="AYF24" s="54"/>
      <c r="AYG24" s="54"/>
      <c r="AYH24" s="54"/>
      <c r="AYI24" s="54"/>
      <c r="AYJ24" s="54"/>
      <c r="AYK24" s="54"/>
      <c r="AYL24" s="54"/>
      <c r="AYM24" s="54"/>
      <c r="AYN24" s="54"/>
      <c r="AYO24" s="54"/>
      <c r="AYP24" s="54"/>
      <c r="AYQ24" s="54"/>
      <c r="AYR24" s="54"/>
      <c r="AYS24" s="54"/>
      <c r="AYT24" s="54"/>
      <c r="AYU24" s="54"/>
      <c r="AYV24" s="54"/>
      <c r="AYW24" s="54"/>
      <c r="AYX24" s="54"/>
      <c r="AYY24" s="54"/>
      <c r="AYZ24" s="54"/>
      <c r="AZA24" s="54"/>
      <c r="AZB24" s="54"/>
      <c r="AZC24" s="54"/>
      <c r="AZD24" s="54"/>
      <c r="AZE24" s="54"/>
      <c r="AZF24" s="54"/>
      <c r="AZG24" s="54"/>
      <c r="AZH24" s="54"/>
      <c r="AZI24" s="54"/>
      <c r="AZJ24" s="54"/>
      <c r="AZK24" s="54"/>
      <c r="AZL24" s="54"/>
      <c r="AZM24" s="54"/>
      <c r="AZN24" s="54"/>
      <c r="AZO24" s="54"/>
      <c r="AZP24" s="54"/>
      <c r="AZQ24" s="54"/>
      <c r="AZR24" s="54"/>
      <c r="AZS24" s="54"/>
      <c r="AZT24" s="54"/>
      <c r="AZU24" s="54"/>
      <c r="AZV24" s="54"/>
      <c r="AZW24" s="54"/>
      <c r="AZX24" s="54"/>
      <c r="AZY24" s="54"/>
      <c r="AZZ24" s="54"/>
      <c r="BAA24" s="54"/>
      <c r="BAB24" s="54"/>
      <c r="BAC24" s="54"/>
      <c r="BAD24" s="54"/>
      <c r="BAE24" s="54"/>
      <c r="BAF24" s="54"/>
      <c r="BAG24" s="54"/>
      <c r="BAH24" s="54"/>
      <c r="BAI24" s="54"/>
      <c r="BAJ24" s="54"/>
      <c r="BAK24" s="54"/>
      <c r="BAL24" s="54"/>
      <c r="BAM24" s="54"/>
      <c r="BAN24" s="54"/>
      <c r="BAO24" s="54"/>
      <c r="BAP24" s="54"/>
      <c r="BAQ24" s="54"/>
      <c r="BAR24" s="54"/>
      <c r="BAS24" s="54"/>
      <c r="BAT24" s="54"/>
      <c r="BAU24" s="54"/>
      <c r="BAV24" s="54"/>
      <c r="BAW24" s="54"/>
      <c r="BAX24" s="54"/>
      <c r="BAY24" s="54"/>
      <c r="BAZ24" s="54"/>
      <c r="BBA24" s="54"/>
      <c r="BBB24" s="54"/>
      <c r="BBC24" s="54"/>
      <c r="BBD24" s="54"/>
      <c r="BBE24" s="54"/>
      <c r="BBF24" s="54"/>
      <c r="BBG24" s="54"/>
      <c r="BBH24" s="54"/>
      <c r="BBI24" s="54"/>
      <c r="BBJ24" s="54"/>
      <c r="BBK24" s="54"/>
      <c r="BBL24" s="54"/>
      <c r="BBM24" s="54"/>
      <c r="BBN24" s="54"/>
      <c r="BBO24" s="54"/>
      <c r="BBP24" s="54"/>
      <c r="BBQ24" s="54"/>
      <c r="BBR24" s="54"/>
      <c r="BBS24" s="54"/>
      <c r="BBT24" s="54"/>
      <c r="BBU24" s="54"/>
      <c r="BBV24" s="54"/>
      <c r="BBW24" s="54"/>
      <c r="BBX24" s="54"/>
      <c r="BBY24" s="54"/>
      <c r="BBZ24" s="54"/>
      <c r="BCA24" s="54"/>
      <c r="BCB24" s="54"/>
      <c r="BCC24" s="54"/>
      <c r="BCD24" s="54"/>
      <c r="BCE24" s="54"/>
      <c r="BCF24" s="54"/>
      <c r="BCG24" s="54"/>
      <c r="BCH24" s="54"/>
      <c r="BCI24" s="54"/>
      <c r="BCJ24" s="54"/>
      <c r="BCK24" s="54"/>
      <c r="BCL24" s="54"/>
      <c r="BCM24" s="54"/>
      <c r="BCN24" s="54"/>
      <c r="BCO24" s="54"/>
      <c r="BCP24" s="54"/>
      <c r="BCQ24" s="54"/>
      <c r="BCR24" s="54"/>
      <c r="BCS24" s="54"/>
      <c r="BCT24" s="54"/>
      <c r="BCU24" s="54"/>
      <c r="BCV24" s="54"/>
      <c r="BCW24" s="54"/>
      <c r="BCX24" s="54"/>
      <c r="BCY24" s="54"/>
      <c r="BCZ24" s="54"/>
      <c r="BDA24" s="54"/>
      <c r="BDB24" s="54"/>
      <c r="BDC24" s="54"/>
      <c r="BDD24" s="54"/>
      <c r="BDE24" s="54"/>
      <c r="BDF24" s="54"/>
      <c r="BDG24" s="54"/>
      <c r="BDH24" s="54"/>
      <c r="BDI24" s="54"/>
      <c r="BDJ24" s="54"/>
      <c r="BDK24" s="54"/>
      <c r="BDL24" s="54"/>
      <c r="BDM24" s="54"/>
      <c r="BDN24" s="54"/>
      <c r="BDO24" s="54"/>
      <c r="BDP24" s="54"/>
      <c r="BDQ24" s="54"/>
      <c r="BDR24" s="54"/>
      <c r="BDS24" s="54"/>
      <c r="BDT24" s="54"/>
      <c r="BDU24" s="54"/>
      <c r="BDV24" s="54"/>
      <c r="BDW24" s="54"/>
      <c r="BDX24" s="54"/>
      <c r="BDY24" s="54"/>
      <c r="BDZ24" s="54"/>
      <c r="BEA24" s="54"/>
      <c r="BEB24" s="54"/>
      <c r="BEC24" s="54"/>
      <c r="BED24" s="54"/>
      <c r="BEE24" s="54"/>
      <c r="BEF24" s="54"/>
      <c r="BEG24" s="54"/>
      <c r="BEH24" s="54"/>
      <c r="BEI24" s="54"/>
      <c r="BEJ24" s="54"/>
      <c r="BEK24" s="54"/>
      <c r="BEL24" s="54"/>
      <c r="BEM24" s="54"/>
      <c r="BEN24" s="54"/>
      <c r="BEO24" s="54"/>
      <c r="BEP24" s="54"/>
      <c r="BEQ24" s="54"/>
      <c r="BER24" s="54"/>
      <c r="BES24" s="54"/>
      <c r="BET24" s="54"/>
      <c r="BEU24" s="54"/>
      <c r="BEV24" s="54"/>
      <c r="BEW24" s="54"/>
      <c r="BEX24" s="54"/>
      <c r="BEY24" s="54"/>
      <c r="BEZ24" s="54"/>
      <c r="BFA24" s="54"/>
      <c r="BFB24" s="54"/>
      <c r="BFC24" s="54"/>
      <c r="BFD24" s="54"/>
      <c r="BFE24" s="54"/>
      <c r="BFF24" s="54"/>
      <c r="BFG24" s="54"/>
      <c r="BFH24" s="54"/>
      <c r="BFI24" s="54"/>
      <c r="BFJ24" s="54"/>
      <c r="BFK24" s="54"/>
      <c r="BFL24" s="54"/>
      <c r="BFM24" s="54"/>
      <c r="BFN24" s="54"/>
      <c r="BFO24" s="54"/>
      <c r="BFP24" s="54"/>
      <c r="BFQ24" s="54"/>
      <c r="BFR24" s="54"/>
      <c r="BFS24" s="54"/>
      <c r="BFT24" s="54"/>
      <c r="BFU24" s="54"/>
      <c r="BFV24" s="54"/>
      <c r="BFW24" s="54"/>
      <c r="BFX24" s="54"/>
      <c r="BFY24" s="54"/>
      <c r="BFZ24" s="54"/>
      <c r="BGA24" s="54"/>
      <c r="BGB24" s="54"/>
      <c r="BGC24" s="54"/>
      <c r="BGD24" s="54"/>
      <c r="BGE24" s="54"/>
      <c r="BGF24" s="54"/>
      <c r="BGG24" s="54"/>
      <c r="BGH24" s="54"/>
      <c r="BGI24" s="54"/>
      <c r="BGJ24" s="54"/>
      <c r="BGK24" s="54"/>
      <c r="BGL24" s="54"/>
      <c r="BGM24" s="54"/>
      <c r="BGN24" s="54"/>
      <c r="BGO24" s="54"/>
      <c r="BGP24" s="54"/>
      <c r="BGQ24" s="54"/>
      <c r="BGR24" s="54"/>
      <c r="BGS24" s="54"/>
      <c r="BGT24" s="54"/>
      <c r="BGU24" s="54"/>
      <c r="BGV24" s="54"/>
      <c r="BGW24" s="54"/>
      <c r="BGX24" s="54"/>
      <c r="BGY24" s="54"/>
      <c r="BGZ24" s="54"/>
      <c r="BHA24" s="54"/>
      <c r="BHB24" s="54"/>
      <c r="BHC24" s="54"/>
      <c r="BHD24" s="54"/>
      <c r="BHE24" s="54"/>
      <c r="BHF24" s="54"/>
      <c r="BHG24" s="54"/>
      <c r="BHH24" s="54"/>
      <c r="BHI24" s="54"/>
      <c r="BHJ24" s="54"/>
      <c r="BHK24" s="54"/>
      <c r="BHL24" s="54"/>
      <c r="BHM24" s="54"/>
      <c r="BHN24" s="54"/>
      <c r="BHO24" s="54"/>
      <c r="BHP24" s="54"/>
      <c r="BHQ24" s="54"/>
      <c r="BHR24" s="54"/>
      <c r="BHS24" s="54"/>
      <c r="BHT24" s="54"/>
      <c r="BHU24" s="54"/>
      <c r="BHV24" s="54"/>
      <c r="BHW24" s="54"/>
      <c r="BHX24" s="54"/>
      <c r="BHY24" s="54"/>
      <c r="BHZ24" s="54"/>
      <c r="BIA24" s="54"/>
      <c r="BIB24" s="54"/>
      <c r="BIC24" s="54"/>
      <c r="BID24" s="54"/>
      <c r="BIE24" s="54"/>
      <c r="BIF24" s="54"/>
      <c r="BIG24" s="54"/>
      <c r="BIH24" s="54"/>
      <c r="BII24" s="54"/>
      <c r="BIJ24" s="54"/>
      <c r="BIK24" s="54"/>
      <c r="BIL24" s="54"/>
      <c r="BIM24" s="54"/>
      <c r="BIN24" s="54"/>
      <c r="BIO24" s="54"/>
      <c r="BIP24" s="54"/>
      <c r="BIQ24" s="54"/>
      <c r="BIR24" s="54"/>
      <c r="BIS24" s="54"/>
      <c r="BIT24" s="54"/>
      <c r="BIU24" s="54"/>
      <c r="BIV24" s="54"/>
      <c r="BIW24" s="54"/>
      <c r="BIX24" s="54"/>
      <c r="BIY24" s="54"/>
      <c r="BIZ24" s="54"/>
      <c r="BJA24" s="54"/>
      <c r="BJB24" s="54"/>
      <c r="BJC24" s="54"/>
      <c r="BJD24" s="54"/>
      <c r="BJE24" s="54"/>
      <c r="BJF24" s="54"/>
      <c r="BJG24" s="54"/>
      <c r="BJH24" s="54"/>
      <c r="BJI24" s="54"/>
      <c r="BJJ24" s="54"/>
      <c r="BJK24" s="54"/>
      <c r="BJL24" s="54"/>
      <c r="BJM24" s="54"/>
      <c r="BJN24" s="54"/>
      <c r="BJO24" s="54"/>
      <c r="BJP24" s="54"/>
      <c r="BJQ24" s="54"/>
      <c r="BJR24" s="54"/>
      <c r="BJS24" s="54"/>
      <c r="BJT24" s="54"/>
      <c r="BJU24" s="54"/>
      <c r="BJV24" s="54"/>
      <c r="BJW24" s="54"/>
      <c r="BJX24" s="54"/>
      <c r="BJY24" s="54"/>
      <c r="BJZ24" s="54"/>
      <c r="BKA24" s="54"/>
      <c r="BKB24" s="54"/>
      <c r="BKC24" s="54"/>
      <c r="BKD24" s="54"/>
      <c r="BKE24" s="54"/>
      <c r="BKF24" s="54"/>
      <c r="BKG24" s="54"/>
      <c r="BKH24" s="54"/>
      <c r="BKI24" s="54"/>
      <c r="BKJ24" s="54"/>
      <c r="BKK24" s="54"/>
      <c r="BKL24" s="54"/>
      <c r="BKM24" s="54"/>
      <c r="BKN24" s="54"/>
      <c r="BKO24" s="54"/>
      <c r="BKP24" s="54"/>
      <c r="BKQ24" s="54"/>
      <c r="BKR24" s="54"/>
      <c r="BKS24" s="54"/>
      <c r="BKT24" s="54"/>
      <c r="BKU24" s="54"/>
      <c r="BKV24" s="54"/>
      <c r="BKW24" s="54"/>
      <c r="BKX24" s="54"/>
      <c r="BKY24" s="54"/>
      <c r="BKZ24" s="54"/>
      <c r="BLA24" s="54"/>
      <c r="BLB24" s="54"/>
      <c r="BLC24" s="54"/>
      <c r="BLD24" s="54"/>
      <c r="BLE24" s="54"/>
      <c r="BLF24" s="54"/>
      <c r="BLG24" s="54"/>
      <c r="BLH24" s="54"/>
      <c r="BLI24" s="54"/>
      <c r="BLJ24" s="54"/>
      <c r="BLK24" s="54"/>
      <c r="BLL24" s="54"/>
      <c r="BLM24" s="54"/>
      <c r="BLN24" s="54"/>
      <c r="BLO24" s="54"/>
      <c r="BLP24" s="54"/>
      <c r="BLQ24" s="54"/>
      <c r="BLR24" s="54"/>
      <c r="BLS24" s="54"/>
      <c r="BLT24" s="54"/>
      <c r="BLU24" s="54"/>
      <c r="BLV24" s="54"/>
      <c r="BLW24" s="54"/>
      <c r="BLX24" s="54"/>
      <c r="BLY24" s="54"/>
      <c r="BLZ24" s="54"/>
      <c r="BMA24" s="54"/>
      <c r="BMB24" s="54"/>
      <c r="BMC24" s="54"/>
      <c r="BMD24" s="54"/>
      <c r="BME24" s="54"/>
      <c r="BMF24" s="54"/>
      <c r="BMG24" s="54"/>
      <c r="BMH24" s="54"/>
      <c r="BMI24" s="54"/>
      <c r="BMJ24" s="54"/>
      <c r="BMK24" s="54"/>
      <c r="BML24" s="54"/>
      <c r="BMM24" s="54"/>
      <c r="BMN24" s="54"/>
      <c r="BMO24" s="54"/>
      <c r="BMP24" s="54"/>
      <c r="BMQ24" s="54"/>
      <c r="BMR24" s="54"/>
      <c r="BMS24" s="54"/>
      <c r="BMT24" s="54"/>
      <c r="BMU24" s="54"/>
      <c r="BMV24" s="54"/>
      <c r="BMW24" s="54"/>
      <c r="BMX24" s="54"/>
      <c r="BMY24" s="54"/>
      <c r="BMZ24" s="54"/>
      <c r="BNA24" s="54"/>
      <c r="BNB24" s="54"/>
      <c r="BNC24" s="54"/>
      <c r="BND24" s="54"/>
      <c r="BNE24" s="54"/>
      <c r="BNF24" s="54"/>
      <c r="BNG24" s="54"/>
      <c r="BNH24" s="54"/>
      <c r="BNI24" s="54"/>
      <c r="BNJ24" s="54"/>
      <c r="BNK24" s="54"/>
      <c r="BNL24" s="54"/>
      <c r="BNM24" s="54"/>
      <c r="BNN24" s="54"/>
      <c r="BNO24" s="54"/>
      <c r="BNP24" s="54"/>
      <c r="BNQ24" s="54"/>
      <c r="BNR24" s="54"/>
      <c r="BNS24" s="54"/>
      <c r="BNT24" s="54"/>
      <c r="BNU24" s="54"/>
      <c r="BNV24" s="54"/>
      <c r="BNW24" s="54"/>
      <c r="BNX24" s="54"/>
      <c r="BNY24" s="54"/>
      <c r="BNZ24" s="54"/>
      <c r="BOA24" s="54"/>
      <c r="BOB24" s="54"/>
      <c r="BOC24" s="54"/>
      <c r="BOD24" s="54"/>
      <c r="BOE24" s="54"/>
      <c r="BOF24" s="54"/>
      <c r="BOG24" s="54"/>
      <c r="BOH24" s="54"/>
      <c r="BOI24" s="54"/>
      <c r="BOJ24" s="54"/>
      <c r="BOK24" s="54"/>
      <c r="BOL24" s="54"/>
      <c r="BOM24" s="54"/>
      <c r="BON24" s="54"/>
      <c r="BOO24" s="54"/>
      <c r="BOP24" s="54"/>
      <c r="BOQ24" s="54"/>
      <c r="BOR24" s="54"/>
      <c r="BOS24" s="54"/>
      <c r="BOT24" s="54"/>
      <c r="BOU24" s="54"/>
      <c r="BOV24" s="54"/>
      <c r="BOW24" s="54"/>
      <c r="BOX24" s="54"/>
      <c r="BOY24" s="54"/>
      <c r="BOZ24" s="54"/>
      <c r="BPA24" s="54"/>
      <c r="BPB24" s="54"/>
      <c r="BPC24" s="54"/>
      <c r="BPD24" s="54"/>
      <c r="BPE24" s="54"/>
      <c r="BPF24" s="54"/>
      <c r="BPG24" s="54"/>
      <c r="BPH24" s="54"/>
      <c r="BPI24" s="54"/>
      <c r="BPJ24" s="54"/>
      <c r="BPK24" s="54"/>
      <c r="BPL24" s="54"/>
      <c r="BPM24" s="54"/>
      <c r="BPN24" s="54"/>
      <c r="BPO24" s="54"/>
      <c r="BPP24" s="54"/>
      <c r="BPQ24" s="54"/>
      <c r="BPR24" s="54"/>
      <c r="BPS24" s="54"/>
      <c r="BPT24" s="54"/>
      <c r="BPU24" s="54"/>
      <c r="BPV24" s="54"/>
      <c r="BPW24" s="54"/>
      <c r="BPX24" s="54"/>
      <c r="BPY24" s="54"/>
      <c r="BPZ24" s="54"/>
      <c r="BQA24" s="54"/>
      <c r="BQB24" s="54"/>
      <c r="BQC24" s="54"/>
      <c r="BQD24" s="54"/>
      <c r="BQE24" s="54"/>
      <c r="BQF24" s="54"/>
      <c r="BQG24" s="54"/>
      <c r="BQH24" s="54"/>
      <c r="BQI24" s="54"/>
      <c r="BQJ24" s="54"/>
      <c r="BQK24" s="54"/>
      <c r="BQL24" s="54"/>
      <c r="BQM24" s="54"/>
      <c r="BQN24" s="54"/>
      <c r="BQO24" s="54"/>
      <c r="BQP24" s="54"/>
      <c r="BQQ24" s="54"/>
      <c r="BQR24" s="54"/>
      <c r="BQS24" s="54"/>
      <c r="BQT24" s="54"/>
      <c r="BQU24" s="54"/>
      <c r="BQV24" s="54"/>
      <c r="BQW24" s="54"/>
      <c r="BQX24" s="54"/>
      <c r="BQY24" s="54"/>
      <c r="BQZ24" s="54"/>
      <c r="BRA24" s="54"/>
      <c r="BRB24" s="54"/>
      <c r="BRC24" s="54"/>
      <c r="BRD24" s="54"/>
      <c r="BRE24" s="54"/>
      <c r="BRF24" s="54"/>
      <c r="BRG24" s="54"/>
      <c r="BRH24" s="54"/>
      <c r="BRI24" s="54"/>
      <c r="BRJ24" s="54"/>
      <c r="BRK24" s="54"/>
      <c r="BRL24" s="54"/>
      <c r="BRM24" s="54"/>
      <c r="BRN24" s="54"/>
      <c r="BRO24" s="54"/>
      <c r="BRP24" s="54"/>
      <c r="BRQ24" s="54"/>
      <c r="BRR24" s="54"/>
      <c r="BRS24" s="54"/>
      <c r="BRT24" s="54"/>
      <c r="BRU24" s="54"/>
      <c r="BRV24" s="54"/>
      <c r="BRW24" s="54"/>
      <c r="BRX24" s="54"/>
      <c r="BRY24" s="54"/>
      <c r="BRZ24" s="54"/>
      <c r="BSA24" s="54"/>
      <c r="BSB24" s="54"/>
      <c r="BSC24" s="54"/>
      <c r="BSD24" s="54"/>
      <c r="BSE24" s="54"/>
      <c r="BSF24" s="54"/>
      <c r="BSG24" s="54"/>
      <c r="BSH24" s="54"/>
      <c r="BSI24" s="54"/>
      <c r="BSJ24" s="54"/>
      <c r="BSK24" s="54"/>
      <c r="BSL24" s="54"/>
      <c r="BSM24" s="54"/>
      <c r="BSN24" s="54"/>
      <c r="BSO24" s="54"/>
      <c r="BSP24" s="54"/>
      <c r="BSQ24" s="54"/>
      <c r="BSR24" s="54"/>
      <c r="BSS24" s="54"/>
      <c r="BST24" s="54"/>
      <c r="BSU24" s="54"/>
      <c r="BSV24" s="54"/>
      <c r="BSW24" s="54"/>
      <c r="BSX24" s="54"/>
      <c r="BSY24" s="54"/>
      <c r="BSZ24" s="54"/>
      <c r="BTA24" s="54"/>
      <c r="BTB24" s="54"/>
      <c r="BTC24" s="54"/>
      <c r="BTD24" s="54"/>
      <c r="BTE24" s="54"/>
      <c r="BTF24" s="54"/>
      <c r="BTG24" s="54"/>
      <c r="BTH24" s="54"/>
      <c r="BTI24" s="54"/>
      <c r="BTJ24" s="54"/>
      <c r="BTK24" s="54"/>
      <c r="BTL24" s="54"/>
      <c r="BTM24" s="54"/>
      <c r="BTN24" s="54"/>
      <c r="BTO24" s="54"/>
      <c r="BTP24" s="54"/>
      <c r="BTQ24" s="54"/>
      <c r="BTR24" s="54"/>
      <c r="BTS24" s="54"/>
      <c r="BTT24" s="54"/>
      <c r="BTU24" s="54"/>
      <c r="BTV24" s="54"/>
      <c r="BTW24" s="54"/>
      <c r="BTX24" s="54"/>
      <c r="BTY24" s="54"/>
      <c r="BTZ24" s="54"/>
      <c r="BUA24" s="54"/>
      <c r="BUB24" s="54"/>
      <c r="BUC24" s="54"/>
      <c r="BUD24" s="54"/>
      <c r="BUE24" s="54"/>
      <c r="BUF24" s="54"/>
      <c r="BUG24" s="54"/>
      <c r="BUH24" s="54"/>
      <c r="BUI24" s="54"/>
      <c r="BUJ24" s="54"/>
      <c r="BUK24" s="54"/>
      <c r="BUL24" s="54"/>
      <c r="BUM24" s="54"/>
      <c r="BUN24" s="54"/>
      <c r="BUO24" s="54"/>
      <c r="BUP24" s="54"/>
      <c r="BUQ24" s="54"/>
      <c r="BUR24" s="54"/>
      <c r="BUS24" s="54"/>
      <c r="BUT24" s="54"/>
      <c r="BUU24" s="54"/>
      <c r="BUV24" s="54"/>
      <c r="BUW24" s="54"/>
      <c r="BUX24" s="54"/>
      <c r="BUY24" s="54"/>
      <c r="BUZ24" s="54"/>
      <c r="BVA24" s="54"/>
      <c r="BVB24" s="54"/>
      <c r="BVC24" s="54"/>
      <c r="BVD24" s="54"/>
      <c r="BVE24" s="54"/>
      <c r="BVF24" s="54"/>
      <c r="BVG24" s="54"/>
      <c r="BVH24" s="54"/>
      <c r="BVI24" s="54"/>
      <c r="BVJ24" s="54"/>
      <c r="BVK24" s="54"/>
      <c r="BVL24" s="54"/>
      <c r="BVM24" s="54"/>
      <c r="BVN24" s="54"/>
      <c r="BVO24" s="54"/>
      <c r="BVP24" s="54"/>
      <c r="BVQ24" s="54"/>
      <c r="BVR24" s="54"/>
      <c r="BVS24" s="54"/>
      <c r="BVT24" s="54"/>
      <c r="BVU24" s="54"/>
      <c r="BVV24" s="54"/>
      <c r="BVW24" s="54"/>
      <c r="BVX24" s="54"/>
      <c r="BVY24" s="54"/>
      <c r="BVZ24" s="54"/>
      <c r="BWA24" s="54"/>
      <c r="BWB24" s="54"/>
      <c r="BWC24" s="54"/>
      <c r="BWD24" s="54"/>
      <c r="BWE24" s="54"/>
      <c r="BWF24" s="54"/>
      <c r="BWG24" s="54"/>
      <c r="BWH24" s="54"/>
      <c r="BWI24" s="54"/>
      <c r="BWJ24" s="54"/>
      <c r="BWK24" s="54"/>
      <c r="BWL24" s="54"/>
      <c r="BWM24" s="54"/>
      <c r="BWN24" s="54"/>
      <c r="BWO24" s="54"/>
      <c r="BWP24" s="54"/>
      <c r="BWQ24" s="54"/>
      <c r="BWR24" s="54"/>
      <c r="BWS24" s="54"/>
      <c r="BWT24" s="54"/>
      <c r="BWU24" s="54"/>
      <c r="BWV24" s="54"/>
      <c r="BWW24" s="54"/>
      <c r="BWX24" s="54"/>
      <c r="BWY24" s="54"/>
      <c r="BWZ24" s="54"/>
      <c r="BXA24" s="54"/>
      <c r="BXB24" s="54"/>
      <c r="BXC24" s="54"/>
      <c r="BXD24" s="54"/>
      <c r="BXE24" s="54"/>
      <c r="BXF24" s="54"/>
      <c r="BXG24" s="54"/>
      <c r="BXH24" s="54"/>
      <c r="BXI24" s="54"/>
      <c r="BXJ24" s="54"/>
      <c r="BXK24" s="54"/>
      <c r="BXL24" s="54"/>
      <c r="BXM24" s="54"/>
      <c r="BXN24" s="54"/>
      <c r="BXO24" s="54"/>
      <c r="BXP24" s="54"/>
      <c r="BXQ24" s="54"/>
      <c r="BXR24" s="54"/>
      <c r="BXS24" s="54"/>
      <c r="BXT24" s="54"/>
      <c r="BXU24" s="54"/>
      <c r="BXV24" s="54"/>
      <c r="BXW24" s="54"/>
      <c r="BXX24" s="54"/>
      <c r="BXY24" s="54"/>
      <c r="BXZ24" s="54"/>
      <c r="BYA24" s="54"/>
      <c r="BYB24" s="54"/>
      <c r="BYC24" s="54"/>
      <c r="BYD24" s="54"/>
      <c r="BYE24" s="54"/>
      <c r="BYF24" s="54"/>
      <c r="BYG24" s="54"/>
      <c r="BYH24" s="54"/>
      <c r="BYI24" s="54"/>
      <c r="BYJ24" s="54"/>
      <c r="BYK24" s="54"/>
      <c r="BYL24" s="54"/>
      <c r="BYM24" s="54"/>
      <c r="BYN24" s="54"/>
      <c r="BYO24" s="54"/>
      <c r="BYP24" s="54"/>
      <c r="BYQ24" s="54"/>
      <c r="BYR24" s="54"/>
      <c r="BYS24" s="54"/>
      <c r="BYT24" s="54"/>
      <c r="BYU24" s="54"/>
      <c r="BYV24" s="54"/>
      <c r="BYW24" s="54"/>
      <c r="BYX24" s="54"/>
      <c r="BYY24" s="54"/>
      <c r="BYZ24" s="54"/>
      <c r="BZA24" s="54"/>
      <c r="BZB24" s="54"/>
      <c r="BZC24" s="54"/>
      <c r="BZD24" s="54"/>
      <c r="BZE24" s="54"/>
      <c r="BZF24" s="54"/>
      <c r="BZG24" s="54"/>
      <c r="BZH24" s="54"/>
      <c r="BZI24" s="54"/>
      <c r="BZJ24" s="54"/>
      <c r="BZK24" s="54"/>
      <c r="BZL24" s="54"/>
      <c r="BZM24" s="54"/>
      <c r="BZN24" s="54"/>
      <c r="BZO24" s="54"/>
      <c r="BZP24" s="54"/>
      <c r="BZQ24" s="54"/>
      <c r="BZR24" s="54"/>
      <c r="BZS24" s="54"/>
      <c r="BZT24" s="54"/>
      <c r="BZU24" s="54"/>
      <c r="BZV24" s="54"/>
      <c r="BZW24" s="54"/>
      <c r="BZX24" s="54"/>
      <c r="BZY24" s="54"/>
      <c r="BZZ24" s="54"/>
      <c r="CAA24" s="54"/>
      <c r="CAB24" s="54"/>
      <c r="CAC24" s="54"/>
      <c r="CAD24" s="54"/>
      <c r="CAE24" s="54"/>
      <c r="CAF24" s="54"/>
      <c r="CAG24" s="54"/>
      <c r="CAH24" s="54"/>
      <c r="CAI24" s="54"/>
      <c r="CAJ24" s="54"/>
      <c r="CAK24" s="54"/>
      <c r="CAL24" s="54"/>
      <c r="CAM24" s="54"/>
      <c r="CAN24" s="54"/>
      <c r="CAO24" s="54"/>
      <c r="CAP24" s="54"/>
      <c r="CAQ24" s="54"/>
      <c r="CAR24" s="54"/>
      <c r="CAS24" s="54"/>
      <c r="CAT24" s="54"/>
      <c r="CAU24" s="54"/>
      <c r="CAV24" s="54"/>
      <c r="CAW24" s="54"/>
      <c r="CAX24" s="54"/>
      <c r="CAY24" s="54"/>
      <c r="CAZ24" s="54"/>
      <c r="CBA24" s="54"/>
      <c r="CBB24" s="54"/>
      <c r="CBC24" s="54"/>
      <c r="CBD24" s="54"/>
      <c r="CBE24" s="54"/>
      <c r="CBF24" s="54"/>
      <c r="CBG24" s="54"/>
      <c r="CBH24" s="54"/>
      <c r="CBI24" s="54"/>
      <c r="CBJ24" s="54"/>
      <c r="CBK24" s="54"/>
      <c r="CBL24" s="54"/>
      <c r="CBM24" s="54"/>
      <c r="CBN24" s="54"/>
      <c r="CBO24" s="54"/>
      <c r="CBP24" s="54"/>
      <c r="CBQ24" s="54"/>
      <c r="CBR24" s="54"/>
      <c r="CBS24" s="54"/>
      <c r="CBT24" s="54"/>
      <c r="CBU24" s="54"/>
      <c r="CBV24" s="54"/>
      <c r="CBW24" s="54"/>
      <c r="CBX24" s="54"/>
      <c r="CBY24" s="54"/>
      <c r="CBZ24" s="54"/>
      <c r="CCA24" s="54"/>
      <c r="CCB24" s="54"/>
      <c r="CCC24" s="54"/>
      <c r="CCD24" s="54"/>
      <c r="CCE24" s="54"/>
      <c r="CCF24" s="54"/>
      <c r="CCG24" s="54"/>
      <c r="CCH24" s="54"/>
      <c r="CCI24" s="54"/>
      <c r="CCJ24" s="54"/>
      <c r="CCK24" s="54"/>
      <c r="CCL24" s="54"/>
      <c r="CCM24" s="54"/>
      <c r="CCN24" s="54"/>
      <c r="CCO24" s="54"/>
      <c r="CCP24" s="54"/>
      <c r="CCQ24" s="54"/>
      <c r="CCR24" s="54"/>
      <c r="CCS24" s="54"/>
      <c r="CCT24" s="54"/>
      <c r="CCU24" s="54"/>
      <c r="CCV24" s="54"/>
      <c r="CCW24" s="54"/>
      <c r="CCX24" s="54"/>
      <c r="CCY24" s="54"/>
      <c r="CCZ24" s="54"/>
      <c r="CDA24" s="54"/>
      <c r="CDB24" s="54"/>
      <c r="CDC24" s="54"/>
      <c r="CDD24" s="54"/>
      <c r="CDE24" s="54"/>
      <c r="CDF24" s="54"/>
      <c r="CDG24" s="54"/>
      <c r="CDH24" s="54"/>
      <c r="CDI24" s="54"/>
      <c r="CDJ24" s="54"/>
      <c r="CDK24" s="54"/>
      <c r="CDL24" s="54"/>
      <c r="CDM24" s="54"/>
      <c r="CDN24" s="54"/>
      <c r="CDO24" s="54"/>
      <c r="CDP24" s="54"/>
      <c r="CDQ24" s="54"/>
      <c r="CDR24" s="54"/>
      <c r="CDS24" s="54"/>
      <c r="CDT24" s="54"/>
      <c r="CDU24" s="54"/>
      <c r="CDV24" s="54"/>
      <c r="CDW24" s="54"/>
      <c r="CDX24" s="54"/>
      <c r="CDY24" s="54"/>
      <c r="CDZ24" s="54"/>
      <c r="CEA24" s="54"/>
      <c r="CEB24" s="54"/>
      <c r="CEC24" s="54"/>
      <c r="CED24" s="54"/>
      <c r="CEE24" s="54"/>
      <c r="CEF24" s="54"/>
      <c r="CEG24" s="54"/>
      <c r="CEH24" s="54"/>
      <c r="CEI24" s="54"/>
      <c r="CEJ24" s="54"/>
      <c r="CEK24" s="54"/>
      <c r="CEL24" s="54"/>
      <c r="CEM24" s="54"/>
      <c r="CEN24" s="54"/>
      <c r="CEO24" s="54"/>
      <c r="CEP24" s="54"/>
      <c r="CEQ24" s="54"/>
      <c r="CER24" s="54"/>
      <c r="CES24" s="54"/>
      <c r="CET24" s="54"/>
      <c r="CEU24" s="54"/>
      <c r="CEV24" s="54"/>
      <c r="CEW24" s="54"/>
      <c r="CEX24" s="54"/>
      <c r="CEY24" s="54"/>
      <c r="CEZ24" s="54"/>
      <c r="CFA24" s="54"/>
      <c r="CFB24" s="54"/>
      <c r="CFC24" s="54"/>
      <c r="CFD24" s="54"/>
      <c r="CFE24" s="54"/>
      <c r="CFF24" s="54"/>
      <c r="CFG24" s="54"/>
      <c r="CFH24" s="54"/>
      <c r="CFI24" s="54"/>
      <c r="CFJ24" s="54"/>
      <c r="CFK24" s="54"/>
      <c r="CFL24" s="54"/>
      <c r="CFM24" s="54"/>
      <c r="CFN24" s="54"/>
      <c r="CFO24" s="54"/>
      <c r="CFP24" s="54"/>
      <c r="CFQ24" s="54"/>
      <c r="CFR24" s="54"/>
      <c r="CFS24" s="54"/>
      <c r="CFT24" s="54"/>
      <c r="CFU24" s="54"/>
      <c r="CFV24" s="54"/>
      <c r="CFW24" s="54"/>
      <c r="CFX24" s="54"/>
      <c r="CFY24" s="54"/>
      <c r="CFZ24" s="54"/>
      <c r="CGA24" s="54"/>
      <c r="CGB24" s="54"/>
      <c r="CGC24" s="54"/>
      <c r="CGD24" s="54"/>
      <c r="CGE24" s="54"/>
      <c r="CGF24" s="54"/>
      <c r="CGG24" s="54"/>
      <c r="CGH24" s="54"/>
      <c r="CGI24" s="54"/>
      <c r="CGJ24" s="54"/>
      <c r="CGK24" s="54"/>
      <c r="CGL24" s="54"/>
      <c r="CGM24" s="54"/>
      <c r="CGN24" s="54"/>
      <c r="CGO24" s="54"/>
      <c r="CGP24" s="54"/>
      <c r="CGQ24" s="54"/>
      <c r="CGR24" s="54"/>
      <c r="CGS24" s="54"/>
      <c r="CGT24" s="54"/>
      <c r="CGU24" s="54"/>
      <c r="CGV24" s="54"/>
      <c r="CGW24" s="54"/>
      <c r="CGX24" s="54"/>
      <c r="CGY24" s="54"/>
      <c r="CGZ24" s="54"/>
      <c r="CHA24" s="54"/>
      <c r="CHB24" s="54"/>
      <c r="CHC24" s="54"/>
      <c r="CHD24" s="54"/>
      <c r="CHE24" s="54"/>
      <c r="CHF24" s="54"/>
      <c r="CHG24" s="54"/>
      <c r="CHH24" s="54"/>
      <c r="CHI24" s="54"/>
      <c r="CHJ24" s="54"/>
      <c r="CHK24" s="54"/>
      <c r="CHL24" s="54"/>
      <c r="CHM24" s="54"/>
      <c r="CHN24" s="54"/>
      <c r="CHO24" s="54"/>
      <c r="CHP24" s="54"/>
      <c r="CHQ24" s="54"/>
      <c r="CHR24" s="54"/>
      <c r="CHS24" s="54"/>
      <c r="CHT24" s="54"/>
      <c r="CHU24" s="54"/>
      <c r="CHV24" s="54"/>
      <c r="CHW24" s="54"/>
      <c r="CHX24" s="54"/>
      <c r="CHY24" s="54"/>
      <c r="CHZ24" s="54"/>
      <c r="CIA24" s="54"/>
      <c r="CIB24" s="54"/>
      <c r="CIC24" s="54"/>
      <c r="CID24" s="54"/>
      <c r="CIE24" s="54"/>
      <c r="CIF24" s="54"/>
      <c r="CIG24" s="54"/>
      <c r="CIH24" s="54"/>
      <c r="CII24" s="54"/>
      <c r="CIJ24" s="54"/>
      <c r="CIK24" s="54"/>
      <c r="CIL24" s="54"/>
      <c r="CIM24" s="54"/>
      <c r="CIN24" s="54"/>
      <c r="CIO24" s="54"/>
      <c r="CIP24" s="54"/>
      <c r="CIQ24" s="54"/>
      <c r="CIR24" s="54"/>
      <c r="CIS24" s="54"/>
      <c r="CIT24" s="54"/>
      <c r="CIU24" s="54"/>
      <c r="CIV24" s="54"/>
      <c r="CIW24" s="54"/>
      <c r="CIX24" s="54"/>
      <c r="CIY24" s="54"/>
      <c r="CIZ24" s="54"/>
      <c r="CJA24" s="54"/>
      <c r="CJB24" s="54"/>
      <c r="CJC24" s="54"/>
      <c r="CJD24" s="54"/>
      <c r="CJE24" s="54"/>
      <c r="CJF24" s="54"/>
      <c r="CJG24" s="54"/>
      <c r="CJH24" s="54"/>
      <c r="CJI24" s="54"/>
      <c r="CJJ24" s="54"/>
      <c r="CJK24" s="54"/>
      <c r="CJL24" s="54"/>
      <c r="CJM24" s="54"/>
      <c r="CJN24" s="54"/>
      <c r="CJO24" s="54"/>
      <c r="CJP24" s="54"/>
      <c r="CJQ24" s="54"/>
      <c r="CJR24" s="54"/>
      <c r="CJS24" s="54"/>
      <c r="CJT24" s="54"/>
      <c r="CJU24" s="54"/>
      <c r="CJV24" s="54"/>
      <c r="CJW24" s="54"/>
      <c r="CJX24" s="54"/>
      <c r="CJY24" s="54"/>
      <c r="CJZ24" s="54"/>
      <c r="CKA24" s="54"/>
      <c r="CKB24" s="54"/>
      <c r="CKC24" s="54"/>
      <c r="CKD24" s="54"/>
      <c r="CKE24" s="54"/>
      <c r="CKF24" s="54"/>
      <c r="CKG24" s="54"/>
      <c r="CKH24" s="54"/>
      <c r="CKI24" s="54"/>
      <c r="CKJ24" s="54"/>
      <c r="CKK24" s="54"/>
      <c r="CKL24" s="54"/>
      <c r="CKM24" s="54"/>
      <c r="CKN24" s="54"/>
      <c r="CKO24" s="54"/>
      <c r="CKP24" s="54"/>
      <c r="CKQ24" s="54"/>
      <c r="CKR24" s="54"/>
      <c r="CKS24" s="54"/>
      <c r="CKT24" s="54"/>
      <c r="CKU24" s="54"/>
      <c r="CKV24" s="54"/>
      <c r="CKW24" s="54"/>
      <c r="CKX24" s="54"/>
      <c r="CKY24" s="54"/>
      <c r="CKZ24" s="54"/>
      <c r="CLA24" s="54"/>
      <c r="CLB24" s="54"/>
      <c r="CLC24" s="54"/>
      <c r="CLD24" s="54"/>
      <c r="CLE24" s="54"/>
      <c r="CLF24" s="54"/>
      <c r="CLG24" s="54"/>
      <c r="CLH24" s="54"/>
      <c r="CLI24" s="54"/>
      <c r="CLJ24" s="54"/>
      <c r="CLK24" s="54"/>
      <c r="CLL24" s="54"/>
      <c r="CLM24" s="54"/>
      <c r="CLN24" s="54"/>
      <c r="CLO24" s="54"/>
      <c r="CLP24" s="54"/>
      <c r="CLQ24" s="54"/>
      <c r="CLR24" s="54"/>
      <c r="CLS24" s="54"/>
      <c r="CLT24" s="54"/>
      <c r="CLU24" s="54"/>
      <c r="CLV24" s="54"/>
      <c r="CLW24" s="54"/>
      <c r="CLX24" s="54"/>
      <c r="CLY24" s="54"/>
      <c r="CLZ24" s="54"/>
      <c r="CMA24" s="54"/>
      <c r="CMB24" s="54"/>
      <c r="CMC24" s="54"/>
      <c r="CMD24" s="54"/>
      <c r="CME24" s="54"/>
      <c r="CMF24" s="54"/>
      <c r="CMG24" s="54"/>
      <c r="CMH24" s="54"/>
      <c r="CMI24" s="54"/>
      <c r="CMJ24" s="54"/>
      <c r="CMK24" s="54"/>
      <c r="CML24" s="54"/>
      <c r="CMM24" s="54"/>
      <c r="CMN24" s="54"/>
      <c r="CMO24" s="54"/>
      <c r="CMP24" s="54"/>
      <c r="CMQ24" s="54"/>
      <c r="CMR24" s="54"/>
      <c r="CMS24" s="54"/>
      <c r="CMT24" s="54"/>
      <c r="CMU24" s="54"/>
      <c r="CMV24" s="54"/>
      <c r="CMW24" s="54"/>
      <c r="CMX24" s="54"/>
      <c r="CMY24" s="54"/>
      <c r="CMZ24" s="54"/>
      <c r="CNA24" s="54"/>
      <c r="CNB24" s="54"/>
      <c r="CNC24" s="54"/>
      <c r="CND24" s="54"/>
      <c r="CNE24" s="54"/>
      <c r="CNF24" s="54"/>
      <c r="CNG24" s="54"/>
      <c r="CNH24" s="54"/>
      <c r="CNI24" s="54"/>
      <c r="CNJ24" s="54"/>
      <c r="CNK24" s="54"/>
      <c r="CNL24" s="54"/>
      <c r="CNM24" s="54"/>
      <c r="CNN24" s="54"/>
      <c r="CNO24" s="54"/>
      <c r="CNP24" s="54"/>
      <c r="CNQ24" s="54"/>
      <c r="CNR24" s="54"/>
      <c r="CNS24" s="54"/>
      <c r="CNT24" s="54"/>
      <c r="CNU24" s="54"/>
      <c r="CNV24" s="54"/>
      <c r="CNW24" s="54"/>
      <c r="CNX24" s="54"/>
      <c r="CNY24" s="54"/>
      <c r="CNZ24" s="54"/>
      <c r="COA24" s="54"/>
      <c r="COB24" s="54"/>
      <c r="COC24" s="54"/>
      <c r="COD24" s="54"/>
      <c r="COE24" s="54"/>
      <c r="COF24" s="54"/>
      <c r="COG24" s="54"/>
      <c r="COH24" s="54"/>
      <c r="COI24" s="54"/>
      <c r="COJ24" s="54"/>
      <c r="COK24" s="54"/>
      <c r="COL24" s="54"/>
      <c r="COM24" s="54"/>
      <c r="CON24" s="54"/>
      <c r="COO24" s="54"/>
      <c r="COP24" s="54"/>
      <c r="COQ24" s="54"/>
      <c r="COR24" s="54"/>
      <c r="COS24" s="54"/>
      <c r="COT24" s="54"/>
      <c r="COU24" s="54"/>
      <c r="COV24" s="54"/>
      <c r="COW24" s="54"/>
      <c r="COX24" s="54"/>
      <c r="COY24" s="54"/>
      <c r="COZ24" s="54"/>
      <c r="CPA24" s="54"/>
      <c r="CPB24" s="54"/>
      <c r="CPC24" s="54"/>
      <c r="CPD24" s="54"/>
      <c r="CPE24" s="54"/>
      <c r="CPF24" s="54"/>
      <c r="CPG24" s="54"/>
      <c r="CPH24" s="54"/>
      <c r="CPI24" s="54"/>
      <c r="CPJ24" s="54"/>
      <c r="CPK24" s="54"/>
      <c r="CPL24" s="54"/>
      <c r="CPM24" s="54"/>
      <c r="CPN24" s="54"/>
      <c r="CPO24" s="54"/>
      <c r="CPP24" s="54"/>
      <c r="CPQ24" s="54"/>
      <c r="CPR24" s="54"/>
      <c r="CPS24" s="54"/>
      <c r="CPT24" s="54"/>
      <c r="CPU24" s="54"/>
      <c r="CPV24" s="54"/>
      <c r="CPW24" s="54"/>
      <c r="CPX24" s="54"/>
      <c r="CPY24" s="54"/>
      <c r="CPZ24" s="54"/>
      <c r="CQA24" s="54"/>
      <c r="CQB24" s="54"/>
      <c r="CQC24" s="54"/>
      <c r="CQD24" s="54"/>
      <c r="CQE24" s="54"/>
      <c r="CQF24" s="54"/>
      <c r="CQG24" s="54"/>
      <c r="CQH24" s="54"/>
      <c r="CQI24" s="54"/>
      <c r="CQJ24" s="54"/>
      <c r="CQK24" s="54"/>
      <c r="CQL24" s="54"/>
      <c r="CQM24" s="54"/>
      <c r="CQN24" s="54"/>
      <c r="CQO24" s="54"/>
      <c r="CQP24" s="54"/>
      <c r="CQQ24" s="54"/>
      <c r="CQR24" s="54"/>
      <c r="CQS24" s="54"/>
      <c r="CQT24" s="54"/>
      <c r="CQU24" s="54"/>
      <c r="CQV24" s="54"/>
      <c r="CQW24" s="54"/>
      <c r="CQX24" s="54"/>
      <c r="CQY24" s="54"/>
      <c r="CQZ24" s="54"/>
      <c r="CRA24" s="54"/>
      <c r="CRB24" s="54"/>
      <c r="CRC24" s="54"/>
      <c r="CRD24" s="54"/>
      <c r="CRE24" s="54"/>
      <c r="CRF24" s="54"/>
      <c r="CRG24" s="54"/>
      <c r="CRH24" s="54"/>
      <c r="CRI24" s="54"/>
      <c r="CRJ24" s="54"/>
      <c r="CRK24" s="54"/>
      <c r="CRL24" s="54"/>
      <c r="CRM24" s="54"/>
      <c r="CRN24" s="54"/>
      <c r="CRO24" s="54"/>
      <c r="CRP24" s="54"/>
      <c r="CRQ24" s="54"/>
      <c r="CRR24" s="54"/>
      <c r="CRS24" s="54"/>
      <c r="CRT24" s="54"/>
      <c r="CRU24" s="54"/>
      <c r="CRV24" s="54"/>
      <c r="CRW24" s="54"/>
      <c r="CRX24" s="54"/>
      <c r="CRY24" s="54"/>
      <c r="CRZ24" s="54"/>
      <c r="CSA24" s="54"/>
      <c r="CSB24" s="54"/>
      <c r="CSC24" s="54"/>
      <c r="CSD24" s="54"/>
      <c r="CSE24" s="54"/>
      <c r="CSF24" s="54"/>
      <c r="CSG24" s="54"/>
      <c r="CSH24" s="54"/>
      <c r="CSI24" s="54"/>
      <c r="CSJ24" s="54"/>
      <c r="CSK24" s="54"/>
      <c r="CSL24" s="54"/>
      <c r="CSM24" s="54"/>
      <c r="CSN24" s="54"/>
      <c r="CSO24" s="54"/>
      <c r="CSP24" s="54"/>
      <c r="CSQ24" s="54"/>
      <c r="CSR24" s="54"/>
      <c r="CSS24" s="54"/>
      <c r="CST24" s="54"/>
      <c r="CSU24" s="54"/>
      <c r="CSV24" s="54"/>
      <c r="CSW24" s="54"/>
      <c r="CSX24" s="54"/>
      <c r="CSY24" s="54"/>
      <c r="CSZ24" s="54"/>
      <c r="CTA24" s="54"/>
      <c r="CTB24" s="54"/>
      <c r="CTC24" s="54"/>
      <c r="CTD24" s="54"/>
      <c r="CTE24" s="54"/>
      <c r="CTF24" s="54"/>
      <c r="CTG24" s="54"/>
      <c r="CTH24" s="54"/>
      <c r="CTI24" s="54"/>
      <c r="CTJ24" s="54"/>
      <c r="CTK24" s="54"/>
      <c r="CTL24" s="54"/>
      <c r="CTM24" s="54"/>
      <c r="CTN24" s="54"/>
      <c r="CTO24" s="54"/>
      <c r="CTP24" s="54"/>
      <c r="CTQ24" s="54"/>
      <c r="CTR24" s="54"/>
      <c r="CTS24" s="54"/>
      <c r="CTT24" s="54"/>
      <c r="CTU24" s="54"/>
      <c r="CTV24" s="54"/>
      <c r="CTW24" s="54"/>
      <c r="CTX24" s="54"/>
      <c r="CTY24" s="54"/>
      <c r="CTZ24" s="54"/>
      <c r="CUA24" s="54"/>
      <c r="CUB24" s="54"/>
      <c r="CUC24" s="54"/>
      <c r="CUD24" s="54"/>
      <c r="CUE24" s="54"/>
      <c r="CUF24" s="54"/>
      <c r="CUG24" s="54"/>
      <c r="CUH24" s="54"/>
      <c r="CUI24" s="54"/>
      <c r="CUJ24" s="54"/>
      <c r="CUK24" s="54"/>
      <c r="CUL24" s="54"/>
      <c r="CUM24" s="54"/>
      <c r="CUN24" s="54"/>
      <c r="CUO24" s="54"/>
      <c r="CUP24" s="54"/>
      <c r="CUQ24" s="54"/>
      <c r="CUR24" s="54"/>
      <c r="CUS24" s="54"/>
      <c r="CUT24" s="54"/>
      <c r="CUU24" s="54"/>
      <c r="CUV24" s="54"/>
      <c r="CUW24" s="54"/>
      <c r="CUX24" s="54"/>
      <c r="CUY24" s="54"/>
      <c r="CUZ24" s="54"/>
      <c r="CVA24" s="54"/>
      <c r="CVB24" s="54"/>
      <c r="CVC24" s="54"/>
      <c r="CVD24" s="54"/>
      <c r="CVE24" s="54"/>
      <c r="CVF24" s="54"/>
      <c r="CVG24" s="54"/>
      <c r="CVH24" s="54"/>
      <c r="CVI24" s="54"/>
      <c r="CVJ24" s="54"/>
      <c r="CVK24" s="54"/>
      <c r="CVL24" s="54"/>
      <c r="CVM24" s="54"/>
      <c r="CVN24" s="54"/>
      <c r="CVO24" s="54"/>
      <c r="CVP24" s="54"/>
      <c r="CVQ24" s="54"/>
      <c r="CVR24" s="54"/>
      <c r="CVS24" s="54"/>
      <c r="CVT24" s="54"/>
      <c r="CVU24" s="54"/>
      <c r="CVV24" s="54"/>
      <c r="CVW24" s="54"/>
      <c r="CVX24" s="54"/>
      <c r="CVY24" s="54"/>
      <c r="CVZ24" s="54"/>
      <c r="CWA24" s="54"/>
      <c r="CWB24" s="54"/>
      <c r="CWC24" s="54"/>
      <c r="CWD24" s="54"/>
      <c r="CWE24" s="54"/>
      <c r="CWF24" s="54"/>
      <c r="CWG24" s="54"/>
      <c r="CWH24" s="54"/>
      <c r="CWI24" s="54"/>
      <c r="CWJ24" s="54"/>
      <c r="CWK24" s="54"/>
      <c r="CWL24" s="54"/>
      <c r="CWM24" s="54"/>
      <c r="CWN24" s="54"/>
      <c r="CWO24" s="54"/>
      <c r="CWP24" s="54"/>
      <c r="CWQ24" s="54"/>
      <c r="CWR24" s="54"/>
      <c r="CWS24" s="54"/>
      <c r="CWT24" s="54"/>
      <c r="CWU24" s="54"/>
      <c r="CWV24" s="54"/>
      <c r="CWW24" s="54"/>
      <c r="CWX24" s="54"/>
      <c r="CWY24" s="54"/>
      <c r="CWZ24" s="54"/>
      <c r="CXA24" s="54"/>
      <c r="CXB24" s="54"/>
      <c r="CXC24" s="54"/>
      <c r="CXD24" s="54"/>
      <c r="CXE24" s="54"/>
      <c r="CXF24" s="54"/>
      <c r="CXG24" s="54"/>
      <c r="CXH24" s="54"/>
      <c r="CXI24" s="54"/>
      <c r="CXJ24" s="54"/>
      <c r="CXK24" s="54"/>
      <c r="CXL24" s="54"/>
      <c r="CXM24" s="54"/>
      <c r="CXN24" s="54"/>
      <c r="CXO24" s="54"/>
      <c r="CXP24" s="54"/>
      <c r="CXQ24" s="54"/>
      <c r="CXR24" s="54"/>
      <c r="CXS24" s="54"/>
      <c r="CXT24" s="54"/>
      <c r="CXU24" s="54"/>
      <c r="CXV24" s="54"/>
      <c r="CXW24" s="54"/>
      <c r="CXX24" s="54"/>
      <c r="CXY24" s="54"/>
      <c r="CXZ24" s="54"/>
      <c r="CYA24" s="54"/>
      <c r="CYB24" s="54"/>
      <c r="CYC24" s="54"/>
      <c r="CYD24" s="54"/>
      <c r="CYE24" s="54"/>
      <c r="CYF24" s="54"/>
      <c r="CYG24" s="54"/>
      <c r="CYH24" s="54"/>
      <c r="CYI24" s="54"/>
      <c r="CYJ24" s="54"/>
      <c r="CYK24" s="54"/>
      <c r="CYL24" s="54"/>
      <c r="CYM24" s="54"/>
      <c r="CYN24" s="54"/>
      <c r="CYO24" s="54"/>
      <c r="CYP24" s="54"/>
      <c r="CYQ24" s="54"/>
      <c r="CYR24" s="54"/>
      <c r="CYS24" s="54"/>
      <c r="CYT24" s="54"/>
      <c r="CYU24" s="54"/>
      <c r="CYV24" s="54"/>
      <c r="CYW24" s="54"/>
      <c r="CYX24" s="54"/>
      <c r="CYY24" s="54"/>
      <c r="CYZ24" s="54"/>
      <c r="CZA24" s="54"/>
      <c r="CZB24" s="54"/>
      <c r="CZC24" s="54"/>
      <c r="CZD24" s="54"/>
      <c r="CZE24" s="54"/>
      <c r="CZF24" s="54"/>
      <c r="CZG24" s="54"/>
      <c r="CZH24" s="54"/>
      <c r="CZI24" s="54"/>
      <c r="CZJ24" s="54"/>
      <c r="CZK24" s="54"/>
      <c r="CZL24" s="54"/>
      <c r="CZM24" s="54"/>
      <c r="CZN24" s="54"/>
      <c r="CZO24" s="54"/>
      <c r="CZP24" s="54"/>
      <c r="CZQ24" s="54"/>
      <c r="CZR24" s="54"/>
      <c r="CZS24" s="54"/>
      <c r="CZT24" s="54"/>
      <c r="CZU24" s="54"/>
      <c r="CZV24" s="54"/>
      <c r="CZW24" s="54"/>
      <c r="CZX24" s="54"/>
      <c r="CZY24" s="54"/>
      <c r="CZZ24" s="54"/>
      <c r="DAA24" s="54"/>
      <c r="DAB24" s="54"/>
      <c r="DAC24" s="54"/>
      <c r="DAD24" s="54"/>
      <c r="DAE24" s="54"/>
      <c r="DAF24" s="54"/>
      <c r="DAG24" s="54"/>
      <c r="DAH24" s="54"/>
      <c r="DAI24" s="54"/>
      <c r="DAJ24" s="54"/>
      <c r="DAK24" s="54"/>
      <c r="DAL24" s="54"/>
      <c r="DAM24" s="54"/>
      <c r="DAN24" s="54"/>
      <c r="DAO24" s="54"/>
      <c r="DAP24" s="54"/>
      <c r="DAQ24" s="54"/>
      <c r="DAR24" s="54"/>
      <c r="DAS24" s="54"/>
      <c r="DAT24" s="54"/>
      <c r="DAU24" s="54"/>
      <c r="DAV24" s="54"/>
      <c r="DAW24" s="54"/>
      <c r="DAX24" s="54"/>
      <c r="DAY24" s="54"/>
      <c r="DAZ24" s="54"/>
      <c r="DBA24" s="54"/>
      <c r="DBB24" s="54"/>
      <c r="DBC24" s="54"/>
      <c r="DBD24" s="54"/>
      <c r="DBE24" s="54"/>
      <c r="DBF24" s="54"/>
      <c r="DBG24" s="54"/>
      <c r="DBH24" s="54"/>
      <c r="DBI24" s="54"/>
      <c r="DBJ24" s="54"/>
      <c r="DBK24" s="54"/>
      <c r="DBL24" s="54"/>
      <c r="DBM24" s="54"/>
      <c r="DBN24" s="54"/>
      <c r="DBO24" s="54"/>
      <c r="DBP24" s="54"/>
      <c r="DBQ24" s="54"/>
      <c r="DBR24" s="54"/>
      <c r="DBS24" s="54"/>
      <c r="DBT24" s="54"/>
      <c r="DBU24" s="54"/>
      <c r="DBV24" s="54"/>
      <c r="DBW24" s="54"/>
      <c r="DBX24" s="54"/>
      <c r="DBY24" s="54"/>
      <c r="DBZ24" s="54"/>
      <c r="DCA24" s="54"/>
      <c r="DCB24" s="54"/>
      <c r="DCC24" s="54"/>
      <c r="DCD24" s="54"/>
      <c r="DCE24" s="54"/>
      <c r="DCF24" s="54"/>
      <c r="DCG24" s="54"/>
      <c r="DCH24" s="54"/>
      <c r="DCI24" s="54"/>
      <c r="DCJ24" s="54"/>
      <c r="DCK24" s="54"/>
      <c r="DCL24" s="54"/>
      <c r="DCM24" s="54"/>
      <c r="DCN24" s="54"/>
      <c r="DCO24" s="54"/>
      <c r="DCP24" s="54"/>
      <c r="DCQ24" s="54"/>
      <c r="DCR24" s="54"/>
      <c r="DCS24" s="54"/>
      <c r="DCT24" s="54"/>
      <c r="DCU24" s="54"/>
      <c r="DCV24" s="54"/>
      <c r="DCW24" s="54"/>
      <c r="DCX24" s="54"/>
      <c r="DCY24" s="54"/>
      <c r="DCZ24" s="54"/>
      <c r="DDA24" s="54"/>
      <c r="DDB24" s="54"/>
      <c r="DDC24" s="54"/>
      <c r="DDD24" s="54"/>
      <c r="DDE24" s="54"/>
      <c r="DDF24" s="54"/>
      <c r="DDG24" s="54"/>
      <c r="DDH24" s="54"/>
      <c r="DDI24" s="54"/>
      <c r="DDJ24" s="54"/>
      <c r="DDK24" s="54"/>
      <c r="DDL24" s="54"/>
      <c r="DDM24" s="54"/>
      <c r="DDN24" s="54"/>
      <c r="DDO24" s="54"/>
      <c r="DDP24" s="54"/>
      <c r="DDQ24" s="54"/>
      <c r="DDR24" s="54"/>
      <c r="DDS24" s="54"/>
      <c r="DDT24" s="54"/>
      <c r="DDU24" s="54"/>
      <c r="DDV24" s="54"/>
      <c r="DDW24" s="54"/>
      <c r="DDX24" s="54"/>
      <c r="DDY24" s="54"/>
      <c r="DDZ24" s="54"/>
      <c r="DEA24" s="54"/>
      <c r="DEB24" s="54"/>
      <c r="DEC24" s="54"/>
      <c r="DED24" s="54"/>
      <c r="DEE24" s="54"/>
      <c r="DEF24" s="54"/>
      <c r="DEG24" s="54"/>
      <c r="DEH24" s="54"/>
      <c r="DEI24" s="54"/>
      <c r="DEJ24" s="54"/>
      <c r="DEK24" s="54"/>
      <c r="DEL24" s="54"/>
      <c r="DEM24" s="54"/>
      <c r="DEN24" s="54"/>
      <c r="DEO24" s="54"/>
      <c r="DEP24" s="54"/>
      <c r="DEQ24" s="54"/>
      <c r="DER24" s="54"/>
      <c r="DES24" s="54"/>
      <c r="DET24" s="54"/>
      <c r="DEU24" s="54"/>
      <c r="DEV24" s="54"/>
      <c r="DEW24" s="54"/>
      <c r="DEX24" s="54"/>
      <c r="DEY24" s="54"/>
      <c r="DEZ24" s="54"/>
      <c r="DFA24" s="54"/>
      <c r="DFB24" s="54"/>
      <c r="DFC24" s="54"/>
      <c r="DFD24" s="54"/>
      <c r="DFE24" s="54"/>
      <c r="DFF24" s="54"/>
      <c r="DFG24" s="54"/>
      <c r="DFH24" s="54"/>
      <c r="DFI24" s="54"/>
      <c r="DFJ24" s="54"/>
      <c r="DFK24" s="54"/>
      <c r="DFL24" s="54"/>
      <c r="DFM24" s="54"/>
      <c r="DFN24" s="54"/>
      <c r="DFO24" s="54"/>
      <c r="DFP24" s="54"/>
      <c r="DFQ24" s="54"/>
      <c r="DFR24" s="54"/>
      <c r="DFS24" s="54"/>
      <c r="DFT24" s="54"/>
      <c r="DFU24" s="54"/>
      <c r="DFV24" s="54"/>
      <c r="DFW24" s="54"/>
      <c r="DFX24" s="54"/>
      <c r="DFY24" s="54"/>
      <c r="DFZ24" s="54"/>
      <c r="DGA24" s="54"/>
      <c r="DGB24" s="54"/>
      <c r="DGC24" s="54"/>
      <c r="DGD24" s="54"/>
      <c r="DGE24" s="54"/>
      <c r="DGF24" s="54"/>
      <c r="DGG24" s="54"/>
      <c r="DGH24" s="54"/>
      <c r="DGI24" s="54"/>
      <c r="DGJ24" s="54"/>
      <c r="DGK24" s="54"/>
      <c r="DGL24" s="54"/>
      <c r="DGM24" s="54"/>
      <c r="DGN24" s="54"/>
      <c r="DGO24" s="54"/>
      <c r="DGP24" s="54"/>
      <c r="DGQ24" s="54"/>
      <c r="DGR24" s="54"/>
      <c r="DGS24" s="54"/>
      <c r="DGT24" s="54"/>
      <c r="DGU24" s="54"/>
      <c r="DGV24" s="54"/>
      <c r="DGW24" s="54"/>
      <c r="DGX24" s="54"/>
      <c r="DGY24" s="54"/>
      <c r="DGZ24" s="54"/>
      <c r="DHA24" s="54"/>
      <c r="DHB24" s="54"/>
      <c r="DHC24" s="54"/>
      <c r="DHD24" s="54"/>
      <c r="DHE24" s="54"/>
      <c r="DHF24" s="54"/>
      <c r="DHG24" s="54"/>
      <c r="DHH24" s="54"/>
      <c r="DHI24" s="54"/>
      <c r="DHJ24" s="54"/>
      <c r="DHK24" s="54"/>
      <c r="DHL24" s="54"/>
      <c r="DHM24" s="54"/>
      <c r="DHN24" s="54"/>
      <c r="DHO24" s="54"/>
      <c r="DHP24" s="54"/>
      <c r="DHQ24" s="54"/>
      <c r="DHR24" s="54"/>
      <c r="DHS24" s="54"/>
      <c r="DHT24" s="54"/>
      <c r="DHU24" s="54"/>
      <c r="DHV24" s="54"/>
      <c r="DHW24" s="54"/>
      <c r="DHX24" s="54"/>
      <c r="DHY24" s="54"/>
      <c r="DHZ24" s="54"/>
      <c r="DIA24" s="54"/>
      <c r="DIB24" s="54"/>
      <c r="DIC24" s="54"/>
      <c r="DID24" s="54"/>
      <c r="DIE24" s="54"/>
      <c r="DIF24" s="54"/>
      <c r="DIG24" s="54"/>
      <c r="DIH24" s="54"/>
      <c r="DII24" s="54"/>
      <c r="DIJ24" s="54"/>
      <c r="DIK24" s="54"/>
      <c r="DIL24" s="54"/>
      <c r="DIM24" s="54"/>
      <c r="DIN24" s="54"/>
      <c r="DIO24" s="54"/>
      <c r="DIP24" s="54"/>
      <c r="DIQ24" s="54"/>
      <c r="DIR24" s="54"/>
      <c r="DIS24" s="54"/>
      <c r="DIT24" s="54"/>
      <c r="DIU24" s="54"/>
      <c r="DIV24" s="54"/>
      <c r="DIW24" s="54"/>
      <c r="DIX24" s="54"/>
      <c r="DIY24" s="54"/>
      <c r="DIZ24" s="54"/>
      <c r="DJA24" s="54"/>
      <c r="DJB24" s="54"/>
      <c r="DJC24" s="54"/>
      <c r="DJD24" s="54"/>
      <c r="DJE24" s="54"/>
      <c r="DJF24" s="54"/>
      <c r="DJG24" s="54"/>
      <c r="DJH24" s="54"/>
      <c r="DJI24" s="54"/>
      <c r="DJJ24" s="54"/>
      <c r="DJK24" s="54"/>
      <c r="DJL24" s="54"/>
      <c r="DJM24" s="54"/>
      <c r="DJN24" s="54"/>
      <c r="DJO24" s="54"/>
      <c r="DJP24" s="54"/>
      <c r="DJQ24" s="54"/>
      <c r="DJR24" s="54"/>
      <c r="DJS24" s="54"/>
      <c r="DJT24" s="54"/>
      <c r="DJU24" s="54"/>
      <c r="DJV24" s="54"/>
      <c r="DJW24" s="54"/>
      <c r="DJX24" s="54"/>
      <c r="DJY24" s="54"/>
      <c r="DJZ24" s="54"/>
      <c r="DKA24" s="54"/>
      <c r="DKB24" s="54"/>
      <c r="DKC24" s="54"/>
      <c r="DKD24" s="54"/>
      <c r="DKE24" s="54"/>
      <c r="DKF24" s="54"/>
      <c r="DKG24" s="54"/>
      <c r="DKH24" s="54"/>
      <c r="DKI24" s="54"/>
      <c r="DKJ24" s="54"/>
      <c r="DKK24" s="54"/>
      <c r="DKL24" s="54"/>
      <c r="DKM24" s="54"/>
      <c r="DKN24" s="54"/>
      <c r="DKO24" s="54"/>
      <c r="DKP24" s="54"/>
      <c r="DKQ24" s="54"/>
      <c r="DKR24" s="54"/>
      <c r="DKS24" s="54"/>
      <c r="DKT24" s="54"/>
      <c r="DKU24" s="54"/>
      <c r="DKV24" s="54"/>
      <c r="DKW24" s="54"/>
      <c r="DKX24" s="54"/>
      <c r="DKY24" s="54"/>
      <c r="DKZ24" s="54"/>
      <c r="DLA24" s="54"/>
      <c r="DLB24" s="54"/>
      <c r="DLC24" s="54"/>
      <c r="DLD24" s="54"/>
      <c r="DLE24" s="54"/>
      <c r="DLF24" s="54"/>
      <c r="DLG24" s="54"/>
      <c r="DLH24" s="54"/>
      <c r="DLI24" s="54"/>
      <c r="DLJ24" s="54"/>
      <c r="DLK24" s="54"/>
      <c r="DLL24" s="54"/>
      <c r="DLM24" s="54"/>
      <c r="DLN24" s="54"/>
      <c r="DLO24" s="54"/>
      <c r="DLP24" s="54"/>
      <c r="DLQ24" s="54"/>
      <c r="DLR24" s="54"/>
      <c r="DLS24" s="54"/>
      <c r="DLT24" s="54"/>
      <c r="DLU24" s="54"/>
      <c r="DLV24" s="54"/>
      <c r="DLW24" s="54"/>
      <c r="DLX24" s="54"/>
      <c r="DLY24" s="54"/>
      <c r="DLZ24" s="54"/>
      <c r="DMA24" s="54"/>
      <c r="DMB24" s="54"/>
      <c r="DMC24" s="54"/>
      <c r="DMD24" s="54"/>
      <c r="DME24" s="54"/>
      <c r="DMF24" s="54"/>
      <c r="DMG24" s="54"/>
      <c r="DMH24" s="54"/>
      <c r="DMI24" s="54"/>
      <c r="DMJ24" s="54"/>
      <c r="DMK24" s="54"/>
      <c r="DML24" s="54"/>
      <c r="DMM24" s="54"/>
      <c r="DMN24" s="54"/>
      <c r="DMO24" s="54"/>
      <c r="DMP24" s="54"/>
      <c r="DMQ24" s="54"/>
      <c r="DMR24" s="54"/>
      <c r="DMS24" s="54"/>
      <c r="DMT24" s="54"/>
      <c r="DMU24" s="54"/>
      <c r="DMV24" s="54"/>
      <c r="DMW24" s="54"/>
      <c r="DMX24" s="54"/>
      <c r="DMY24" s="54"/>
      <c r="DMZ24" s="54"/>
      <c r="DNA24" s="54"/>
      <c r="DNB24" s="54"/>
      <c r="DNC24" s="54"/>
      <c r="DND24" s="54"/>
      <c r="DNE24" s="54"/>
      <c r="DNF24" s="54"/>
      <c r="DNG24" s="54"/>
      <c r="DNH24" s="54"/>
      <c r="DNI24" s="54"/>
      <c r="DNJ24" s="54"/>
      <c r="DNK24" s="54"/>
      <c r="DNL24" s="54"/>
      <c r="DNM24" s="54"/>
      <c r="DNN24" s="54"/>
      <c r="DNO24" s="54"/>
      <c r="DNP24" s="54"/>
      <c r="DNQ24" s="54"/>
      <c r="DNR24" s="54"/>
      <c r="DNS24" s="54"/>
      <c r="DNT24" s="54"/>
      <c r="DNU24" s="54"/>
      <c r="DNV24" s="54"/>
      <c r="DNW24" s="54"/>
      <c r="DNX24" s="54"/>
      <c r="DNY24" s="54"/>
      <c r="DNZ24" s="54"/>
      <c r="DOA24" s="54"/>
      <c r="DOB24" s="54"/>
      <c r="DOC24" s="54"/>
      <c r="DOD24" s="54"/>
      <c r="DOE24" s="54"/>
      <c r="DOF24" s="54"/>
      <c r="DOG24" s="54"/>
      <c r="DOH24" s="54"/>
      <c r="DOI24" s="54"/>
      <c r="DOJ24" s="54"/>
      <c r="DOK24" s="54"/>
      <c r="DOL24" s="54"/>
      <c r="DOM24" s="54"/>
      <c r="DON24" s="54"/>
      <c r="DOO24" s="54"/>
      <c r="DOP24" s="54"/>
      <c r="DOQ24" s="54"/>
      <c r="DOR24" s="54"/>
      <c r="DOS24" s="54"/>
      <c r="DOT24" s="54"/>
      <c r="DOU24" s="54"/>
      <c r="DOV24" s="54"/>
      <c r="DOW24" s="54"/>
      <c r="DOX24" s="54"/>
      <c r="DOY24" s="54"/>
      <c r="DOZ24" s="54"/>
      <c r="DPA24" s="54"/>
      <c r="DPB24" s="54"/>
      <c r="DPC24" s="54"/>
      <c r="DPD24" s="54"/>
      <c r="DPE24" s="54"/>
      <c r="DPF24" s="54"/>
      <c r="DPG24" s="54"/>
      <c r="DPH24" s="54"/>
      <c r="DPI24" s="54"/>
      <c r="DPJ24" s="54"/>
      <c r="DPK24" s="54"/>
      <c r="DPL24" s="54"/>
      <c r="DPM24" s="54"/>
      <c r="DPN24" s="54"/>
      <c r="DPO24" s="54"/>
      <c r="DPP24" s="54"/>
      <c r="DPQ24" s="54"/>
      <c r="DPR24" s="54"/>
      <c r="DPS24" s="54"/>
      <c r="DPT24" s="54"/>
      <c r="DPU24" s="54"/>
      <c r="DPV24" s="54"/>
      <c r="DPW24" s="54"/>
      <c r="DPX24" s="54"/>
      <c r="DPY24" s="54"/>
      <c r="DPZ24" s="54"/>
      <c r="DQA24" s="54"/>
      <c r="DQB24" s="54"/>
      <c r="DQC24" s="54"/>
      <c r="DQD24" s="54"/>
      <c r="DQE24" s="54"/>
      <c r="DQF24" s="54"/>
      <c r="DQG24" s="54"/>
      <c r="DQH24" s="54"/>
      <c r="DQI24" s="54"/>
      <c r="DQJ24" s="54"/>
      <c r="DQK24" s="54"/>
      <c r="DQL24" s="54"/>
      <c r="DQM24" s="54"/>
      <c r="DQN24" s="54"/>
      <c r="DQO24" s="54"/>
      <c r="DQP24" s="54"/>
      <c r="DQQ24" s="54"/>
      <c r="DQR24" s="54"/>
      <c r="DQS24" s="54"/>
      <c r="DQT24" s="54"/>
      <c r="DQU24" s="54"/>
      <c r="DQV24" s="54"/>
      <c r="DQW24" s="54"/>
      <c r="DQX24" s="54"/>
      <c r="DQY24" s="54"/>
      <c r="DQZ24" s="54"/>
      <c r="DRA24" s="54"/>
      <c r="DRB24" s="54"/>
      <c r="DRC24" s="54"/>
      <c r="DRD24" s="54"/>
      <c r="DRE24" s="54"/>
      <c r="DRF24" s="54"/>
      <c r="DRG24" s="54"/>
      <c r="DRH24" s="54"/>
      <c r="DRI24" s="54"/>
      <c r="DRJ24" s="54"/>
      <c r="DRK24" s="54"/>
      <c r="DRL24" s="54"/>
      <c r="DRM24" s="54"/>
      <c r="DRN24" s="54"/>
      <c r="DRO24" s="54"/>
      <c r="DRP24" s="54"/>
      <c r="DRQ24" s="54"/>
      <c r="DRR24" s="54"/>
      <c r="DRS24" s="54"/>
      <c r="DRT24" s="54"/>
      <c r="DRU24" s="54"/>
      <c r="DRV24" s="54"/>
      <c r="DRW24" s="54"/>
      <c r="DRX24" s="54"/>
      <c r="DRY24" s="54"/>
      <c r="DRZ24" s="54"/>
      <c r="DSA24" s="54"/>
      <c r="DSB24" s="54"/>
      <c r="DSC24" s="54"/>
      <c r="DSD24" s="54"/>
      <c r="DSE24" s="54"/>
      <c r="DSF24" s="54"/>
      <c r="DSG24" s="54"/>
      <c r="DSH24" s="54"/>
      <c r="DSI24" s="54"/>
      <c r="DSJ24" s="54"/>
      <c r="DSK24" s="54"/>
      <c r="DSL24" s="54"/>
      <c r="DSM24" s="54"/>
      <c r="DSN24" s="54"/>
      <c r="DSO24" s="54"/>
      <c r="DSP24" s="54"/>
      <c r="DSQ24" s="54"/>
      <c r="DSR24" s="54"/>
      <c r="DSS24" s="54"/>
      <c r="DST24" s="54"/>
      <c r="DSU24" s="54"/>
      <c r="DSV24" s="54"/>
      <c r="DSW24" s="54"/>
      <c r="DSX24" s="54"/>
      <c r="DSY24" s="54"/>
      <c r="DSZ24" s="54"/>
      <c r="DTA24" s="54"/>
      <c r="DTB24" s="54"/>
      <c r="DTC24" s="54"/>
      <c r="DTD24" s="54"/>
      <c r="DTE24" s="54"/>
      <c r="DTF24" s="54"/>
      <c r="DTG24" s="54"/>
      <c r="DTH24" s="54"/>
      <c r="DTI24" s="54"/>
      <c r="DTJ24" s="54"/>
      <c r="DTK24" s="54"/>
      <c r="DTL24" s="54"/>
      <c r="DTM24" s="54"/>
      <c r="DTN24" s="54"/>
      <c r="DTO24" s="54"/>
      <c r="DTP24" s="54"/>
      <c r="DTQ24" s="54"/>
      <c r="DTR24" s="54"/>
      <c r="DTS24" s="54"/>
      <c r="DTT24" s="54"/>
      <c r="DTU24" s="54"/>
      <c r="DTV24" s="54"/>
      <c r="DTW24" s="54"/>
      <c r="DTX24" s="54"/>
      <c r="DTY24" s="54"/>
      <c r="DTZ24" s="54"/>
      <c r="DUA24" s="54"/>
      <c r="DUB24" s="54"/>
      <c r="DUC24" s="54"/>
      <c r="DUD24" s="54"/>
      <c r="DUE24" s="54"/>
      <c r="DUF24" s="54"/>
      <c r="DUG24" s="54"/>
      <c r="DUH24" s="54"/>
      <c r="DUI24" s="54"/>
      <c r="DUJ24" s="54"/>
      <c r="DUK24" s="54"/>
      <c r="DUL24" s="54"/>
      <c r="DUM24" s="54"/>
      <c r="DUN24" s="54"/>
      <c r="DUO24" s="54"/>
      <c r="DUP24" s="54"/>
      <c r="DUQ24" s="54"/>
      <c r="DUR24" s="54"/>
      <c r="DUS24" s="54"/>
      <c r="DUT24" s="54"/>
      <c r="DUU24" s="54"/>
      <c r="DUV24" s="54"/>
      <c r="DUW24" s="54"/>
      <c r="DUX24" s="54"/>
      <c r="DUY24" s="54"/>
      <c r="DUZ24" s="54"/>
      <c r="DVA24" s="54"/>
      <c r="DVB24" s="54"/>
      <c r="DVC24" s="54"/>
      <c r="DVD24" s="54"/>
      <c r="DVE24" s="54"/>
      <c r="DVF24" s="54"/>
      <c r="DVG24" s="54"/>
      <c r="DVH24" s="54"/>
      <c r="DVI24" s="54"/>
      <c r="DVJ24" s="54"/>
      <c r="DVK24" s="54"/>
      <c r="DVL24" s="54"/>
      <c r="DVM24" s="54"/>
      <c r="DVN24" s="54"/>
      <c r="DVO24" s="54"/>
      <c r="DVP24" s="54"/>
      <c r="DVQ24" s="54"/>
      <c r="DVR24" s="54"/>
      <c r="DVS24" s="54"/>
      <c r="DVT24" s="54"/>
      <c r="DVU24" s="54"/>
      <c r="DVV24" s="54"/>
      <c r="DVW24" s="54"/>
      <c r="DVX24" s="54"/>
      <c r="DVY24" s="54"/>
      <c r="DVZ24" s="54"/>
      <c r="DWA24" s="54"/>
      <c r="DWB24" s="54"/>
      <c r="DWC24" s="54"/>
      <c r="DWD24" s="54"/>
      <c r="DWE24" s="54"/>
      <c r="DWF24" s="54"/>
      <c r="DWG24" s="54"/>
      <c r="DWH24" s="54"/>
      <c r="DWI24" s="54"/>
      <c r="DWJ24" s="54"/>
      <c r="DWK24" s="54"/>
      <c r="DWL24" s="54"/>
      <c r="DWM24" s="54"/>
      <c r="DWN24" s="54"/>
      <c r="DWO24" s="54"/>
      <c r="DWP24" s="54"/>
      <c r="DWQ24" s="54"/>
      <c r="DWR24" s="54"/>
      <c r="DWS24" s="54"/>
      <c r="DWT24" s="54"/>
      <c r="DWU24" s="54"/>
      <c r="DWV24" s="54"/>
      <c r="DWW24" s="54"/>
      <c r="DWX24" s="54"/>
      <c r="DWY24" s="54"/>
      <c r="DWZ24" s="54"/>
      <c r="DXA24" s="54"/>
      <c r="DXB24" s="54"/>
      <c r="DXC24" s="54"/>
      <c r="DXD24" s="54"/>
      <c r="DXE24" s="54"/>
      <c r="DXF24" s="54"/>
      <c r="DXG24" s="54"/>
      <c r="DXH24" s="54"/>
      <c r="DXI24" s="54"/>
      <c r="DXJ24" s="54"/>
      <c r="DXK24" s="54"/>
      <c r="DXL24" s="54"/>
      <c r="DXM24" s="54"/>
      <c r="DXN24" s="54"/>
      <c r="DXO24" s="54"/>
      <c r="DXP24" s="54"/>
      <c r="DXQ24" s="54"/>
      <c r="DXR24" s="54"/>
      <c r="DXS24" s="54"/>
      <c r="DXT24" s="54"/>
      <c r="DXU24" s="54"/>
      <c r="DXV24" s="54"/>
      <c r="DXW24" s="54"/>
      <c r="DXX24" s="54"/>
      <c r="DXY24" s="54"/>
      <c r="DXZ24" s="54"/>
      <c r="DYA24" s="54"/>
      <c r="DYB24" s="54"/>
      <c r="DYC24" s="54"/>
      <c r="DYD24" s="54"/>
      <c r="DYE24" s="54"/>
      <c r="DYF24" s="54"/>
      <c r="DYG24" s="54"/>
      <c r="DYH24" s="54"/>
      <c r="DYI24" s="54"/>
      <c r="DYJ24" s="54"/>
      <c r="DYK24" s="54"/>
      <c r="DYL24" s="54"/>
      <c r="DYM24" s="54"/>
      <c r="DYN24" s="54"/>
      <c r="DYO24" s="54"/>
      <c r="DYP24" s="54"/>
      <c r="DYQ24" s="54"/>
      <c r="DYR24" s="54"/>
      <c r="DYS24" s="54"/>
      <c r="DYT24" s="54"/>
      <c r="DYU24" s="54"/>
      <c r="DYV24" s="54"/>
      <c r="DYW24" s="54"/>
      <c r="DYX24" s="54"/>
      <c r="DYY24" s="54"/>
      <c r="DYZ24" s="54"/>
      <c r="DZA24" s="54"/>
      <c r="DZB24" s="54"/>
      <c r="DZC24" s="54"/>
      <c r="DZD24" s="54"/>
      <c r="DZE24" s="54"/>
      <c r="DZF24" s="54"/>
      <c r="DZG24" s="54"/>
      <c r="DZH24" s="54"/>
      <c r="DZI24" s="54"/>
      <c r="DZJ24" s="54"/>
      <c r="DZK24" s="54"/>
      <c r="DZL24" s="54"/>
      <c r="DZM24" s="54"/>
      <c r="DZN24" s="54"/>
      <c r="DZO24" s="54"/>
      <c r="DZP24" s="54"/>
      <c r="DZQ24" s="54"/>
      <c r="DZR24" s="54"/>
      <c r="DZS24" s="54"/>
      <c r="DZT24" s="54"/>
      <c r="DZU24" s="54"/>
      <c r="DZV24" s="54"/>
      <c r="DZW24" s="54"/>
      <c r="DZX24" s="54"/>
      <c r="DZY24" s="54"/>
      <c r="DZZ24" s="54"/>
      <c r="EAA24" s="54"/>
      <c r="EAB24" s="54"/>
      <c r="EAC24" s="54"/>
      <c r="EAD24" s="54"/>
      <c r="EAE24" s="54"/>
      <c r="EAF24" s="54"/>
      <c r="EAG24" s="54"/>
      <c r="EAH24" s="54"/>
      <c r="EAI24" s="54"/>
      <c r="EAJ24" s="54"/>
      <c r="EAK24" s="54"/>
      <c r="EAL24" s="54"/>
      <c r="EAM24" s="54"/>
      <c r="EAN24" s="54"/>
      <c r="EAO24" s="54"/>
      <c r="EAP24" s="54"/>
      <c r="EAQ24" s="54"/>
      <c r="EAR24" s="54"/>
      <c r="EAS24" s="54"/>
      <c r="EAT24" s="54"/>
      <c r="EAU24" s="54"/>
      <c r="EAV24" s="54"/>
      <c r="EAW24" s="54"/>
      <c r="EAX24" s="54"/>
      <c r="EAY24" s="54"/>
      <c r="EAZ24" s="54"/>
      <c r="EBA24" s="54"/>
      <c r="EBB24" s="54"/>
      <c r="EBC24" s="54"/>
      <c r="EBD24" s="54"/>
      <c r="EBE24" s="54"/>
      <c r="EBF24" s="54"/>
      <c r="EBG24" s="54"/>
      <c r="EBH24" s="54"/>
      <c r="EBI24" s="54"/>
      <c r="EBJ24" s="54"/>
      <c r="EBK24" s="54"/>
      <c r="EBL24" s="54"/>
      <c r="EBM24" s="54"/>
      <c r="EBN24" s="54"/>
      <c r="EBO24" s="54"/>
      <c r="EBP24" s="54"/>
      <c r="EBQ24" s="54"/>
      <c r="EBR24" s="54"/>
      <c r="EBS24" s="54"/>
      <c r="EBT24" s="54"/>
      <c r="EBU24" s="54"/>
      <c r="EBV24" s="54"/>
      <c r="EBW24" s="54"/>
      <c r="EBX24" s="54"/>
      <c r="EBY24" s="54"/>
      <c r="EBZ24" s="54"/>
      <c r="ECA24" s="54"/>
      <c r="ECB24" s="54"/>
      <c r="ECC24" s="54"/>
      <c r="ECD24" s="54"/>
      <c r="ECE24" s="54"/>
      <c r="ECF24" s="54"/>
      <c r="ECG24" s="54"/>
      <c r="ECH24" s="54"/>
      <c r="ECI24" s="54"/>
      <c r="ECJ24" s="54"/>
      <c r="ECK24" s="54"/>
      <c r="ECL24" s="54"/>
      <c r="ECM24" s="54"/>
      <c r="ECN24" s="54"/>
      <c r="ECO24" s="54"/>
      <c r="ECP24" s="54"/>
      <c r="ECQ24" s="54"/>
      <c r="ECR24" s="54"/>
      <c r="ECS24" s="54"/>
      <c r="ECT24" s="54"/>
      <c r="ECU24" s="54"/>
      <c r="ECV24" s="54"/>
      <c r="ECW24" s="54"/>
      <c r="ECX24" s="54"/>
      <c r="ECY24" s="54"/>
      <c r="ECZ24" s="54"/>
      <c r="EDA24" s="54"/>
      <c r="EDB24" s="54"/>
      <c r="EDC24" s="54"/>
      <c r="EDD24" s="54"/>
      <c r="EDE24" s="54"/>
      <c r="EDF24" s="54"/>
      <c r="EDG24" s="54"/>
      <c r="EDH24" s="54"/>
      <c r="EDI24" s="54"/>
      <c r="EDJ24" s="54"/>
      <c r="EDK24" s="54"/>
      <c r="EDL24" s="54"/>
      <c r="EDM24" s="54"/>
      <c r="EDN24" s="54"/>
      <c r="EDO24" s="54"/>
      <c r="EDP24" s="54"/>
      <c r="EDQ24" s="54"/>
      <c r="EDR24" s="54"/>
      <c r="EDS24" s="54"/>
      <c r="EDT24" s="54"/>
      <c r="EDU24" s="54"/>
      <c r="EDV24" s="54"/>
      <c r="EDW24" s="54"/>
      <c r="EDX24" s="54"/>
      <c r="EDY24" s="54"/>
      <c r="EDZ24" s="54"/>
      <c r="EEA24" s="54"/>
      <c r="EEB24" s="54"/>
      <c r="EEC24" s="54"/>
      <c r="EED24" s="54"/>
      <c r="EEE24" s="54"/>
      <c r="EEF24" s="54"/>
      <c r="EEG24" s="54"/>
      <c r="EEH24" s="54"/>
      <c r="EEI24" s="54"/>
      <c r="EEJ24" s="54"/>
      <c r="EEK24" s="54"/>
      <c r="EEL24" s="54"/>
      <c r="EEM24" s="54"/>
      <c r="EEN24" s="54"/>
      <c r="EEO24" s="54"/>
      <c r="EEP24" s="54"/>
      <c r="EEQ24" s="54"/>
      <c r="EER24" s="54"/>
      <c r="EES24" s="54"/>
      <c r="EET24" s="54"/>
      <c r="EEU24" s="54"/>
      <c r="EEV24" s="54"/>
      <c r="EEW24" s="54"/>
      <c r="EEX24" s="54"/>
      <c r="EEY24" s="54"/>
      <c r="EEZ24" s="54"/>
      <c r="EFA24" s="54"/>
      <c r="EFB24" s="54"/>
      <c r="EFC24" s="54"/>
      <c r="EFD24" s="54"/>
      <c r="EFE24" s="54"/>
      <c r="EFF24" s="54"/>
      <c r="EFG24" s="54"/>
      <c r="EFH24" s="54"/>
      <c r="EFI24" s="54"/>
      <c r="EFJ24" s="54"/>
      <c r="EFK24" s="54"/>
      <c r="EFL24" s="54"/>
      <c r="EFM24" s="54"/>
      <c r="EFN24" s="54"/>
      <c r="EFO24" s="54"/>
      <c r="EFP24" s="54"/>
      <c r="EFQ24" s="54"/>
      <c r="EFR24" s="54"/>
      <c r="EFS24" s="54"/>
      <c r="EFT24" s="54"/>
      <c r="EFU24" s="54"/>
      <c r="EFV24" s="54"/>
      <c r="EFW24" s="54"/>
      <c r="EFX24" s="54"/>
      <c r="EFY24" s="54"/>
      <c r="EFZ24" s="54"/>
      <c r="EGA24" s="54"/>
      <c r="EGB24" s="54"/>
      <c r="EGC24" s="54"/>
      <c r="EGD24" s="54"/>
      <c r="EGE24" s="54"/>
      <c r="EGF24" s="54"/>
      <c r="EGG24" s="54"/>
      <c r="EGH24" s="54"/>
      <c r="EGI24" s="54"/>
      <c r="EGJ24" s="54"/>
      <c r="EGK24" s="54"/>
      <c r="EGL24" s="54"/>
      <c r="EGM24" s="54"/>
      <c r="EGN24" s="54"/>
      <c r="EGO24" s="54"/>
      <c r="EGP24" s="54"/>
      <c r="EGQ24" s="54"/>
      <c r="EGR24" s="54"/>
      <c r="EGS24" s="54"/>
      <c r="EGT24" s="54"/>
      <c r="EGU24" s="54"/>
      <c r="EGV24" s="54"/>
      <c r="EGW24" s="54"/>
      <c r="EGX24" s="54"/>
      <c r="EGY24" s="54"/>
      <c r="EGZ24" s="54"/>
      <c r="EHA24" s="54"/>
      <c r="EHB24" s="54"/>
      <c r="EHC24" s="54"/>
      <c r="EHD24" s="54"/>
      <c r="EHE24" s="54"/>
      <c r="EHF24" s="54"/>
      <c r="EHG24" s="54"/>
      <c r="EHH24" s="54"/>
      <c r="EHI24" s="54"/>
      <c r="EHJ24" s="54"/>
      <c r="EHK24" s="54"/>
      <c r="EHL24" s="54"/>
      <c r="EHM24" s="54"/>
      <c r="EHN24" s="54"/>
      <c r="EHO24" s="54"/>
      <c r="EHP24" s="54"/>
      <c r="EHQ24" s="54"/>
      <c r="EHR24" s="54"/>
      <c r="EHS24" s="54"/>
      <c r="EHT24" s="54"/>
      <c r="EHU24" s="54"/>
      <c r="EHV24" s="54"/>
      <c r="EHW24" s="54"/>
      <c r="EHX24" s="54"/>
      <c r="EHY24" s="54"/>
      <c r="EHZ24" s="54"/>
      <c r="EIA24" s="54"/>
      <c r="EIB24" s="54"/>
      <c r="EIC24" s="54"/>
      <c r="EID24" s="54"/>
      <c r="EIE24" s="54"/>
      <c r="EIF24" s="54"/>
      <c r="EIG24" s="54"/>
      <c r="EIH24" s="54"/>
      <c r="EII24" s="54"/>
      <c r="EIJ24" s="54"/>
      <c r="EIK24" s="54"/>
      <c r="EIL24" s="54"/>
      <c r="EIM24" s="54"/>
      <c r="EIN24" s="54"/>
      <c r="EIO24" s="54"/>
      <c r="EIP24" s="54"/>
      <c r="EIQ24" s="54"/>
      <c r="EIR24" s="54"/>
      <c r="EIS24" s="54"/>
      <c r="EIT24" s="54"/>
      <c r="EIU24" s="54"/>
      <c r="EIV24" s="54"/>
      <c r="EIW24" s="54"/>
      <c r="EIX24" s="54"/>
      <c r="EIY24" s="54"/>
      <c r="EIZ24" s="54"/>
      <c r="EJA24" s="54"/>
      <c r="EJB24" s="54"/>
      <c r="EJC24" s="54"/>
      <c r="EJD24" s="54"/>
      <c r="EJE24" s="54"/>
      <c r="EJF24" s="54"/>
      <c r="EJG24" s="54"/>
      <c r="EJH24" s="54"/>
      <c r="EJI24" s="54"/>
      <c r="EJJ24" s="54"/>
      <c r="EJK24" s="54"/>
      <c r="EJL24" s="54"/>
      <c r="EJM24" s="54"/>
      <c r="EJN24" s="54"/>
      <c r="EJO24" s="54"/>
      <c r="EJP24" s="54"/>
      <c r="EJQ24" s="54"/>
      <c r="EJR24" s="54"/>
      <c r="EJS24" s="54"/>
      <c r="EJT24" s="54"/>
      <c r="EJU24" s="54"/>
      <c r="EJV24" s="54"/>
      <c r="EJW24" s="54"/>
      <c r="EJX24" s="54"/>
      <c r="EJY24" s="54"/>
      <c r="EJZ24" s="54"/>
      <c r="EKA24" s="54"/>
      <c r="EKB24" s="54"/>
      <c r="EKC24" s="54"/>
      <c r="EKD24" s="54"/>
      <c r="EKE24" s="54"/>
      <c r="EKF24" s="54"/>
      <c r="EKG24" s="54"/>
      <c r="EKH24" s="54"/>
      <c r="EKI24" s="54"/>
      <c r="EKJ24" s="54"/>
      <c r="EKK24" s="54"/>
      <c r="EKL24" s="54"/>
      <c r="EKM24" s="54"/>
      <c r="EKN24" s="54"/>
      <c r="EKO24" s="54"/>
      <c r="EKP24" s="54"/>
      <c r="EKQ24" s="54"/>
      <c r="EKR24" s="54"/>
      <c r="EKS24" s="54"/>
      <c r="EKT24" s="54"/>
      <c r="EKU24" s="54"/>
      <c r="EKV24" s="54"/>
      <c r="EKW24" s="54"/>
      <c r="EKX24" s="54"/>
      <c r="EKY24" s="54"/>
      <c r="EKZ24" s="54"/>
      <c r="ELA24" s="54"/>
      <c r="ELB24" s="54"/>
      <c r="ELC24" s="54"/>
      <c r="ELD24" s="54"/>
      <c r="ELE24" s="54"/>
      <c r="ELF24" s="54"/>
      <c r="ELG24" s="54"/>
      <c r="ELH24" s="54"/>
      <c r="ELI24" s="54"/>
      <c r="ELJ24" s="54"/>
      <c r="ELK24" s="54"/>
      <c r="ELL24" s="54"/>
      <c r="ELM24" s="54"/>
      <c r="ELN24" s="54"/>
      <c r="ELO24" s="54"/>
      <c r="ELP24" s="54"/>
      <c r="ELQ24" s="54"/>
      <c r="ELR24" s="54"/>
      <c r="ELS24" s="54"/>
      <c r="ELT24" s="54"/>
      <c r="ELU24" s="54"/>
      <c r="ELV24" s="54"/>
      <c r="ELW24" s="54"/>
      <c r="ELX24" s="54"/>
      <c r="ELY24" s="54"/>
      <c r="ELZ24" s="54"/>
      <c r="EMA24" s="54"/>
      <c r="EMB24" s="54"/>
      <c r="EMC24" s="54"/>
      <c r="EMD24" s="54"/>
      <c r="EME24" s="54"/>
      <c r="EMF24" s="54"/>
      <c r="EMG24" s="54"/>
      <c r="EMH24" s="54"/>
      <c r="EMI24" s="54"/>
      <c r="EMJ24" s="54"/>
      <c r="EMK24" s="54"/>
      <c r="EML24" s="54"/>
      <c r="EMM24" s="54"/>
      <c r="EMN24" s="54"/>
      <c r="EMO24" s="54"/>
      <c r="EMP24" s="54"/>
      <c r="EMQ24" s="54"/>
      <c r="EMR24" s="54"/>
      <c r="EMS24" s="54"/>
      <c r="EMT24" s="54"/>
      <c r="EMU24" s="54"/>
      <c r="EMV24" s="54"/>
      <c r="EMW24" s="54"/>
      <c r="EMX24" s="54"/>
      <c r="EMY24" s="54"/>
      <c r="EMZ24" s="54"/>
      <c r="ENA24" s="54"/>
      <c r="ENB24" s="54"/>
      <c r="ENC24" s="54"/>
      <c r="END24" s="54"/>
      <c r="ENE24" s="54"/>
      <c r="ENF24" s="54"/>
      <c r="ENG24" s="54"/>
      <c r="ENH24" s="54"/>
      <c r="ENI24" s="54"/>
      <c r="ENJ24" s="54"/>
      <c r="ENK24" s="54"/>
      <c r="ENL24" s="54"/>
      <c r="ENM24" s="54"/>
      <c r="ENN24" s="54"/>
      <c r="ENO24" s="54"/>
      <c r="ENP24" s="54"/>
      <c r="ENQ24" s="54"/>
      <c r="ENR24" s="54"/>
      <c r="ENS24" s="54"/>
      <c r="ENT24" s="54"/>
      <c r="ENU24" s="54"/>
      <c r="ENV24" s="54"/>
      <c r="ENW24" s="54"/>
      <c r="ENX24" s="54"/>
      <c r="ENY24" s="54"/>
      <c r="ENZ24" s="54"/>
      <c r="EOA24" s="54"/>
      <c r="EOB24" s="54"/>
      <c r="EOC24" s="54"/>
      <c r="EOD24" s="54"/>
      <c r="EOE24" s="54"/>
      <c r="EOF24" s="54"/>
      <c r="EOG24" s="54"/>
      <c r="EOH24" s="54"/>
      <c r="EOI24" s="54"/>
      <c r="EOJ24" s="54"/>
      <c r="EOK24" s="54"/>
      <c r="EOL24" s="54"/>
      <c r="EOM24" s="54"/>
      <c r="EON24" s="54"/>
      <c r="EOO24" s="54"/>
      <c r="EOP24" s="54"/>
      <c r="EOQ24" s="54"/>
      <c r="EOR24" s="54"/>
      <c r="EOS24" s="54"/>
      <c r="EOT24" s="54"/>
      <c r="EOU24" s="54"/>
      <c r="EOV24" s="54"/>
      <c r="EOW24" s="54"/>
      <c r="EOX24" s="54"/>
      <c r="EOY24" s="54"/>
      <c r="EOZ24" s="54"/>
      <c r="EPA24" s="54"/>
      <c r="EPB24" s="54"/>
      <c r="EPC24" s="54"/>
      <c r="EPD24" s="54"/>
      <c r="EPE24" s="54"/>
      <c r="EPF24" s="54"/>
      <c r="EPG24" s="54"/>
      <c r="EPH24" s="54"/>
      <c r="EPI24" s="54"/>
      <c r="EPJ24" s="54"/>
      <c r="EPK24" s="54"/>
      <c r="EPL24" s="54"/>
      <c r="EPM24" s="54"/>
      <c r="EPN24" s="54"/>
      <c r="EPO24" s="54"/>
      <c r="EPP24" s="54"/>
      <c r="EPQ24" s="54"/>
      <c r="EPR24" s="54"/>
      <c r="EPS24" s="54"/>
      <c r="EPT24" s="54"/>
      <c r="EPU24" s="54"/>
      <c r="EPV24" s="54"/>
      <c r="EPW24" s="54"/>
      <c r="EPX24" s="54"/>
      <c r="EPY24" s="54"/>
      <c r="EPZ24" s="54"/>
      <c r="EQA24" s="54"/>
      <c r="EQB24" s="54"/>
      <c r="EQC24" s="54"/>
      <c r="EQD24" s="54"/>
      <c r="EQE24" s="54"/>
      <c r="EQF24" s="54"/>
      <c r="EQG24" s="54"/>
      <c r="EQH24" s="54"/>
      <c r="EQI24" s="54"/>
      <c r="EQJ24" s="54"/>
      <c r="EQK24" s="54"/>
      <c r="EQL24" s="54"/>
      <c r="EQM24" s="54"/>
      <c r="EQN24" s="54"/>
      <c r="EQO24" s="54"/>
      <c r="EQP24" s="54"/>
      <c r="EQQ24" s="54"/>
      <c r="EQR24" s="54"/>
      <c r="EQS24" s="54"/>
      <c r="EQT24" s="54"/>
      <c r="EQU24" s="54"/>
      <c r="EQV24" s="54"/>
      <c r="EQW24" s="54"/>
      <c r="EQX24" s="54"/>
      <c r="EQY24" s="54"/>
      <c r="EQZ24" s="54"/>
      <c r="ERA24" s="54"/>
      <c r="ERB24" s="54"/>
      <c r="ERC24" s="54"/>
      <c r="ERD24" s="54"/>
      <c r="ERE24" s="54"/>
      <c r="ERF24" s="54"/>
      <c r="ERG24" s="54"/>
      <c r="ERH24" s="54"/>
      <c r="ERI24" s="54"/>
      <c r="ERJ24" s="54"/>
      <c r="ERK24" s="54"/>
      <c r="ERL24" s="54"/>
      <c r="ERM24" s="54"/>
      <c r="ERN24" s="54"/>
      <c r="ERO24" s="54"/>
      <c r="ERP24" s="54"/>
      <c r="ERQ24" s="54"/>
      <c r="ERR24" s="54"/>
      <c r="ERS24" s="54"/>
      <c r="ERT24" s="54"/>
      <c r="ERU24" s="54"/>
      <c r="ERV24" s="54"/>
      <c r="ERW24" s="54"/>
      <c r="ERX24" s="54"/>
      <c r="ERY24" s="54"/>
      <c r="ERZ24" s="54"/>
      <c r="ESA24" s="54"/>
      <c r="ESB24" s="54"/>
      <c r="ESC24" s="54"/>
      <c r="ESD24" s="54"/>
      <c r="ESE24" s="54"/>
      <c r="ESF24" s="54"/>
      <c r="ESG24" s="54"/>
      <c r="ESH24" s="54"/>
      <c r="ESI24" s="54"/>
      <c r="ESJ24" s="54"/>
      <c r="ESK24" s="54"/>
      <c r="ESL24" s="54"/>
      <c r="ESM24" s="54"/>
      <c r="ESN24" s="54"/>
      <c r="ESO24" s="54"/>
      <c r="ESP24" s="54"/>
      <c r="ESQ24" s="54"/>
      <c r="ESR24" s="54"/>
      <c r="ESS24" s="54"/>
      <c r="EST24" s="54"/>
      <c r="ESU24" s="54"/>
      <c r="ESV24" s="54"/>
      <c r="ESW24" s="54"/>
      <c r="ESX24" s="54"/>
      <c r="ESY24" s="54"/>
      <c r="ESZ24" s="54"/>
      <c r="ETA24" s="54"/>
      <c r="ETB24" s="54"/>
      <c r="ETC24" s="54"/>
      <c r="ETD24" s="54"/>
      <c r="ETE24" s="54"/>
      <c r="ETF24" s="54"/>
      <c r="ETG24" s="54"/>
      <c r="ETH24" s="54"/>
      <c r="ETI24" s="54"/>
      <c r="ETJ24" s="54"/>
      <c r="ETK24" s="54"/>
      <c r="ETL24" s="54"/>
      <c r="ETM24" s="54"/>
      <c r="ETN24" s="54"/>
      <c r="ETO24" s="54"/>
      <c r="ETP24" s="54"/>
      <c r="ETQ24" s="54"/>
      <c r="ETR24" s="54"/>
      <c r="ETS24" s="54"/>
      <c r="ETT24" s="54"/>
      <c r="ETU24" s="54"/>
      <c r="ETV24" s="54"/>
      <c r="ETW24" s="54"/>
      <c r="ETX24" s="54"/>
      <c r="ETY24" s="54"/>
      <c r="ETZ24" s="54"/>
      <c r="EUA24" s="54"/>
      <c r="EUB24" s="54"/>
      <c r="EUC24" s="54"/>
      <c r="EUD24" s="54"/>
      <c r="EUE24" s="54"/>
      <c r="EUF24" s="54"/>
      <c r="EUG24" s="54"/>
      <c r="EUH24" s="54"/>
      <c r="EUI24" s="54"/>
      <c r="EUJ24" s="54"/>
      <c r="EUK24" s="54"/>
      <c r="EUL24" s="54"/>
      <c r="EUM24" s="54"/>
      <c r="EUN24" s="54"/>
      <c r="EUO24" s="54"/>
      <c r="EUP24" s="54"/>
      <c r="EUQ24" s="54"/>
      <c r="EUR24" s="54"/>
      <c r="EUS24" s="54"/>
      <c r="EUT24" s="54"/>
      <c r="EUU24" s="54"/>
      <c r="EUV24" s="54"/>
      <c r="EUW24" s="54"/>
      <c r="EUX24" s="54"/>
      <c r="EUY24" s="54"/>
      <c r="EUZ24" s="54"/>
      <c r="EVA24" s="54"/>
      <c r="EVB24" s="54"/>
      <c r="EVC24" s="54"/>
      <c r="EVD24" s="54"/>
      <c r="EVE24" s="54"/>
      <c r="EVF24" s="54"/>
      <c r="EVG24" s="54"/>
      <c r="EVH24" s="54"/>
      <c r="EVI24" s="54"/>
      <c r="EVJ24" s="54"/>
      <c r="EVK24" s="54"/>
      <c r="EVL24" s="54"/>
      <c r="EVM24" s="54"/>
      <c r="EVN24" s="54"/>
      <c r="EVO24" s="54"/>
      <c r="EVP24" s="54"/>
      <c r="EVQ24" s="54"/>
      <c r="EVR24" s="54"/>
      <c r="EVS24" s="54"/>
      <c r="EVT24" s="54"/>
      <c r="EVU24" s="54"/>
      <c r="EVV24" s="54"/>
      <c r="EVW24" s="54"/>
      <c r="EVX24" s="54"/>
      <c r="EVY24" s="54"/>
      <c r="EVZ24" s="54"/>
      <c r="EWA24" s="54"/>
      <c r="EWB24" s="54"/>
      <c r="EWC24" s="54"/>
      <c r="EWD24" s="54"/>
      <c r="EWE24" s="54"/>
      <c r="EWF24" s="54"/>
      <c r="EWG24" s="54"/>
      <c r="EWH24" s="54"/>
      <c r="EWI24" s="54"/>
      <c r="EWJ24" s="54"/>
      <c r="EWK24" s="54"/>
      <c r="EWL24" s="54"/>
      <c r="EWM24" s="54"/>
      <c r="EWN24" s="54"/>
      <c r="EWO24" s="54"/>
      <c r="EWP24" s="54"/>
      <c r="EWQ24" s="54"/>
      <c r="EWR24" s="54"/>
      <c r="EWS24" s="54"/>
      <c r="EWT24" s="54"/>
      <c r="EWU24" s="54"/>
      <c r="EWV24" s="54"/>
      <c r="EWW24" s="54"/>
      <c r="EWX24" s="54"/>
      <c r="EWY24" s="54"/>
      <c r="EWZ24" s="54"/>
      <c r="EXA24" s="54"/>
      <c r="EXB24" s="54"/>
      <c r="EXC24" s="54"/>
      <c r="EXD24" s="54"/>
      <c r="EXE24" s="54"/>
      <c r="EXF24" s="54"/>
      <c r="EXG24" s="54"/>
      <c r="EXH24" s="54"/>
      <c r="EXI24" s="54"/>
      <c r="EXJ24" s="54"/>
      <c r="EXK24" s="54"/>
      <c r="EXL24" s="54"/>
      <c r="EXM24" s="54"/>
      <c r="EXN24" s="54"/>
      <c r="EXO24" s="54"/>
      <c r="EXP24" s="54"/>
      <c r="EXQ24" s="54"/>
      <c r="EXR24" s="54"/>
      <c r="EXS24" s="54"/>
      <c r="EXT24" s="54"/>
      <c r="EXU24" s="54"/>
      <c r="EXV24" s="54"/>
      <c r="EXW24" s="54"/>
      <c r="EXX24" s="54"/>
      <c r="EXY24" s="54"/>
      <c r="EXZ24" s="54"/>
      <c r="EYA24" s="54"/>
      <c r="EYB24" s="54"/>
      <c r="EYC24" s="54"/>
      <c r="EYD24" s="54"/>
      <c r="EYE24" s="54"/>
      <c r="EYF24" s="54"/>
      <c r="EYG24" s="54"/>
      <c r="EYH24" s="54"/>
      <c r="EYI24" s="54"/>
      <c r="EYJ24" s="54"/>
      <c r="EYK24" s="54"/>
      <c r="EYL24" s="54"/>
      <c r="EYM24" s="54"/>
      <c r="EYN24" s="54"/>
      <c r="EYO24" s="54"/>
      <c r="EYP24" s="54"/>
      <c r="EYQ24" s="54"/>
      <c r="EYR24" s="54"/>
      <c r="EYS24" s="54"/>
      <c r="EYT24" s="54"/>
      <c r="EYU24" s="54"/>
      <c r="EYV24" s="54"/>
      <c r="EYW24" s="54"/>
      <c r="EYX24" s="54"/>
      <c r="EYY24" s="54"/>
      <c r="EYZ24" s="54"/>
      <c r="EZA24" s="54"/>
      <c r="EZB24" s="54"/>
      <c r="EZC24" s="54"/>
      <c r="EZD24" s="54"/>
      <c r="EZE24" s="54"/>
      <c r="EZF24" s="54"/>
      <c r="EZG24" s="54"/>
      <c r="EZH24" s="54"/>
      <c r="EZI24" s="54"/>
      <c r="EZJ24" s="54"/>
      <c r="EZK24" s="54"/>
      <c r="EZL24" s="54"/>
      <c r="EZM24" s="54"/>
      <c r="EZN24" s="54"/>
      <c r="EZO24" s="54"/>
      <c r="EZP24" s="54"/>
      <c r="EZQ24" s="54"/>
      <c r="EZR24" s="54"/>
      <c r="EZS24" s="54"/>
      <c r="EZT24" s="54"/>
      <c r="EZU24" s="54"/>
      <c r="EZV24" s="54"/>
      <c r="EZW24" s="54"/>
      <c r="EZX24" s="54"/>
      <c r="EZY24" s="54"/>
      <c r="EZZ24" s="54"/>
      <c r="FAA24" s="54"/>
      <c r="FAB24" s="54"/>
      <c r="FAC24" s="54"/>
      <c r="FAD24" s="54"/>
      <c r="FAE24" s="54"/>
      <c r="FAF24" s="54"/>
      <c r="FAG24" s="54"/>
      <c r="FAH24" s="54"/>
      <c r="FAI24" s="54"/>
      <c r="FAJ24" s="54"/>
      <c r="FAK24" s="54"/>
      <c r="FAL24" s="54"/>
      <c r="FAM24" s="54"/>
      <c r="FAN24" s="54"/>
      <c r="FAO24" s="54"/>
      <c r="FAP24" s="54"/>
      <c r="FAQ24" s="54"/>
      <c r="FAR24" s="54"/>
      <c r="FAS24" s="54"/>
      <c r="FAT24" s="54"/>
      <c r="FAU24" s="54"/>
      <c r="FAV24" s="54"/>
      <c r="FAW24" s="54"/>
      <c r="FAX24" s="54"/>
      <c r="FAY24" s="54"/>
      <c r="FAZ24" s="54"/>
      <c r="FBA24" s="54"/>
      <c r="FBB24" s="54"/>
      <c r="FBC24" s="54"/>
      <c r="FBD24" s="54"/>
      <c r="FBE24" s="54"/>
      <c r="FBF24" s="54"/>
      <c r="FBG24" s="54"/>
      <c r="FBH24" s="54"/>
      <c r="FBI24" s="54"/>
      <c r="FBJ24" s="54"/>
      <c r="FBK24" s="54"/>
      <c r="FBL24" s="54"/>
      <c r="FBM24" s="54"/>
      <c r="FBN24" s="54"/>
      <c r="FBO24" s="54"/>
      <c r="FBP24" s="54"/>
      <c r="FBQ24" s="54"/>
      <c r="FBR24" s="54"/>
      <c r="FBS24" s="54"/>
      <c r="FBT24" s="54"/>
      <c r="FBU24" s="54"/>
      <c r="FBV24" s="54"/>
      <c r="FBW24" s="54"/>
      <c r="FBX24" s="54"/>
      <c r="FBY24" s="54"/>
      <c r="FBZ24" s="54"/>
      <c r="FCA24" s="54"/>
      <c r="FCB24" s="54"/>
      <c r="FCC24" s="54"/>
      <c r="FCD24" s="54"/>
      <c r="FCE24" s="54"/>
      <c r="FCF24" s="54"/>
      <c r="FCG24" s="54"/>
      <c r="FCH24" s="54"/>
      <c r="FCI24" s="54"/>
      <c r="FCJ24" s="54"/>
      <c r="FCK24" s="54"/>
      <c r="FCL24" s="54"/>
      <c r="FCM24" s="54"/>
      <c r="FCN24" s="54"/>
      <c r="FCO24" s="54"/>
      <c r="FCP24" s="54"/>
      <c r="FCQ24" s="54"/>
      <c r="FCR24" s="54"/>
      <c r="FCS24" s="54"/>
      <c r="FCT24" s="54"/>
      <c r="FCU24" s="54"/>
      <c r="FCV24" s="54"/>
      <c r="FCW24" s="54"/>
      <c r="FCX24" s="54"/>
      <c r="FCY24" s="54"/>
      <c r="FCZ24" s="54"/>
      <c r="FDA24" s="54"/>
      <c r="FDB24" s="54"/>
      <c r="FDC24" s="54"/>
      <c r="FDD24" s="54"/>
      <c r="FDE24" s="54"/>
      <c r="FDF24" s="54"/>
      <c r="FDG24" s="54"/>
      <c r="FDH24" s="54"/>
      <c r="FDI24" s="54"/>
      <c r="FDJ24" s="54"/>
      <c r="FDK24" s="54"/>
      <c r="FDL24" s="54"/>
      <c r="FDM24" s="54"/>
      <c r="FDN24" s="54"/>
      <c r="FDO24" s="54"/>
      <c r="FDP24" s="54"/>
      <c r="FDQ24" s="54"/>
      <c r="FDR24" s="54"/>
      <c r="FDS24" s="54"/>
      <c r="FDT24" s="54"/>
      <c r="FDU24" s="54"/>
      <c r="FDV24" s="54"/>
      <c r="FDW24" s="54"/>
      <c r="FDX24" s="54"/>
      <c r="FDY24" s="54"/>
      <c r="FDZ24" s="54"/>
      <c r="FEA24" s="54"/>
      <c r="FEB24" s="54"/>
      <c r="FEC24" s="54"/>
      <c r="FED24" s="54"/>
      <c r="FEE24" s="54"/>
      <c r="FEF24" s="54"/>
      <c r="FEG24" s="54"/>
      <c r="FEH24" s="54"/>
      <c r="FEI24" s="54"/>
      <c r="FEJ24" s="54"/>
      <c r="FEK24" s="54"/>
      <c r="FEL24" s="54"/>
      <c r="FEM24" s="54"/>
      <c r="FEN24" s="54"/>
      <c r="FEO24" s="54"/>
      <c r="FEP24" s="54"/>
      <c r="FEQ24" s="54"/>
      <c r="FER24" s="54"/>
      <c r="FES24" s="54"/>
      <c r="FET24" s="54"/>
      <c r="FEU24" s="54"/>
      <c r="FEV24" s="54"/>
      <c r="FEW24" s="54"/>
      <c r="FEX24" s="54"/>
      <c r="FEY24" s="54"/>
      <c r="FEZ24" s="54"/>
      <c r="FFA24" s="54"/>
      <c r="FFB24" s="54"/>
      <c r="FFC24" s="54"/>
      <c r="FFD24" s="54"/>
      <c r="FFE24" s="54"/>
      <c r="FFF24" s="54"/>
      <c r="FFG24" s="54"/>
      <c r="FFH24" s="54"/>
      <c r="FFI24" s="54"/>
      <c r="FFJ24" s="54"/>
      <c r="FFK24" s="54"/>
      <c r="FFL24" s="54"/>
      <c r="FFM24" s="54"/>
      <c r="FFN24" s="54"/>
      <c r="FFO24" s="54"/>
      <c r="FFP24" s="54"/>
      <c r="FFQ24" s="54"/>
      <c r="FFR24" s="54"/>
      <c r="FFS24" s="54"/>
      <c r="FFT24" s="54"/>
      <c r="FFU24" s="54"/>
      <c r="FFV24" s="54"/>
      <c r="FFW24" s="54"/>
      <c r="FFX24" s="54"/>
      <c r="FFY24" s="54"/>
      <c r="FFZ24" s="54"/>
      <c r="FGA24" s="54"/>
      <c r="FGB24" s="54"/>
      <c r="FGC24" s="54"/>
      <c r="FGD24" s="54"/>
      <c r="FGE24" s="54"/>
      <c r="FGF24" s="54"/>
      <c r="FGG24" s="54"/>
      <c r="FGH24" s="54"/>
      <c r="FGI24" s="54"/>
      <c r="FGJ24" s="54"/>
      <c r="FGK24" s="54"/>
      <c r="FGL24" s="54"/>
      <c r="FGM24" s="54"/>
      <c r="FGN24" s="54"/>
      <c r="FGO24" s="54"/>
      <c r="FGP24" s="54"/>
      <c r="FGQ24" s="54"/>
      <c r="FGR24" s="54"/>
      <c r="FGS24" s="54"/>
      <c r="FGT24" s="54"/>
      <c r="FGU24" s="54"/>
      <c r="FGV24" s="54"/>
      <c r="FGW24" s="54"/>
      <c r="FGX24" s="54"/>
      <c r="FGY24" s="54"/>
      <c r="FGZ24" s="54"/>
      <c r="FHA24" s="54"/>
      <c r="FHB24" s="54"/>
      <c r="FHC24" s="54"/>
      <c r="FHD24" s="54"/>
      <c r="FHE24" s="54"/>
      <c r="FHF24" s="54"/>
      <c r="FHG24" s="54"/>
      <c r="FHH24" s="54"/>
      <c r="FHI24" s="54"/>
      <c r="FHJ24" s="54"/>
      <c r="FHK24" s="54"/>
      <c r="FHL24" s="54"/>
      <c r="FHM24" s="54"/>
      <c r="FHN24" s="54"/>
      <c r="FHO24" s="54"/>
      <c r="FHP24" s="54"/>
      <c r="FHQ24" s="54"/>
      <c r="FHR24" s="54"/>
      <c r="FHS24" s="54"/>
      <c r="FHT24" s="54"/>
      <c r="FHU24" s="54"/>
      <c r="FHV24" s="54"/>
      <c r="FHW24" s="54"/>
      <c r="FHX24" s="54"/>
      <c r="FHY24" s="54"/>
      <c r="FHZ24" s="54"/>
      <c r="FIA24" s="54"/>
      <c r="FIB24" s="54"/>
      <c r="FIC24" s="54"/>
      <c r="FID24" s="54"/>
      <c r="FIE24" s="54"/>
      <c r="FIF24" s="54"/>
      <c r="FIG24" s="54"/>
      <c r="FIH24" s="54"/>
      <c r="FII24" s="54"/>
      <c r="FIJ24" s="54"/>
      <c r="FIK24" s="54"/>
      <c r="FIL24" s="54"/>
      <c r="FIM24" s="54"/>
      <c r="FIN24" s="54"/>
      <c r="FIO24" s="54"/>
      <c r="FIP24" s="54"/>
      <c r="FIQ24" s="54"/>
      <c r="FIR24" s="54"/>
      <c r="FIS24" s="54"/>
      <c r="FIT24" s="54"/>
      <c r="FIU24" s="54"/>
      <c r="FIV24" s="54"/>
      <c r="FIW24" s="54"/>
      <c r="FIX24" s="54"/>
      <c r="FIY24" s="54"/>
      <c r="FIZ24" s="54"/>
      <c r="FJA24" s="54"/>
      <c r="FJB24" s="54"/>
      <c r="FJC24" s="54"/>
      <c r="FJD24" s="54"/>
      <c r="FJE24" s="54"/>
      <c r="FJF24" s="54"/>
      <c r="FJG24" s="54"/>
      <c r="FJH24" s="54"/>
      <c r="FJI24" s="54"/>
      <c r="FJJ24" s="54"/>
      <c r="FJK24" s="54"/>
      <c r="FJL24" s="54"/>
      <c r="FJM24" s="54"/>
      <c r="FJN24" s="54"/>
      <c r="FJO24" s="54"/>
      <c r="FJP24" s="54"/>
      <c r="FJQ24" s="54"/>
      <c r="FJR24" s="54"/>
      <c r="FJS24" s="54"/>
      <c r="FJT24" s="54"/>
      <c r="FJU24" s="54"/>
      <c r="FJV24" s="54"/>
      <c r="FJW24" s="54"/>
      <c r="FJX24" s="54"/>
      <c r="FJY24" s="54"/>
      <c r="FJZ24" s="54"/>
      <c r="FKA24" s="54"/>
      <c r="FKB24" s="54"/>
      <c r="FKC24" s="54"/>
      <c r="FKD24" s="54"/>
      <c r="FKE24" s="54"/>
      <c r="FKF24" s="54"/>
      <c r="FKG24" s="54"/>
      <c r="FKH24" s="54"/>
      <c r="FKI24" s="54"/>
      <c r="FKJ24" s="54"/>
      <c r="FKK24" s="54"/>
      <c r="FKL24" s="54"/>
      <c r="FKM24" s="54"/>
      <c r="FKN24" s="54"/>
      <c r="FKO24" s="54"/>
      <c r="FKP24" s="54"/>
      <c r="FKQ24" s="54"/>
      <c r="FKR24" s="54"/>
      <c r="FKS24" s="54"/>
      <c r="FKT24" s="54"/>
      <c r="FKU24" s="54"/>
      <c r="FKV24" s="54"/>
      <c r="FKW24" s="54"/>
      <c r="FKX24" s="54"/>
      <c r="FKY24" s="54"/>
      <c r="FKZ24" s="54"/>
      <c r="FLA24" s="54"/>
      <c r="FLB24" s="54"/>
      <c r="FLC24" s="54"/>
      <c r="FLD24" s="54"/>
      <c r="FLE24" s="54"/>
      <c r="FLF24" s="54"/>
      <c r="FLG24" s="54"/>
      <c r="FLH24" s="54"/>
      <c r="FLI24" s="54"/>
      <c r="FLJ24" s="54"/>
      <c r="FLK24" s="54"/>
      <c r="FLL24" s="54"/>
      <c r="FLM24" s="54"/>
      <c r="FLN24" s="54"/>
      <c r="FLO24" s="54"/>
      <c r="FLP24" s="54"/>
      <c r="FLQ24" s="54"/>
      <c r="FLR24" s="54"/>
      <c r="FLS24" s="54"/>
      <c r="FLT24" s="54"/>
      <c r="FLU24" s="54"/>
      <c r="FLV24" s="54"/>
      <c r="FLW24" s="54"/>
      <c r="FLX24" s="54"/>
      <c r="FLY24" s="54"/>
      <c r="FLZ24" s="54"/>
      <c r="FMA24" s="54"/>
      <c r="FMB24" s="54"/>
      <c r="FMC24" s="54"/>
      <c r="FMD24" s="54"/>
      <c r="FME24" s="54"/>
      <c r="FMF24" s="54"/>
      <c r="FMG24" s="54"/>
      <c r="FMH24" s="54"/>
      <c r="FMI24" s="54"/>
      <c r="FMJ24" s="54"/>
      <c r="FMK24" s="54"/>
      <c r="FML24" s="54"/>
      <c r="FMM24" s="54"/>
      <c r="FMN24" s="54"/>
      <c r="FMO24" s="54"/>
      <c r="FMP24" s="54"/>
      <c r="FMQ24" s="54"/>
      <c r="FMR24" s="54"/>
      <c r="FMS24" s="54"/>
      <c r="FMT24" s="54"/>
      <c r="FMU24" s="54"/>
      <c r="FMV24" s="54"/>
      <c r="FMW24" s="54"/>
      <c r="FMX24" s="54"/>
      <c r="FMY24" s="54"/>
      <c r="FMZ24" s="54"/>
      <c r="FNA24" s="54"/>
      <c r="FNB24" s="54"/>
      <c r="FNC24" s="54"/>
      <c r="FND24" s="54"/>
      <c r="FNE24" s="54"/>
      <c r="FNF24" s="54"/>
      <c r="FNG24" s="54"/>
      <c r="FNH24" s="54"/>
      <c r="FNI24" s="54"/>
      <c r="FNJ24" s="54"/>
      <c r="FNK24" s="54"/>
      <c r="FNL24" s="54"/>
      <c r="FNM24" s="54"/>
      <c r="FNN24" s="54"/>
      <c r="FNO24" s="54"/>
      <c r="FNP24" s="54"/>
      <c r="FNQ24" s="54"/>
      <c r="FNR24" s="54"/>
      <c r="FNS24" s="54"/>
      <c r="FNT24" s="54"/>
      <c r="FNU24" s="54"/>
      <c r="FNV24" s="54"/>
      <c r="FNW24" s="54"/>
      <c r="FNX24" s="54"/>
      <c r="FNY24" s="54"/>
      <c r="FNZ24" s="54"/>
      <c r="FOA24" s="54"/>
      <c r="FOB24" s="54"/>
      <c r="FOC24" s="54"/>
      <c r="FOD24" s="54"/>
      <c r="FOE24" s="54"/>
      <c r="FOF24" s="54"/>
      <c r="FOG24" s="54"/>
      <c r="FOH24" s="54"/>
      <c r="FOI24" s="54"/>
      <c r="FOJ24" s="54"/>
      <c r="FOK24" s="54"/>
      <c r="FOL24" s="54"/>
      <c r="FOM24" s="54"/>
      <c r="FON24" s="54"/>
      <c r="FOO24" s="54"/>
      <c r="FOP24" s="54"/>
      <c r="FOQ24" s="54"/>
      <c r="FOR24" s="54"/>
      <c r="FOS24" s="54"/>
      <c r="FOT24" s="54"/>
      <c r="FOU24" s="54"/>
      <c r="FOV24" s="54"/>
      <c r="FOW24" s="54"/>
      <c r="FOX24" s="54"/>
      <c r="FOY24" s="54"/>
      <c r="FOZ24" s="54"/>
      <c r="FPA24" s="54"/>
      <c r="FPB24" s="54"/>
      <c r="FPC24" s="54"/>
      <c r="FPD24" s="54"/>
      <c r="FPE24" s="54"/>
      <c r="FPF24" s="54"/>
      <c r="FPG24" s="54"/>
      <c r="FPH24" s="54"/>
      <c r="FPI24" s="54"/>
      <c r="FPJ24" s="54"/>
      <c r="FPK24" s="54"/>
      <c r="FPL24" s="54"/>
      <c r="FPM24" s="54"/>
      <c r="FPN24" s="54"/>
      <c r="FPO24" s="54"/>
      <c r="FPP24" s="54"/>
      <c r="FPQ24" s="54"/>
      <c r="FPR24" s="54"/>
      <c r="FPS24" s="54"/>
      <c r="FPT24" s="54"/>
      <c r="FPU24" s="54"/>
      <c r="FPV24" s="54"/>
      <c r="FPW24" s="54"/>
      <c r="FPX24" s="54"/>
      <c r="FPY24" s="54"/>
      <c r="FPZ24" s="54"/>
      <c r="FQA24" s="54"/>
      <c r="FQB24" s="54"/>
      <c r="FQC24" s="54"/>
      <c r="FQD24" s="54"/>
      <c r="FQE24" s="54"/>
      <c r="FQF24" s="54"/>
      <c r="FQG24" s="54"/>
      <c r="FQH24" s="54"/>
      <c r="FQI24" s="54"/>
      <c r="FQJ24" s="54"/>
      <c r="FQK24" s="54"/>
      <c r="FQL24" s="54"/>
      <c r="FQM24" s="54"/>
      <c r="FQN24" s="54"/>
      <c r="FQO24" s="54"/>
      <c r="FQP24" s="54"/>
      <c r="FQQ24" s="54"/>
      <c r="FQR24" s="54"/>
      <c r="FQS24" s="54"/>
      <c r="FQT24" s="54"/>
      <c r="FQU24" s="54"/>
      <c r="FQV24" s="54"/>
      <c r="FQW24" s="54"/>
      <c r="FQX24" s="54"/>
      <c r="FQY24" s="54"/>
      <c r="FQZ24" s="54"/>
      <c r="FRA24" s="54"/>
      <c r="FRB24" s="54"/>
      <c r="FRC24" s="54"/>
      <c r="FRD24" s="54"/>
      <c r="FRE24" s="54"/>
      <c r="FRF24" s="54"/>
      <c r="FRG24" s="54"/>
      <c r="FRH24" s="54"/>
      <c r="FRI24" s="54"/>
      <c r="FRJ24" s="54"/>
      <c r="FRK24" s="54"/>
      <c r="FRL24" s="54"/>
      <c r="FRM24" s="54"/>
      <c r="FRN24" s="54"/>
      <c r="FRO24" s="54"/>
      <c r="FRP24" s="54"/>
      <c r="FRQ24" s="54"/>
      <c r="FRR24" s="54"/>
      <c r="FRS24" s="54"/>
      <c r="FRT24" s="54"/>
      <c r="FRU24" s="54"/>
      <c r="FRV24" s="54"/>
      <c r="FRW24" s="54"/>
      <c r="FRX24" s="54"/>
      <c r="FRY24" s="54"/>
      <c r="FRZ24" s="54"/>
      <c r="FSA24" s="54"/>
      <c r="FSB24" s="54"/>
      <c r="FSC24" s="54"/>
      <c r="FSD24" s="54"/>
      <c r="FSE24" s="54"/>
      <c r="FSF24" s="54"/>
      <c r="FSG24" s="54"/>
      <c r="FSH24" s="54"/>
      <c r="FSI24" s="54"/>
      <c r="FSJ24" s="54"/>
      <c r="FSK24" s="54"/>
      <c r="FSL24" s="54"/>
      <c r="FSM24" s="54"/>
      <c r="FSN24" s="54"/>
      <c r="FSO24" s="54"/>
      <c r="FSP24" s="54"/>
      <c r="FSQ24" s="54"/>
      <c r="FSR24" s="54"/>
      <c r="FSS24" s="54"/>
      <c r="FST24" s="54"/>
      <c r="FSU24" s="54"/>
      <c r="FSV24" s="54"/>
      <c r="FSW24" s="54"/>
      <c r="FSX24" s="54"/>
      <c r="FSY24" s="54"/>
      <c r="FSZ24" s="54"/>
      <c r="FTA24" s="54"/>
      <c r="FTB24" s="54"/>
      <c r="FTC24" s="54"/>
      <c r="FTD24" s="54"/>
      <c r="FTE24" s="54"/>
      <c r="FTF24" s="54"/>
      <c r="FTG24" s="54"/>
      <c r="FTH24" s="54"/>
      <c r="FTI24" s="54"/>
      <c r="FTJ24" s="54"/>
      <c r="FTK24" s="54"/>
      <c r="FTL24" s="54"/>
      <c r="FTM24" s="54"/>
      <c r="FTN24" s="54"/>
      <c r="FTO24" s="54"/>
      <c r="FTP24" s="54"/>
      <c r="FTQ24" s="54"/>
      <c r="FTR24" s="54"/>
      <c r="FTS24" s="54"/>
      <c r="FTT24" s="54"/>
      <c r="FTU24" s="54"/>
      <c r="FTV24" s="54"/>
      <c r="FTW24" s="54"/>
      <c r="FTX24" s="54"/>
      <c r="FTY24" s="54"/>
      <c r="FTZ24" s="54"/>
      <c r="FUA24" s="54"/>
      <c r="FUB24" s="54"/>
      <c r="FUC24" s="54"/>
      <c r="FUD24" s="54"/>
      <c r="FUE24" s="54"/>
      <c r="FUF24" s="54"/>
      <c r="FUG24" s="54"/>
      <c r="FUH24" s="54"/>
      <c r="FUI24" s="54"/>
      <c r="FUJ24" s="54"/>
      <c r="FUK24" s="54"/>
      <c r="FUL24" s="54"/>
      <c r="FUM24" s="54"/>
      <c r="FUN24" s="54"/>
      <c r="FUO24" s="54"/>
      <c r="FUP24" s="54"/>
      <c r="FUQ24" s="54"/>
      <c r="FUR24" s="54"/>
      <c r="FUS24" s="54"/>
      <c r="FUT24" s="54"/>
      <c r="FUU24" s="54"/>
      <c r="FUV24" s="54"/>
      <c r="FUW24" s="54"/>
      <c r="FUX24" s="54"/>
      <c r="FUY24" s="54"/>
      <c r="FUZ24" s="54"/>
      <c r="FVA24" s="54"/>
      <c r="FVB24" s="54"/>
      <c r="FVC24" s="54"/>
      <c r="FVD24" s="54"/>
      <c r="FVE24" s="54"/>
      <c r="FVF24" s="54"/>
      <c r="FVG24" s="54"/>
      <c r="FVH24" s="54"/>
      <c r="FVI24" s="54"/>
      <c r="FVJ24" s="54"/>
      <c r="FVK24" s="54"/>
      <c r="FVL24" s="54"/>
      <c r="FVM24" s="54"/>
      <c r="FVN24" s="54"/>
      <c r="FVO24" s="54"/>
      <c r="FVP24" s="54"/>
      <c r="FVQ24" s="54"/>
      <c r="FVR24" s="54"/>
      <c r="FVS24" s="54"/>
      <c r="FVT24" s="54"/>
      <c r="FVU24" s="54"/>
      <c r="FVV24" s="54"/>
      <c r="FVW24" s="54"/>
      <c r="FVX24" s="54"/>
      <c r="FVY24" s="54"/>
      <c r="FVZ24" s="54"/>
      <c r="FWA24" s="54"/>
      <c r="FWB24" s="54"/>
      <c r="FWC24" s="54"/>
      <c r="FWD24" s="54"/>
      <c r="FWE24" s="54"/>
      <c r="FWF24" s="54"/>
      <c r="FWG24" s="54"/>
      <c r="FWH24" s="54"/>
      <c r="FWI24" s="54"/>
      <c r="FWJ24" s="54"/>
      <c r="FWK24" s="54"/>
      <c r="FWL24" s="54"/>
      <c r="FWM24" s="54"/>
      <c r="FWN24" s="54"/>
      <c r="FWO24" s="54"/>
      <c r="FWP24" s="54"/>
      <c r="FWQ24" s="54"/>
      <c r="FWR24" s="54"/>
      <c r="FWS24" s="54"/>
      <c r="FWT24" s="54"/>
      <c r="FWU24" s="54"/>
      <c r="FWV24" s="54"/>
      <c r="FWW24" s="54"/>
      <c r="FWX24" s="54"/>
      <c r="FWY24" s="54"/>
      <c r="FWZ24" s="54"/>
      <c r="FXA24" s="54"/>
      <c r="FXB24" s="54"/>
      <c r="FXC24" s="54"/>
      <c r="FXD24" s="54"/>
      <c r="FXE24" s="54"/>
      <c r="FXF24" s="54"/>
      <c r="FXG24" s="54"/>
      <c r="FXH24" s="54"/>
      <c r="FXI24" s="54"/>
      <c r="FXJ24" s="54"/>
      <c r="FXK24" s="54"/>
      <c r="FXL24" s="54"/>
      <c r="FXM24" s="54"/>
      <c r="FXN24" s="54"/>
      <c r="FXO24" s="54"/>
      <c r="FXP24" s="54"/>
      <c r="FXQ24" s="54"/>
      <c r="FXR24" s="54"/>
      <c r="FXS24" s="54"/>
      <c r="FXT24" s="54"/>
      <c r="FXU24" s="54"/>
      <c r="FXV24" s="54"/>
      <c r="FXW24" s="54"/>
      <c r="FXX24" s="54"/>
      <c r="FXY24" s="54"/>
      <c r="FXZ24" s="54"/>
      <c r="FYA24" s="54"/>
      <c r="FYB24" s="54"/>
      <c r="FYC24" s="54"/>
      <c r="FYD24" s="54"/>
      <c r="FYE24" s="54"/>
      <c r="FYF24" s="54"/>
      <c r="FYG24" s="54"/>
      <c r="FYH24" s="54"/>
      <c r="FYI24" s="54"/>
      <c r="FYJ24" s="54"/>
      <c r="FYK24" s="54"/>
      <c r="FYL24" s="54"/>
      <c r="FYM24" s="54"/>
      <c r="FYN24" s="54"/>
      <c r="FYO24" s="54"/>
      <c r="FYP24" s="54"/>
      <c r="FYQ24" s="54"/>
      <c r="FYR24" s="54"/>
      <c r="FYS24" s="54"/>
      <c r="FYT24" s="54"/>
      <c r="FYU24" s="54"/>
      <c r="FYV24" s="54"/>
      <c r="FYW24" s="54"/>
      <c r="FYX24" s="54"/>
      <c r="FYY24" s="54"/>
      <c r="FYZ24" s="54"/>
      <c r="FZA24" s="54"/>
      <c r="FZB24" s="54"/>
      <c r="FZC24" s="54"/>
      <c r="FZD24" s="54"/>
      <c r="FZE24" s="54"/>
      <c r="FZF24" s="54"/>
      <c r="FZG24" s="54"/>
      <c r="FZH24" s="54"/>
      <c r="FZI24" s="54"/>
      <c r="FZJ24" s="54"/>
      <c r="FZK24" s="54"/>
      <c r="FZL24" s="54"/>
      <c r="FZM24" s="54"/>
      <c r="FZN24" s="54"/>
      <c r="FZO24" s="54"/>
      <c r="FZP24" s="54"/>
      <c r="FZQ24" s="54"/>
      <c r="FZR24" s="54"/>
      <c r="FZS24" s="54"/>
      <c r="FZT24" s="54"/>
      <c r="FZU24" s="54"/>
      <c r="FZV24" s="54"/>
      <c r="FZW24" s="54"/>
      <c r="FZX24" s="54"/>
      <c r="FZY24" s="54"/>
      <c r="FZZ24" s="54"/>
      <c r="GAA24" s="54"/>
      <c r="GAB24" s="54"/>
      <c r="GAC24" s="54"/>
      <c r="GAD24" s="54"/>
      <c r="GAE24" s="54"/>
      <c r="GAF24" s="54"/>
      <c r="GAG24" s="54"/>
      <c r="GAH24" s="54"/>
      <c r="GAI24" s="54"/>
      <c r="GAJ24" s="54"/>
      <c r="GAK24" s="54"/>
      <c r="GAL24" s="54"/>
      <c r="GAM24" s="54"/>
      <c r="GAN24" s="54"/>
      <c r="GAO24" s="54"/>
      <c r="GAP24" s="54"/>
      <c r="GAQ24" s="54"/>
      <c r="GAR24" s="54"/>
      <c r="GAS24" s="54"/>
      <c r="GAT24" s="54"/>
      <c r="GAU24" s="54"/>
      <c r="GAV24" s="54"/>
      <c r="GAW24" s="54"/>
      <c r="GAX24" s="54"/>
      <c r="GAY24" s="54"/>
      <c r="GAZ24" s="54"/>
      <c r="GBA24" s="54"/>
      <c r="GBB24" s="54"/>
      <c r="GBC24" s="54"/>
      <c r="GBD24" s="54"/>
      <c r="GBE24" s="54"/>
      <c r="GBF24" s="54"/>
      <c r="GBG24" s="54"/>
      <c r="GBH24" s="54"/>
      <c r="GBI24" s="54"/>
      <c r="GBJ24" s="54"/>
      <c r="GBK24" s="54"/>
      <c r="GBL24" s="54"/>
      <c r="GBM24" s="54"/>
      <c r="GBN24" s="54"/>
      <c r="GBO24" s="54"/>
      <c r="GBP24" s="54"/>
      <c r="GBQ24" s="54"/>
      <c r="GBR24" s="54"/>
      <c r="GBS24" s="54"/>
      <c r="GBT24" s="54"/>
      <c r="GBU24" s="54"/>
      <c r="GBV24" s="54"/>
      <c r="GBW24" s="54"/>
      <c r="GBX24" s="54"/>
      <c r="GBY24" s="54"/>
      <c r="GBZ24" s="54"/>
      <c r="GCA24" s="54"/>
      <c r="GCB24" s="54"/>
      <c r="GCC24" s="54"/>
      <c r="GCD24" s="54"/>
      <c r="GCE24" s="54"/>
      <c r="GCF24" s="54"/>
      <c r="GCG24" s="54"/>
      <c r="GCH24" s="54"/>
      <c r="GCI24" s="54"/>
      <c r="GCJ24" s="54"/>
      <c r="GCK24" s="54"/>
      <c r="GCL24" s="54"/>
      <c r="GCM24" s="54"/>
      <c r="GCN24" s="54"/>
      <c r="GCO24" s="54"/>
      <c r="GCP24" s="54"/>
      <c r="GCQ24" s="54"/>
      <c r="GCR24" s="54"/>
      <c r="GCS24" s="54"/>
      <c r="GCT24" s="54"/>
      <c r="GCU24" s="54"/>
      <c r="GCV24" s="54"/>
      <c r="GCW24" s="54"/>
      <c r="GCX24" s="54"/>
      <c r="GCY24" s="54"/>
      <c r="GCZ24" s="54"/>
      <c r="GDA24" s="54"/>
      <c r="GDB24" s="54"/>
      <c r="GDC24" s="54"/>
      <c r="GDD24" s="54"/>
      <c r="GDE24" s="54"/>
      <c r="GDF24" s="54"/>
      <c r="GDG24" s="54"/>
      <c r="GDH24" s="54"/>
      <c r="GDI24" s="54"/>
      <c r="GDJ24" s="54"/>
      <c r="GDK24" s="54"/>
      <c r="GDL24" s="54"/>
      <c r="GDM24" s="54"/>
      <c r="GDN24" s="54"/>
      <c r="GDO24" s="54"/>
      <c r="GDP24" s="54"/>
      <c r="GDQ24" s="54"/>
      <c r="GDR24" s="54"/>
      <c r="GDS24" s="54"/>
      <c r="GDT24" s="54"/>
      <c r="GDU24" s="54"/>
      <c r="GDV24" s="54"/>
      <c r="GDW24" s="54"/>
      <c r="GDX24" s="54"/>
      <c r="GDY24" s="54"/>
      <c r="GDZ24" s="54"/>
      <c r="GEA24" s="54"/>
      <c r="GEB24" s="54"/>
      <c r="GEC24" s="54"/>
      <c r="GED24" s="54"/>
      <c r="GEE24" s="54"/>
      <c r="GEF24" s="54"/>
      <c r="GEG24" s="54"/>
      <c r="GEH24" s="54"/>
      <c r="GEI24" s="54"/>
      <c r="GEJ24" s="54"/>
      <c r="GEK24" s="54"/>
      <c r="GEL24" s="54"/>
      <c r="GEM24" s="54"/>
      <c r="GEN24" s="54"/>
      <c r="GEO24" s="54"/>
      <c r="GEP24" s="54"/>
      <c r="GEQ24" s="54"/>
      <c r="GER24" s="54"/>
      <c r="GES24" s="54"/>
      <c r="GET24" s="54"/>
      <c r="GEU24" s="54"/>
      <c r="GEV24" s="54"/>
      <c r="GEW24" s="54"/>
      <c r="GEX24" s="54"/>
      <c r="GEY24" s="54"/>
      <c r="GEZ24" s="54"/>
      <c r="GFA24" s="54"/>
      <c r="GFB24" s="54"/>
      <c r="GFC24" s="54"/>
      <c r="GFD24" s="54"/>
      <c r="GFE24" s="54"/>
      <c r="GFF24" s="54"/>
      <c r="GFG24" s="54"/>
      <c r="GFH24" s="54"/>
      <c r="GFI24" s="54"/>
      <c r="GFJ24" s="54"/>
      <c r="GFK24" s="54"/>
      <c r="GFL24" s="54"/>
      <c r="GFM24" s="54"/>
      <c r="GFN24" s="54"/>
      <c r="GFO24" s="54"/>
      <c r="GFP24" s="54"/>
      <c r="GFQ24" s="54"/>
      <c r="GFR24" s="54"/>
      <c r="GFS24" s="54"/>
      <c r="GFT24" s="54"/>
      <c r="GFU24" s="54"/>
      <c r="GFV24" s="54"/>
      <c r="GFW24" s="54"/>
      <c r="GFX24" s="54"/>
      <c r="GFY24" s="54"/>
      <c r="GFZ24" s="54"/>
      <c r="GGA24" s="54"/>
      <c r="GGB24" s="54"/>
      <c r="GGC24" s="54"/>
      <c r="GGD24" s="54"/>
      <c r="GGE24" s="54"/>
      <c r="GGF24" s="54"/>
      <c r="GGG24" s="54"/>
      <c r="GGH24" s="54"/>
      <c r="GGI24" s="54"/>
      <c r="GGJ24" s="54"/>
      <c r="GGK24" s="54"/>
      <c r="GGL24" s="54"/>
      <c r="GGM24" s="54"/>
      <c r="GGN24" s="54"/>
      <c r="GGO24" s="54"/>
      <c r="GGP24" s="54"/>
      <c r="GGQ24" s="54"/>
      <c r="GGR24" s="54"/>
      <c r="GGS24" s="54"/>
      <c r="GGT24" s="54"/>
      <c r="GGU24" s="54"/>
      <c r="GGV24" s="54"/>
      <c r="GGW24" s="54"/>
      <c r="GGX24" s="54"/>
      <c r="GGY24" s="54"/>
      <c r="GGZ24" s="54"/>
      <c r="GHA24" s="54"/>
      <c r="GHB24" s="54"/>
      <c r="GHC24" s="54"/>
      <c r="GHD24" s="54"/>
      <c r="GHE24" s="54"/>
      <c r="GHF24" s="54"/>
      <c r="GHG24" s="54"/>
      <c r="GHH24" s="54"/>
      <c r="GHI24" s="54"/>
      <c r="GHJ24" s="54"/>
      <c r="GHK24" s="54"/>
      <c r="GHL24" s="54"/>
      <c r="GHM24" s="54"/>
      <c r="GHN24" s="54"/>
      <c r="GHO24" s="54"/>
      <c r="GHP24" s="54"/>
      <c r="GHQ24" s="54"/>
      <c r="GHR24" s="54"/>
      <c r="GHS24" s="54"/>
      <c r="GHT24" s="54"/>
      <c r="GHU24" s="54"/>
      <c r="GHV24" s="54"/>
      <c r="GHW24" s="54"/>
      <c r="GHX24" s="54"/>
      <c r="GHY24" s="54"/>
      <c r="GHZ24" s="54"/>
      <c r="GIA24" s="54"/>
      <c r="GIB24" s="54"/>
      <c r="GIC24" s="54"/>
      <c r="GID24" s="54"/>
      <c r="GIE24" s="54"/>
      <c r="GIF24" s="54"/>
      <c r="GIG24" s="54"/>
      <c r="GIH24" s="54"/>
      <c r="GII24" s="54"/>
      <c r="GIJ24" s="54"/>
      <c r="GIK24" s="54"/>
      <c r="GIL24" s="54"/>
      <c r="GIM24" s="54"/>
      <c r="GIN24" s="54"/>
      <c r="GIO24" s="54"/>
      <c r="GIP24" s="54"/>
      <c r="GIQ24" s="54"/>
      <c r="GIR24" s="54"/>
      <c r="GIS24" s="54"/>
      <c r="GIT24" s="54"/>
      <c r="GIU24" s="54"/>
      <c r="GIV24" s="54"/>
      <c r="GIW24" s="54"/>
      <c r="GIX24" s="54"/>
      <c r="GIY24" s="54"/>
      <c r="GIZ24" s="54"/>
      <c r="GJA24" s="54"/>
      <c r="GJB24" s="54"/>
      <c r="GJC24" s="54"/>
      <c r="GJD24" s="54"/>
      <c r="GJE24" s="54"/>
      <c r="GJF24" s="54"/>
      <c r="GJG24" s="54"/>
      <c r="GJH24" s="54"/>
      <c r="GJI24" s="54"/>
      <c r="GJJ24" s="54"/>
      <c r="GJK24" s="54"/>
      <c r="GJL24" s="54"/>
      <c r="GJM24" s="54"/>
      <c r="GJN24" s="54"/>
      <c r="GJO24" s="54"/>
      <c r="GJP24" s="54"/>
      <c r="GJQ24" s="54"/>
      <c r="GJR24" s="54"/>
      <c r="GJS24" s="54"/>
      <c r="GJT24" s="54"/>
      <c r="GJU24" s="54"/>
      <c r="GJV24" s="54"/>
      <c r="GJW24" s="54"/>
      <c r="GJX24" s="54"/>
      <c r="GJY24" s="54"/>
      <c r="GJZ24" s="54"/>
      <c r="GKA24" s="54"/>
      <c r="GKB24" s="54"/>
      <c r="GKC24" s="54"/>
      <c r="GKD24" s="54"/>
      <c r="GKE24" s="54"/>
      <c r="GKF24" s="54"/>
      <c r="GKG24" s="54"/>
      <c r="GKH24" s="54"/>
      <c r="GKI24" s="54"/>
      <c r="GKJ24" s="54"/>
      <c r="GKK24" s="54"/>
      <c r="GKL24" s="54"/>
      <c r="GKM24" s="54"/>
      <c r="GKN24" s="54"/>
      <c r="GKO24" s="54"/>
      <c r="GKP24" s="54"/>
      <c r="GKQ24" s="54"/>
      <c r="GKR24" s="54"/>
      <c r="GKS24" s="54"/>
      <c r="GKT24" s="54"/>
      <c r="GKU24" s="54"/>
      <c r="GKV24" s="54"/>
      <c r="GKW24" s="54"/>
      <c r="GKX24" s="54"/>
      <c r="GKY24" s="54"/>
      <c r="GKZ24" s="54"/>
      <c r="GLA24" s="54"/>
      <c r="GLB24" s="54"/>
      <c r="GLC24" s="54"/>
      <c r="GLD24" s="54"/>
      <c r="GLE24" s="54"/>
      <c r="GLF24" s="54"/>
      <c r="GLG24" s="54"/>
      <c r="GLH24" s="54"/>
      <c r="GLI24" s="54"/>
      <c r="GLJ24" s="54"/>
      <c r="GLK24" s="54"/>
      <c r="GLL24" s="54"/>
      <c r="GLM24" s="54"/>
      <c r="GLN24" s="54"/>
      <c r="GLO24" s="54"/>
      <c r="GLP24" s="54"/>
      <c r="GLQ24" s="54"/>
      <c r="GLR24" s="54"/>
      <c r="GLS24" s="54"/>
      <c r="GLT24" s="54"/>
      <c r="GLU24" s="54"/>
      <c r="GLV24" s="54"/>
      <c r="GLW24" s="54"/>
      <c r="GLX24" s="54"/>
      <c r="GLY24" s="54"/>
      <c r="GLZ24" s="54"/>
      <c r="GMA24" s="54"/>
      <c r="GMB24" s="54"/>
      <c r="GMC24" s="54"/>
      <c r="GMD24" s="54"/>
      <c r="GME24" s="54"/>
      <c r="GMF24" s="54"/>
      <c r="GMG24" s="54"/>
      <c r="GMH24" s="54"/>
      <c r="GMI24" s="54"/>
      <c r="GMJ24" s="54"/>
      <c r="GMK24" s="54"/>
      <c r="GML24" s="54"/>
      <c r="GMM24" s="54"/>
      <c r="GMN24" s="54"/>
      <c r="GMO24" s="54"/>
      <c r="GMP24" s="54"/>
      <c r="GMQ24" s="54"/>
      <c r="GMR24" s="54"/>
      <c r="GMS24" s="54"/>
      <c r="GMT24" s="54"/>
      <c r="GMU24" s="54"/>
      <c r="GMV24" s="54"/>
      <c r="GMW24" s="54"/>
      <c r="GMX24" s="54"/>
      <c r="GMY24" s="54"/>
      <c r="GMZ24" s="54"/>
      <c r="GNA24" s="54"/>
      <c r="GNB24" s="54"/>
      <c r="GNC24" s="54"/>
      <c r="GND24" s="54"/>
      <c r="GNE24" s="54"/>
      <c r="GNF24" s="54"/>
      <c r="GNG24" s="54"/>
      <c r="GNH24" s="54"/>
      <c r="GNI24" s="54"/>
      <c r="GNJ24" s="54"/>
      <c r="GNK24" s="54"/>
      <c r="GNL24" s="54"/>
      <c r="GNM24" s="54"/>
      <c r="GNN24" s="54"/>
      <c r="GNO24" s="54"/>
      <c r="GNP24" s="54"/>
      <c r="GNQ24" s="54"/>
      <c r="GNR24" s="54"/>
      <c r="GNS24" s="54"/>
      <c r="GNT24" s="54"/>
      <c r="GNU24" s="54"/>
      <c r="GNV24" s="54"/>
      <c r="GNW24" s="54"/>
      <c r="GNX24" s="54"/>
      <c r="GNY24" s="54"/>
      <c r="GNZ24" s="54"/>
      <c r="GOA24" s="54"/>
      <c r="GOB24" s="54"/>
      <c r="GOC24" s="54"/>
      <c r="GOD24" s="54"/>
      <c r="GOE24" s="54"/>
      <c r="GOF24" s="54"/>
      <c r="GOG24" s="54"/>
      <c r="GOH24" s="54"/>
      <c r="GOI24" s="54"/>
      <c r="GOJ24" s="54"/>
      <c r="GOK24" s="54"/>
      <c r="GOL24" s="54"/>
      <c r="GOM24" s="54"/>
      <c r="GON24" s="54"/>
      <c r="GOO24" s="54"/>
      <c r="GOP24" s="54"/>
      <c r="GOQ24" s="54"/>
      <c r="GOR24" s="54"/>
      <c r="GOS24" s="54"/>
      <c r="GOT24" s="54"/>
      <c r="GOU24" s="54"/>
      <c r="GOV24" s="54"/>
      <c r="GOW24" s="54"/>
      <c r="GOX24" s="54"/>
      <c r="GOY24" s="54"/>
      <c r="GOZ24" s="54"/>
      <c r="GPA24" s="54"/>
      <c r="GPB24" s="54"/>
      <c r="GPC24" s="54"/>
      <c r="GPD24" s="54"/>
      <c r="GPE24" s="54"/>
      <c r="GPF24" s="54"/>
      <c r="GPG24" s="54"/>
      <c r="GPH24" s="54"/>
      <c r="GPI24" s="54"/>
      <c r="GPJ24" s="54"/>
      <c r="GPK24" s="54"/>
      <c r="GPL24" s="54"/>
      <c r="GPM24" s="54"/>
      <c r="GPN24" s="54"/>
      <c r="GPO24" s="54"/>
      <c r="GPP24" s="54"/>
      <c r="GPQ24" s="54"/>
      <c r="GPR24" s="54"/>
      <c r="GPS24" s="54"/>
      <c r="GPT24" s="54"/>
      <c r="GPU24" s="54"/>
      <c r="GPV24" s="54"/>
      <c r="GPW24" s="54"/>
      <c r="GPX24" s="54"/>
      <c r="GPY24" s="54"/>
      <c r="GPZ24" s="54"/>
      <c r="GQA24" s="54"/>
      <c r="GQB24" s="54"/>
      <c r="GQC24" s="54"/>
      <c r="GQD24" s="54"/>
      <c r="GQE24" s="54"/>
      <c r="GQF24" s="54"/>
      <c r="GQG24" s="54"/>
      <c r="GQH24" s="54"/>
      <c r="GQI24" s="54"/>
      <c r="GQJ24" s="54"/>
      <c r="GQK24" s="54"/>
      <c r="GQL24" s="54"/>
      <c r="GQM24" s="54"/>
      <c r="GQN24" s="54"/>
      <c r="GQO24" s="54"/>
      <c r="GQP24" s="54"/>
      <c r="GQQ24" s="54"/>
      <c r="GQR24" s="54"/>
      <c r="GQS24" s="54"/>
      <c r="GQT24" s="54"/>
      <c r="GQU24" s="54"/>
      <c r="GQV24" s="54"/>
      <c r="GQW24" s="54"/>
      <c r="GQX24" s="54"/>
      <c r="GQY24" s="54"/>
      <c r="GQZ24" s="54"/>
      <c r="GRA24" s="54"/>
      <c r="GRB24" s="54"/>
      <c r="GRC24" s="54"/>
      <c r="GRD24" s="54"/>
      <c r="GRE24" s="54"/>
      <c r="GRF24" s="54"/>
      <c r="GRG24" s="54"/>
      <c r="GRH24" s="54"/>
      <c r="GRI24" s="54"/>
      <c r="GRJ24" s="54"/>
      <c r="GRK24" s="54"/>
      <c r="GRL24" s="54"/>
      <c r="GRM24" s="54"/>
      <c r="GRN24" s="54"/>
      <c r="GRO24" s="54"/>
      <c r="GRP24" s="54"/>
      <c r="GRQ24" s="54"/>
      <c r="GRR24" s="54"/>
      <c r="GRS24" s="54"/>
      <c r="GRT24" s="54"/>
      <c r="GRU24" s="54"/>
      <c r="GRV24" s="54"/>
      <c r="GRW24" s="54"/>
      <c r="GRX24" s="54"/>
      <c r="GRY24" s="54"/>
      <c r="GRZ24" s="54"/>
      <c r="GSA24" s="54"/>
      <c r="GSB24" s="54"/>
      <c r="GSC24" s="54"/>
      <c r="GSD24" s="54"/>
      <c r="GSE24" s="54"/>
      <c r="GSF24" s="54"/>
      <c r="GSG24" s="54"/>
      <c r="GSH24" s="54"/>
      <c r="GSI24" s="54"/>
      <c r="GSJ24" s="54"/>
      <c r="GSK24" s="54"/>
      <c r="GSL24" s="54"/>
      <c r="GSM24" s="54"/>
      <c r="GSN24" s="54"/>
      <c r="GSO24" s="54"/>
      <c r="GSP24" s="54"/>
      <c r="GSQ24" s="54"/>
      <c r="GSR24" s="54"/>
      <c r="GSS24" s="54"/>
      <c r="GST24" s="54"/>
      <c r="GSU24" s="54"/>
      <c r="GSV24" s="54"/>
      <c r="GSW24" s="54"/>
      <c r="GSX24" s="54"/>
      <c r="GSY24" s="54"/>
      <c r="GSZ24" s="54"/>
      <c r="GTA24" s="54"/>
      <c r="GTB24" s="54"/>
      <c r="GTC24" s="54"/>
      <c r="GTD24" s="54"/>
      <c r="GTE24" s="54"/>
      <c r="GTF24" s="54"/>
      <c r="GTG24" s="54"/>
      <c r="GTH24" s="54"/>
      <c r="GTI24" s="54"/>
      <c r="GTJ24" s="54"/>
      <c r="GTK24" s="54"/>
      <c r="GTL24" s="54"/>
      <c r="GTM24" s="54"/>
      <c r="GTN24" s="54"/>
      <c r="GTO24" s="54"/>
      <c r="GTP24" s="54"/>
      <c r="GTQ24" s="54"/>
      <c r="GTR24" s="54"/>
      <c r="GTS24" s="54"/>
      <c r="GTT24" s="54"/>
      <c r="GTU24" s="54"/>
      <c r="GTV24" s="54"/>
      <c r="GTW24" s="54"/>
      <c r="GTX24" s="54"/>
      <c r="GTY24" s="54"/>
      <c r="GTZ24" s="54"/>
      <c r="GUA24" s="54"/>
      <c r="GUB24" s="54"/>
      <c r="GUC24" s="54"/>
      <c r="GUD24" s="54"/>
      <c r="GUE24" s="54"/>
      <c r="GUF24" s="54"/>
      <c r="GUG24" s="54"/>
      <c r="GUH24" s="54"/>
      <c r="GUI24" s="54"/>
      <c r="GUJ24" s="54"/>
      <c r="GUK24" s="54"/>
      <c r="GUL24" s="54"/>
      <c r="GUM24" s="54"/>
      <c r="GUN24" s="54"/>
      <c r="GUO24" s="54"/>
      <c r="GUP24" s="54"/>
      <c r="GUQ24" s="54"/>
      <c r="GUR24" s="54"/>
      <c r="GUS24" s="54"/>
      <c r="GUT24" s="54"/>
      <c r="GUU24" s="54"/>
      <c r="GUV24" s="54"/>
      <c r="GUW24" s="54"/>
      <c r="GUX24" s="54"/>
      <c r="GUY24" s="54"/>
      <c r="GUZ24" s="54"/>
      <c r="GVA24" s="54"/>
      <c r="GVB24" s="54"/>
      <c r="GVC24" s="54"/>
      <c r="GVD24" s="54"/>
      <c r="GVE24" s="54"/>
      <c r="GVF24" s="54"/>
      <c r="GVG24" s="54"/>
      <c r="GVH24" s="54"/>
      <c r="GVI24" s="54"/>
      <c r="GVJ24" s="54"/>
      <c r="GVK24" s="54"/>
      <c r="GVL24" s="54"/>
      <c r="GVM24" s="54"/>
      <c r="GVN24" s="54"/>
      <c r="GVO24" s="54"/>
      <c r="GVP24" s="54"/>
      <c r="GVQ24" s="54"/>
      <c r="GVR24" s="54"/>
      <c r="GVS24" s="54"/>
      <c r="GVT24" s="54"/>
      <c r="GVU24" s="54"/>
      <c r="GVV24" s="54"/>
      <c r="GVW24" s="54"/>
      <c r="GVX24" s="54"/>
      <c r="GVY24" s="54"/>
      <c r="GVZ24" s="54"/>
      <c r="GWA24" s="54"/>
      <c r="GWB24" s="54"/>
      <c r="GWC24" s="54"/>
      <c r="GWD24" s="54"/>
      <c r="GWE24" s="54"/>
      <c r="GWF24" s="54"/>
      <c r="GWG24" s="54"/>
      <c r="GWH24" s="54"/>
      <c r="GWI24" s="54"/>
      <c r="GWJ24" s="54"/>
      <c r="GWK24" s="54"/>
      <c r="GWL24" s="54"/>
      <c r="GWM24" s="54"/>
      <c r="GWN24" s="54"/>
      <c r="GWO24" s="54"/>
      <c r="GWP24" s="54"/>
      <c r="GWQ24" s="54"/>
      <c r="GWR24" s="54"/>
      <c r="GWS24" s="54"/>
      <c r="GWT24" s="54"/>
      <c r="GWU24" s="54"/>
      <c r="GWV24" s="54"/>
      <c r="GWW24" s="54"/>
      <c r="GWX24" s="54"/>
      <c r="GWY24" s="54"/>
      <c r="GWZ24" s="54"/>
      <c r="GXA24" s="54"/>
      <c r="GXB24" s="54"/>
      <c r="GXC24" s="54"/>
      <c r="GXD24" s="54"/>
      <c r="GXE24" s="54"/>
      <c r="GXF24" s="54"/>
      <c r="GXG24" s="54"/>
      <c r="GXH24" s="54"/>
      <c r="GXI24" s="54"/>
      <c r="GXJ24" s="54"/>
      <c r="GXK24" s="54"/>
      <c r="GXL24" s="54"/>
      <c r="GXM24" s="54"/>
      <c r="GXN24" s="54"/>
      <c r="GXO24" s="54"/>
      <c r="GXP24" s="54"/>
      <c r="GXQ24" s="54"/>
      <c r="GXR24" s="54"/>
      <c r="GXS24" s="54"/>
      <c r="GXT24" s="54"/>
      <c r="GXU24" s="54"/>
      <c r="GXV24" s="54"/>
      <c r="GXW24" s="54"/>
      <c r="GXX24" s="54"/>
      <c r="GXY24" s="54"/>
      <c r="GXZ24" s="54"/>
      <c r="GYA24" s="54"/>
      <c r="GYB24" s="54"/>
      <c r="GYC24" s="54"/>
      <c r="GYD24" s="54"/>
      <c r="GYE24" s="54"/>
      <c r="GYF24" s="54"/>
      <c r="GYG24" s="54"/>
      <c r="GYH24" s="54"/>
      <c r="GYI24" s="54"/>
      <c r="GYJ24" s="54"/>
      <c r="GYK24" s="54"/>
      <c r="GYL24" s="54"/>
      <c r="GYM24" s="54"/>
      <c r="GYN24" s="54"/>
      <c r="GYO24" s="54"/>
      <c r="GYP24" s="54"/>
      <c r="GYQ24" s="54"/>
      <c r="GYR24" s="54"/>
      <c r="GYS24" s="54"/>
      <c r="GYT24" s="54"/>
      <c r="GYU24" s="54"/>
      <c r="GYV24" s="54"/>
      <c r="GYW24" s="54"/>
      <c r="GYX24" s="54"/>
      <c r="GYY24" s="54"/>
      <c r="GYZ24" s="54"/>
      <c r="GZA24" s="54"/>
      <c r="GZB24" s="54"/>
      <c r="GZC24" s="54"/>
      <c r="GZD24" s="54"/>
      <c r="GZE24" s="54"/>
      <c r="GZF24" s="54"/>
      <c r="GZG24" s="54"/>
      <c r="GZH24" s="54"/>
      <c r="GZI24" s="54"/>
      <c r="GZJ24" s="54"/>
      <c r="GZK24" s="54"/>
      <c r="GZL24" s="54"/>
      <c r="GZM24" s="54"/>
      <c r="GZN24" s="54"/>
      <c r="GZO24" s="54"/>
      <c r="GZP24" s="54"/>
      <c r="GZQ24" s="54"/>
      <c r="GZR24" s="54"/>
      <c r="GZS24" s="54"/>
      <c r="GZT24" s="54"/>
      <c r="GZU24" s="54"/>
      <c r="GZV24" s="54"/>
      <c r="GZW24" s="54"/>
      <c r="GZX24" s="54"/>
      <c r="GZY24" s="54"/>
      <c r="GZZ24" s="54"/>
      <c r="HAA24" s="54"/>
      <c r="HAB24" s="54"/>
      <c r="HAC24" s="54"/>
      <c r="HAD24" s="54"/>
      <c r="HAE24" s="54"/>
      <c r="HAF24" s="54"/>
      <c r="HAG24" s="54"/>
      <c r="HAH24" s="54"/>
      <c r="HAI24" s="54"/>
      <c r="HAJ24" s="54"/>
      <c r="HAK24" s="54"/>
      <c r="HAL24" s="54"/>
      <c r="HAM24" s="54"/>
      <c r="HAN24" s="54"/>
      <c r="HAO24" s="54"/>
      <c r="HAP24" s="54"/>
      <c r="HAQ24" s="54"/>
      <c r="HAR24" s="54"/>
      <c r="HAS24" s="54"/>
      <c r="HAT24" s="54"/>
      <c r="HAU24" s="54"/>
      <c r="HAV24" s="54"/>
      <c r="HAW24" s="54"/>
      <c r="HAX24" s="54"/>
      <c r="HAY24" s="54"/>
      <c r="HAZ24" s="54"/>
      <c r="HBA24" s="54"/>
      <c r="HBB24" s="54"/>
      <c r="HBC24" s="54"/>
      <c r="HBD24" s="54"/>
      <c r="HBE24" s="54"/>
      <c r="HBF24" s="54"/>
      <c r="HBG24" s="54"/>
      <c r="HBH24" s="54"/>
      <c r="HBI24" s="54"/>
      <c r="HBJ24" s="54"/>
      <c r="HBK24" s="54"/>
      <c r="HBL24" s="54"/>
      <c r="HBM24" s="54"/>
      <c r="HBN24" s="54"/>
      <c r="HBO24" s="54"/>
      <c r="HBP24" s="54"/>
      <c r="HBQ24" s="54"/>
      <c r="HBR24" s="54"/>
      <c r="HBS24" s="54"/>
      <c r="HBT24" s="54"/>
      <c r="HBU24" s="54"/>
      <c r="HBV24" s="54"/>
      <c r="HBW24" s="54"/>
      <c r="HBX24" s="54"/>
      <c r="HBY24" s="54"/>
      <c r="HBZ24" s="54"/>
      <c r="HCA24" s="54"/>
      <c r="HCB24" s="54"/>
      <c r="HCC24" s="54"/>
      <c r="HCD24" s="54"/>
      <c r="HCE24" s="54"/>
      <c r="HCF24" s="54"/>
      <c r="HCG24" s="54"/>
      <c r="HCH24" s="54"/>
      <c r="HCI24" s="54"/>
      <c r="HCJ24" s="54"/>
      <c r="HCK24" s="54"/>
      <c r="HCL24" s="54"/>
      <c r="HCM24" s="54"/>
      <c r="HCN24" s="54"/>
      <c r="HCO24" s="54"/>
      <c r="HCP24" s="54"/>
      <c r="HCQ24" s="54"/>
      <c r="HCR24" s="54"/>
      <c r="HCS24" s="54"/>
      <c r="HCT24" s="54"/>
      <c r="HCU24" s="54"/>
      <c r="HCV24" s="54"/>
      <c r="HCW24" s="54"/>
      <c r="HCX24" s="54"/>
      <c r="HCY24" s="54"/>
      <c r="HCZ24" s="54"/>
      <c r="HDA24" s="54"/>
      <c r="HDB24" s="54"/>
      <c r="HDC24" s="54"/>
      <c r="HDD24" s="54"/>
      <c r="HDE24" s="54"/>
      <c r="HDF24" s="54"/>
      <c r="HDG24" s="54"/>
      <c r="HDH24" s="54"/>
      <c r="HDI24" s="54"/>
      <c r="HDJ24" s="54"/>
      <c r="HDK24" s="54"/>
      <c r="HDL24" s="54"/>
      <c r="HDM24" s="54"/>
      <c r="HDN24" s="54"/>
      <c r="HDO24" s="54"/>
      <c r="HDP24" s="54"/>
      <c r="HDQ24" s="54"/>
      <c r="HDR24" s="54"/>
      <c r="HDS24" s="54"/>
      <c r="HDT24" s="54"/>
      <c r="HDU24" s="54"/>
      <c r="HDV24" s="54"/>
      <c r="HDW24" s="54"/>
      <c r="HDX24" s="54"/>
      <c r="HDY24" s="54"/>
      <c r="HDZ24" s="54"/>
      <c r="HEA24" s="54"/>
      <c r="HEB24" s="54"/>
      <c r="HEC24" s="54"/>
      <c r="HED24" s="54"/>
      <c r="HEE24" s="54"/>
      <c r="HEF24" s="54"/>
      <c r="HEG24" s="54"/>
      <c r="HEH24" s="54"/>
      <c r="HEI24" s="54"/>
      <c r="HEJ24" s="54"/>
      <c r="HEK24" s="54"/>
      <c r="HEL24" s="54"/>
      <c r="HEM24" s="54"/>
      <c r="HEN24" s="54"/>
      <c r="HEO24" s="54"/>
      <c r="HEP24" s="54"/>
      <c r="HEQ24" s="54"/>
      <c r="HER24" s="54"/>
      <c r="HES24" s="54"/>
      <c r="HET24" s="54"/>
      <c r="HEU24" s="54"/>
      <c r="HEV24" s="54"/>
      <c r="HEW24" s="54"/>
      <c r="HEX24" s="54"/>
      <c r="HEY24" s="54"/>
      <c r="HEZ24" s="54"/>
      <c r="HFA24" s="54"/>
      <c r="HFB24" s="54"/>
      <c r="HFC24" s="54"/>
      <c r="HFD24" s="54"/>
      <c r="HFE24" s="54"/>
      <c r="HFF24" s="54"/>
      <c r="HFG24" s="54"/>
      <c r="HFH24" s="54"/>
      <c r="HFI24" s="54"/>
      <c r="HFJ24" s="54"/>
      <c r="HFK24" s="54"/>
      <c r="HFL24" s="54"/>
      <c r="HFM24" s="54"/>
      <c r="HFN24" s="54"/>
      <c r="HFO24" s="54"/>
      <c r="HFP24" s="54"/>
      <c r="HFQ24" s="54"/>
      <c r="HFR24" s="54"/>
      <c r="HFS24" s="54"/>
      <c r="HFT24" s="54"/>
      <c r="HFU24" s="54"/>
      <c r="HFV24" s="54"/>
      <c r="HFW24" s="54"/>
      <c r="HFX24" s="54"/>
      <c r="HFY24" s="54"/>
      <c r="HFZ24" s="54"/>
      <c r="HGA24" s="54"/>
      <c r="HGB24" s="54"/>
      <c r="HGC24" s="54"/>
      <c r="HGD24" s="54"/>
      <c r="HGE24" s="54"/>
      <c r="HGF24" s="54"/>
      <c r="HGG24" s="54"/>
      <c r="HGH24" s="54"/>
      <c r="HGI24" s="54"/>
      <c r="HGJ24" s="54"/>
      <c r="HGK24" s="54"/>
      <c r="HGL24" s="54"/>
      <c r="HGM24" s="54"/>
      <c r="HGN24" s="54"/>
      <c r="HGO24" s="54"/>
      <c r="HGP24" s="54"/>
      <c r="HGQ24" s="54"/>
      <c r="HGR24" s="54"/>
      <c r="HGS24" s="54"/>
      <c r="HGT24" s="54"/>
      <c r="HGU24" s="54"/>
      <c r="HGV24" s="54"/>
      <c r="HGW24" s="54"/>
      <c r="HGX24" s="54"/>
      <c r="HGY24" s="54"/>
      <c r="HGZ24" s="54"/>
      <c r="HHA24" s="54"/>
      <c r="HHB24" s="54"/>
      <c r="HHC24" s="54"/>
      <c r="HHD24" s="54"/>
      <c r="HHE24" s="54"/>
      <c r="HHF24" s="54"/>
      <c r="HHG24" s="54"/>
      <c r="HHH24" s="54"/>
      <c r="HHI24" s="54"/>
      <c r="HHJ24" s="54"/>
      <c r="HHK24" s="54"/>
      <c r="HHL24" s="54"/>
      <c r="HHM24" s="54"/>
      <c r="HHN24" s="54"/>
      <c r="HHO24" s="54"/>
      <c r="HHP24" s="54"/>
      <c r="HHQ24" s="54"/>
      <c r="HHR24" s="54"/>
      <c r="HHS24" s="54"/>
      <c r="HHT24" s="54"/>
      <c r="HHU24" s="54"/>
      <c r="HHV24" s="54"/>
      <c r="HHW24" s="54"/>
      <c r="HHX24" s="54"/>
      <c r="HHY24" s="54"/>
      <c r="HHZ24" s="54"/>
      <c r="HIA24" s="54"/>
      <c r="HIB24" s="54"/>
      <c r="HIC24" s="54"/>
      <c r="HID24" s="54"/>
      <c r="HIE24" s="54"/>
      <c r="HIF24" s="54"/>
      <c r="HIG24" s="54"/>
      <c r="HIH24" s="54"/>
      <c r="HII24" s="54"/>
      <c r="HIJ24" s="54"/>
      <c r="HIK24" s="54"/>
      <c r="HIL24" s="54"/>
      <c r="HIM24" s="54"/>
      <c r="HIN24" s="54"/>
      <c r="HIO24" s="54"/>
      <c r="HIP24" s="54"/>
      <c r="HIQ24" s="54"/>
      <c r="HIR24" s="54"/>
      <c r="HIS24" s="54"/>
      <c r="HIT24" s="54"/>
      <c r="HIU24" s="54"/>
      <c r="HIV24" s="54"/>
      <c r="HIW24" s="54"/>
      <c r="HIX24" s="54"/>
      <c r="HIY24" s="54"/>
      <c r="HIZ24" s="54"/>
      <c r="HJA24" s="54"/>
      <c r="HJB24" s="54"/>
      <c r="HJC24" s="54"/>
      <c r="HJD24" s="54"/>
      <c r="HJE24" s="54"/>
      <c r="HJF24" s="54"/>
      <c r="HJG24" s="54"/>
      <c r="HJH24" s="54"/>
      <c r="HJI24" s="54"/>
      <c r="HJJ24" s="54"/>
      <c r="HJK24" s="54"/>
      <c r="HJL24" s="54"/>
      <c r="HJM24" s="54"/>
      <c r="HJN24" s="54"/>
      <c r="HJO24" s="54"/>
      <c r="HJP24" s="54"/>
      <c r="HJQ24" s="54"/>
      <c r="HJR24" s="54"/>
      <c r="HJS24" s="54"/>
      <c r="HJT24" s="54"/>
      <c r="HJU24" s="54"/>
      <c r="HJV24" s="54"/>
      <c r="HJW24" s="54"/>
      <c r="HJX24" s="54"/>
      <c r="HJY24" s="54"/>
      <c r="HJZ24" s="54"/>
      <c r="HKA24" s="54"/>
      <c r="HKB24" s="54"/>
      <c r="HKC24" s="54"/>
      <c r="HKD24" s="54"/>
      <c r="HKE24" s="54"/>
      <c r="HKF24" s="54"/>
      <c r="HKG24" s="54"/>
      <c r="HKH24" s="54"/>
      <c r="HKI24" s="54"/>
      <c r="HKJ24" s="54"/>
      <c r="HKK24" s="54"/>
      <c r="HKL24" s="54"/>
      <c r="HKM24" s="54"/>
      <c r="HKN24" s="54"/>
      <c r="HKO24" s="54"/>
      <c r="HKP24" s="54"/>
      <c r="HKQ24" s="54"/>
      <c r="HKR24" s="54"/>
      <c r="HKS24" s="54"/>
      <c r="HKT24" s="54"/>
      <c r="HKU24" s="54"/>
      <c r="HKV24" s="54"/>
      <c r="HKW24" s="54"/>
      <c r="HKX24" s="54"/>
      <c r="HKY24" s="54"/>
      <c r="HKZ24" s="54"/>
      <c r="HLA24" s="54"/>
      <c r="HLB24" s="54"/>
      <c r="HLC24" s="54"/>
      <c r="HLD24" s="54"/>
      <c r="HLE24" s="54"/>
      <c r="HLF24" s="54"/>
      <c r="HLG24" s="54"/>
      <c r="HLH24" s="54"/>
      <c r="HLI24" s="54"/>
      <c r="HLJ24" s="54"/>
      <c r="HLK24" s="54"/>
      <c r="HLL24" s="54"/>
      <c r="HLM24" s="54"/>
      <c r="HLN24" s="54"/>
      <c r="HLO24" s="54"/>
      <c r="HLP24" s="54"/>
      <c r="HLQ24" s="54"/>
      <c r="HLR24" s="54"/>
      <c r="HLS24" s="54"/>
      <c r="HLT24" s="54"/>
      <c r="HLU24" s="54"/>
      <c r="HLV24" s="54"/>
      <c r="HLW24" s="54"/>
      <c r="HLX24" s="54"/>
      <c r="HLY24" s="54"/>
      <c r="HLZ24" s="54"/>
      <c r="HMA24" s="54"/>
      <c r="HMB24" s="54"/>
      <c r="HMC24" s="54"/>
      <c r="HMD24" s="54"/>
      <c r="HME24" s="54"/>
      <c r="HMF24" s="54"/>
      <c r="HMG24" s="54"/>
      <c r="HMH24" s="54"/>
      <c r="HMI24" s="54"/>
      <c r="HMJ24" s="54"/>
      <c r="HMK24" s="54"/>
      <c r="HML24" s="54"/>
      <c r="HMM24" s="54"/>
      <c r="HMN24" s="54"/>
      <c r="HMO24" s="54"/>
      <c r="HMP24" s="54"/>
      <c r="HMQ24" s="54"/>
      <c r="HMR24" s="54"/>
      <c r="HMS24" s="54"/>
      <c r="HMT24" s="54"/>
      <c r="HMU24" s="54"/>
      <c r="HMV24" s="54"/>
      <c r="HMW24" s="54"/>
      <c r="HMX24" s="54"/>
      <c r="HMY24" s="54"/>
      <c r="HMZ24" s="54"/>
      <c r="HNA24" s="54"/>
      <c r="HNB24" s="54"/>
      <c r="HNC24" s="54"/>
      <c r="HND24" s="54"/>
      <c r="HNE24" s="54"/>
      <c r="HNF24" s="54"/>
      <c r="HNG24" s="54"/>
      <c r="HNH24" s="54"/>
      <c r="HNI24" s="54"/>
      <c r="HNJ24" s="54"/>
      <c r="HNK24" s="54"/>
      <c r="HNL24" s="54"/>
      <c r="HNM24" s="54"/>
      <c r="HNN24" s="54"/>
      <c r="HNO24" s="54"/>
      <c r="HNP24" s="54"/>
      <c r="HNQ24" s="54"/>
      <c r="HNR24" s="54"/>
      <c r="HNS24" s="54"/>
      <c r="HNT24" s="54"/>
      <c r="HNU24" s="54"/>
      <c r="HNV24" s="54"/>
      <c r="HNW24" s="54"/>
      <c r="HNX24" s="54"/>
      <c r="HNY24" s="54"/>
      <c r="HNZ24" s="54"/>
      <c r="HOA24" s="54"/>
      <c r="HOB24" s="54"/>
      <c r="HOC24" s="54"/>
      <c r="HOD24" s="54"/>
      <c r="HOE24" s="54"/>
      <c r="HOF24" s="54"/>
      <c r="HOG24" s="54"/>
      <c r="HOH24" s="54"/>
      <c r="HOI24" s="54"/>
      <c r="HOJ24" s="54"/>
      <c r="HOK24" s="54"/>
      <c r="HOL24" s="54"/>
      <c r="HOM24" s="54"/>
      <c r="HON24" s="54"/>
      <c r="HOO24" s="54"/>
      <c r="HOP24" s="54"/>
      <c r="HOQ24" s="54"/>
      <c r="HOR24" s="54"/>
      <c r="HOS24" s="54"/>
      <c r="HOT24" s="54"/>
      <c r="HOU24" s="54"/>
      <c r="HOV24" s="54"/>
      <c r="HOW24" s="54"/>
      <c r="HOX24" s="54"/>
      <c r="HOY24" s="54"/>
      <c r="HOZ24" s="54"/>
      <c r="HPA24" s="54"/>
      <c r="HPB24" s="54"/>
      <c r="HPC24" s="54"/>
      <c r="HPD24" s="54"/>
      <c r="HPE24" s="54"/>
      <c r="HPF24" s="54"/>
      <c r="HPG24" s="54"/>
      <c r="HPH24" s="54"/>
      <c r="HPI24" s="54"/>
      <c r="HPJ24" s="54"/>
      <c r="HPK24" s="54"/>
      <c r="HPL24" s="54"/>
      <c r="HPM24" s="54"/>
      <c r="HPN24" s="54"/>
      <c r="HPO24" s="54"/>
      <c r="HPP24" s="54"/>
      <c r="HPQ24" s="54"/>
      <c r="HPR24" s="54"/>
      <c r="HPS24" s="54"/>
      <c r="HPT24" s="54"/>
      <c r="HPU24" s="54"/>
      <c r="HPV24" s="54"/>
      <c r="HPW24" s="54"/>
      <c r="HPX24" s="54"/>
      <c r="HPY24" s="54"/>
      <c r="HPZ24" s="54"/>
      <c r="HQA24" s="54"/>
      <c r="HQB24" s="54"/>
      <c r="HQC24" s="54"/>
      <c r="HQD24" s="54"/>
      <c r="HQE24" s="54"/>
      <c r="HQF24" s="54"/>
      <c r="HQG24" s="54"/>
      <c r="HQH24" s="54"/>
      <c r="HQI24" s="54"/>
      <c r="HQJ24" s="54"/>
      <c r="HQK24" s="54"/>
      <c r="HQL24" s="54"/>
      <c r="HQM24" s="54"/>
      <c r="HQN24" s="54"/>
      <c r="HQO24" s="54"/>
      <c r="HQP24" s="54"/>
      <c r="HQQ24" s="54"/>
      <c r="HQR24" s="54"/>
      <c r="HQS24" s="54"/>
      <c r="HQT24" s="54"/>
      <c r="HQU24" s="54"/>
      <c r="HQV24" s="54"/>
      <c r="HQW24" s="54"/>
      <c r="HQX24" s="54"/>
      <c r="HQY24" s="54"/>
      <c r="HQZ24" s="54"/>
      <c r="HRA24" s="54"/>
      <c r="HRB24" s="54"/>
      <c r="HRC24" s="54"/>
      <c r="HRD24" s="54"/>
      <c r="HRE24" s="54"/>
      <c r="HRF24" s="54"/>
      <c r="HRG24" s="54"/>
      <c r="HRH24" s="54"/>
      <c r="HRI24" s="54"/>
      <c r="HRJ24" s="54"/>
      <c r="HRK24" s="54"/>
      <c r="HRL24" s="54"/>
      <c r="HRM24" s="54"/>
      <c r="HRN24" s="54"/>
      <c r="HRO24" s="54"/>
      <c r="HRP24" s="54"/>
      <c r="HRQ24" s="54"/>
      <c r="HRR24" s="54"/>
      <c r="HRS24" s="54"/>
      <c r="HRT24" s="54"/>
      <c r="HRU24" s="54"/>
      <c r="HRV24" s="54"/>
      <c r="HRW24" s="54"/>
      <c r="HRX24" s="54"/>
      <c r="HRY24" s="54"/>
      <c r="HRZ24" s="54"/>
      <c r="HSA24" s="54"/>
      <c r="HSB24" s="54"/>
      <c r="HSC24" s="54"/>
      <c r="HSD24" s="54"/>
      <c r="HSE24" s="54"/>
      <c r="HSF24" s="54"/>
      <c r="HSG24" s="54"/>
      <c r="HSH24" s="54"/>
      <c r="HSI24" s="54"/>
      <c r="HSJ24" s="54"/>
      <c r="HSK24" s="54"/>
      <c r="HSL24" s="54"/>
      <c r="HSM24" s="54"/>
      <c r="HSN24" s="54"/>
      <c r="HSO24" s="54"/>
      <c r="HSP24" s="54"/>
      <c r="HSQ24" s="54"/>
      <c r="HSR24" s="54"/>
      <c r="HSS24" s="54"/>
      <c r="HST24" s="54"/>
      <c r="HSU24" s="54"/>
      <c r="HSV24" s="54"/>
      <c r="HSW24" s="54"/>
      <c r="HSX24" s="54"/>
      <c r="HSY24" s="54"/>
      <c r="HSZ24" s="54"/>
      <c r="HTA24" s="54"/>
      <c r="HTB24" s="54"/>
      <c r="HTC24" s="54"/>
      <c r="HTD24" s="54"/>
      <c r="HTE24" s="54"/>
      <c r="HTF24" s="54"/>
      <c r="HTG24" s="54"/>
      <c r="HTH24" s="54"/>
      <c r="HTI24" s="54"/>
      <c r="HTJ24" s="54"/>
      <c r="HTK24" s="54"/>
      <c r="HTL24" s="54"/>
      <c r="HTM24" s="54"/>
      <c r="HTN24" s="54"/>
      <c r="HTO24" s="54"/>
      <c r="HTP24" s="54"/>
      <c r="HTQ24" s="54"/>
      <c r="HTR24" s="54"/>
      <c r="HTS24" s="54"/>
      <c r="HTT24" s="54"/>
      <c r="HTU24" s="54"/>
      <c r="HTV24" s="54"/>
      <c r="HTW24" s="54"/>
      <c r="HTX24" s="54"/>
      <c r="HTY24" s="54"/>
      <c r="HTZ24" s="54"/>
      <c r="HUA24" s="54"/>
      <c r="HUB24" s="54"/>
      <c r="HUC24" s="54"/>
      <c r="HUD24" s="54"/>
      <c r="HUE24" s="54"/>
      <c r="HUF24" s="54"/>
      <c r="HUG24" s="54"/>
      <c r="HUH24" s="54"/>
      <c r="HUI24" s="54"/>
      <c r="HUJ24" s="54"/>
      <c r="HUK24" s="54"/>
      <c r="HUL24" s="54"/>
      <c r="HUM24" s="54"/>
      <c r="HUN24" s="54"/>
      <c r="HUO24" s="54"/>
      <c r="HUP24" s="54"/>
      <c r="HUQ24" s="54"/>
      <c r="HUR24" s="54"/>
      <c r="HUS24" s="54"/>
      <c r="HUT24" s="54"/>
      <c r="HUU24" s="54"/>
      <c r="HUV24" s="54"/>
      <c r="HUW24" s="54"/>
      <c r="HUX24" s="54"/>
      <c r="HUY24" s="54"/>
      <c r="HUZ24" s="54"/>
      <c r="HVA24" s="54"/>
      <c r="HVB24" s="54"/>
      <c r="HVC24" s="54"/>
      <c r="HVD24" s="54"/>
      <c r="HVE24" s="54"/>
      <c r="HVF24" s="54"/>
      <c r="HVG24" s="54"/>
      <c r="HVH24" s="54"/>
      <c r="HVI24" s="54"/>
      <c r="HVJ24" s="54"/>
      <c r="HVK24" s="54"/>
      <c r="HVL24" s="54"/>
      <c r="HVM24" s="54"/>
      <c r="HVN24" s="54"/>
      <c r="HVO24" s="54"/>
      <c r="HVP24" s="54"/>
      <c r="HVQ24" s="54"/>
      <c r="HVR24" s="54"/>
      <c r="HVS24" s="54"/>
      <c r="HVT24" s="54"/>
      <c r="HVU24" s="54"/>
      <c r="HVV24" s="54"/>
      <c r="HVW24" s="54"/>
      <c r="HVX24" s="54"/>
      <c r="HVY24" s="54"/>
      <c r="HVZ24" s="54"/>
      <c r="HWA24" s="54"/>
      <c r="HWB24" s="54"/>
      <c r="HWC24" s="54"/>
      <c r="HWD24" s="54"/>
      <c r="HWE24" s="54"/>
      <c r="HWF24" s="54"/>
      <c r="HWG24" s="54"/>
      <c r="HWH24" s="54"/>
      <c r="HWI24" s="54"/>
      <c r="HWJ24" s="54"/>
      <c r="HWK24" s="54"/>
      <c r="HWL24" s="54"/>
      <c r="HWM24" s="54"/>
      <c r="HWN24" s="54"/>
      <c r="HWO24" s="54"/>
      <c r="HWP24" s="54"/>
      <c r="HWQ24" s="54"/>
      <c r="HWR24" s="54"/>
      <c r="HWS24" s="54"/>
      <c r="HWT24" s="54"/>
      <c r="HWU24" s="54"/>
      <c r="HWV24" s="54"/>
      <c r="HWW24" s="54"/>
      <c r="HWX24" s="54"/>
      <c r="HWY24" s="54"/>
      <c r="HWZ24" s="54"/>
      <c r="HXA24" s="54"/>
      <c r="HXB24" s="54"/>
      <c r="HXC24" s="54"/>
      <c r="HXD24" s="54"/>
      <c r="HXE24" s="54"/>
      <c r="HXF24" s="54"/>
      <c r="HXG24" s="54"/>
      <c r="HXH24" s="54"/>
      <c r="HXI24" s="54"/>
      <c r="HXJ24" s="54"/>
      <c r="HXK24" s="54"/>
      <c r="HXL24" s="54"/>
      <c r="HXM24" s="54"/>
      <c r="HXN24" s="54"/>
      <c r="HXO24" s="54"/>
      <c r="HXP24" s="54"/>
      <c r="HXQ24" s="54"/>
      <c r="HXR24" s="54"/>
      <c r="HXS24" s="54"/>
      <c r="HXT24" s="54"/>
      <c r="HXU24" s="54"/>
      <c r="HXV24" s="54"/>
      <c r="HXW24" s="54"/>
      <c r="HXX24" s="54"/>
      <c r="HXY24" s="54"/>
      <c r="HXZ24" s="54"/>
      <c r="HYA24" s="54"/>
      <c r="HYB24" s="54"/>
      <c r="HYC24" s="54"/>
      <c r="HYD24" s="54"/>
      <c r="HYE24" s="54"/>
      <c r="HYF24" s="54"/>
      <c r="HYG24" s="54"/>
      <c r="HYH24" s="54"/>
      <c r="HYI24" s="54"/>
      <c r="HYJ24" s="54"/>
      <c r="HYK24" s="54"/>
      <c r="HYL24" s="54"/>
      <c r="HYM24" s="54"/>
      <c r="HYN24" s="54"/>
      <c r="HYO24" s="54"/>
      <c r="HYP24" s="54"/>
      <c r="HYQ24" s="54"/>
      <c r="HYR24" s="54"/>
      <c r="HYS24" s="54"/>
      <c r="HYT24" s="54"/>
      <c r="HYU24" s="54"/>
      <c r="HYV24" s="54"/>
      <c r="HYW24" s="54"/>
      <c r="HYX24" s="54"/>
      <c r="HYY24" s="54"/>
      <c r="HYZ24" s="54"/>
      <c r="HZA24" s="54"/>
      <c r="HZB24" s="54"/>
      <c r="HZC24" s="54"/>
      <c r="HZD24" s="54"/>
      <c r="HZE24" s="54"/>
      <c r="HZF24" s="54"/>
      <c r="HZG24" s="54"/>
      <c r="HZH24" s="54"/>
      <c r="HZI24" s="54"/>
      <c r="HZJ24" s="54"/>
      <c r="HZK24" s="54"/>
      <c r="HZL24" s="54"/>
      <c r="HZM24" s="54"/>
      <c r="HZN24" s="54"/>
      <c r="HZO24" s="54"/>
      <c r="HZP24" s="54"/>
      <c r="HZQ24" s="54"/>
      <c r="HZR24" s="54"/>
      <c r="HZS24" s="54"/>
      <c r="HZT24" s="54"/>
      <c r="HZU24" s="54"/>
      <c r="HZV24" s="54"/>
      <c r="HZW24" s="54"/>
      <c r="HZX24" s="54"/>
      <c r="HZY24" s="54"/>
      <c r="HZZ24" s="54"/>
      <c r="IAA24" s="54"/>
      <c r="IAB24" s="54"/>
      <c r="IAC24" s="54"/>
      <c r="IAD24" s="54"/>
      <c r="IAE24" s="54"/>
      <c r="IAF24" s="54"/>
      <c r="IAG24" s="54"/>
      <c r="IAH24" s="54"/>
      <c r="IAI24" s="54"/>
      <c r="IAJ24" s="54"/>
      <c r="IAK24" s="54"/>
      <c r="IAL24" s="54"/>
      <c r="IAM24" s="54"/>
      <c r="IAN24" s="54"/>
      <c r="IAO24" s="54"/>
      <c r="IAP24" s="54"/>
      <c r="IAQ24" s="54"/>
      <c r="IAR24" s="54"/>
      <c r="IAS24" s="54"/>
      <c r="IAT24" s="54"/>
      <c r="IAU24" s="54"/>
      <c r="IAV24" s="54"/>
      <c r="IAW24" s="54"/>
      <c r="IAX24" s="54"/>
      <c r="IAY24" s="54"/>
      <c r="IAZ24" s="54"/>
      <c r="IBA24" s="54"/>
      <c r="IBB24" s="54"/>
      <c r="IBC24" s="54"/>
      <c r="IBD24" s="54"/>
      <c r="IBE24" s="54"/>
      <c r="IBF24" s="54"/>
      <c r="IBG24" s="54"/>
      <c r="IBH24" s="54"/>
      <c r="IBI24" s="54"/>
      <c r="IBJ24" s="54"/>
      <c r="IBK24" s="54"/>
      <c r="IBL24" s="54"/>
      <c r="IBM24" s="54"/>
      <c r="IBN24" s="54"/>
      <c r="IBO24" s="54"/>
      <c r="IBP24" s="54"/>
      <c r="IBQ24" s="54"/>
      <c r="IBR24" s="54"/>
      <c r="IBS24" s="54"/>
      <c r="IBT24" s="54"/>
      <c r="IBU24" s="54"/>
      <c r="IBV24" s="54"/>
      <c r="IBW24" s="54"/>
      <c r="IBX24" s="54"/>
      <c r="IBY24" s="54"/>
      <c r="IBZ24" s="54"/>
      <c r="ICA24" s="54"/>
      <c r="ICB24" s="54"/>
      <c r="ICC24" s="54"/>
      <c r="ICD24" s="54"/>
      <c r="ICE24" s="54"/>
      <c r="ICF24" s="54"/>
      <c r="ICG24" s="54"/>
      <c r="ICH24" s="54"/>
      <c r="ICI24" s="54"/>
      <c r="ICJ24" s="54"/>
      <c r="ICK24" s="54"/>
      <c r="ICL24" s="54"/>
      <c r="ICM24" s="54"/>
      <c r="ICN24" s="54"/>
      <c r="ICO24" s="54"/>
      <c r="ICP24" s="54"/>
      <c r="ICQ24" s="54"/>
      <c r="ICR24" s="54"/>
      <c r="ICS24" s="54"/>
      <c r="ICT24" s="54"/>
      <c r="ICU24" s="54"/>
      <c r="ICV24" s="54"/>
      <c r="ICW24" s="54"/>
      <c r="ICX24" s="54"/>
      <c r="ICY24" s="54"/>
      <c r="ICZ24" s="54"/>
      <c r="IDA24" s="54"/>
      <c r="IDB24" s="54"/>
      <c r="IDC24" s="54"/>
      <c r="IDD24" s="54"/>
      <c r="IDE24" s="54"/>
      <c r="IDF24" s="54"/>
      <c r="IDG24" s="54"/>
      <c r="IDH24" s="54"/>
      <c r="IDI24" s="54"/>
      <c r="IDJ24" s="54"/>
      <c r="IDK24" s="54"/>
      <c r="IDL24" s="54"/>
      <c r="IDM24" s="54"/>
      <c r="IDN24" s="54"/>
      <c r="IDO24" s="54"/>
      <c r="IDP24" s="54"/>
      <c r="IDQ24" s="54"/>
      <c r="IDR24" s="54"/>
      <c r="IDS24" s="54"/>
      <c r="IDT24" s="54"/>
      <c r="IDU24" s="54"/>
      <c r="IDV24" s="54"/>
      <c r="IDW24" s="54"/>
      <c r="IDX24" s="54"/>
      <c r="IDY24" s="54"/>
      <c r="IDZ24" s="54"/>
      <c r="IEA24" s="54"/>
      <c r="IEB24" s="54"/>
      <c r="IEC24" s="54"/>
      <c r="IED24" s="54"/>
      <c r="IEE24" s="54"/>
      <c r="IEF24" s="54"/>
      <c r="IEG24" s="54"/>
      <c r="IEH24" s="54"/>
      <c r="IEI24" s="54"/>
      <c r="IEJ24" s="54"/>
      <c r="IEK24" s="54"/>
      <c r="IEL24" s="54"/>
      <c r="IEM24" s="54"/>
      <c r="IEN24" s="54"/>
      <c r="IEO24" s="54"/>
      <c r="IEP24" s="54"/>
      <c r="IEQ24" s="54"/>
      <c r="IER24" s="54"/>
      <c r="IES24" s="54"/>
      <c r="IET24" s="54"/>
      <c r="IEU24" s="54"/>
      <c r="IEV24" s="54"/>
      <c r="IEW24" s="54"/>
      <c r="IEX24" s="54"/>
      <c r="IEY24" s="54"/>
      <c r="IEZ24" s="54"/>
      <c r="IFA24" s="54"/>
      <c r="IFB24" s="54"/>
      <c r="IFC24" s="54"/>
      <c r="IFD24" s="54"/>
      <c r="IFE24" s="54"/>
      <c r="IFF24" s="54"/>
      <c r="IFG24" s="54"/>
      <c r="IFH24" s="54"/>
      <c r="IFI24" s="54"/>
      <c r="IFJ24" s="54"/>
      <c r="IFK24" s="54"/>
      <c r="IFL24" s="54"/>
      <c r="IFM24" s="54"/>
      <c r="IFN24" s="54"/>
      <c r="IFO24" s="54"/>
      <c r="IFP24" s="54"/>
      <c r="IFQ24" s="54"/>
      <c r="IFR24" s="54"/>
      <c r="IFS24" s="54"/>
      <c r="IFT24" s="54"/>
      <c r="IFU24" s="54"/>
      <c r="IFV24" s="54"/>
      <c r="IFW24" s="54"/>
      <c r="IFX24" s="54"/>
      <c r="IFY24" s="54"/>
      <c r="IFZ24" s="54"/>
      <c r="IGA24" s="54"/>
      <c r="IGB24" s="54"/>
      <c r="IGC24" s="54"/>
      <c r="IGD24" s="54"/>
      <c r="IGE24" s="54"/>
      <c r="IGF24" s="54"/>
      <c r="IGG24" s="54"/>
      <c r="IGH24" s="54"/>
      <c r="IGI24" s="54"/>
      <c r="IGJ24" s="54"/>
      <c r="IGK24" s="54"/>
      <c r="IGL24" s="54"/>
      <c r="IGM24" s="54"/>
      <c r="IGN24" s="54"/>
      <c r="IGO24" s="54"/>
      <c r="IGP24" s="54"/>
      <c r="IGQ24" s="54"/>
      <c r="IGR24" s="54"/>
      <c r="IGS24" s="54"/>
      <c r="IGT24" s="54"/>
      <c r="IGU24" s="54"/>
      <c r="IGV24" s="54"/>
      <c r="IGW24" s="54"/>
      <c r="IGX24" s="54"/>
      <c r="IGY24" s="54"/>
      <c r="IGZ24" s="54"/>
      <c r="IHA24" s="54"/>
      <c r="IHB24" s="54"/>
      <c r="IHC24" s="54"/>
      <c r="IHD24" s="54"/>
      <c r="IHE24" s="54"/>
      <c r="IHF24" s="54"/>
      <c r="IHG24" s="54"/>
      <c r="IHH24" s="54"/>
      <c r="IHI24" s="54"/>
      <c r="IHJ24" s="54"/>
      <c r="IHK24" s="54"/>
      <c r="IHL24" s="54"/>
      <c r="IHM24" s="54"/>
      <c r="IHN24" s="54"/>
      <c r="IHO24" s="54"/>
      <c r="IHP24" s="54"/>
      <c r="IHQ24" s="54"/>
      <c r="IHR24" s="54"/>
      <c r="IHS24" s="54"/>
      <c r="IHT24" s="54"/>
      <c r="IHU24" s="54"/>
      <c r="IHV24" s="54"/>
      <c r="IHW24" s="54"/>
      <c r="IHX24" s="54"/>
      <c r="IHY24" s="54"/>
      <c r="IHZ24" s="54"/>
      <c r="IIA24" s="54"/>
      <c r="IIB24" s="54"/>
      <c r="IIC24" s="54"/>
      <c r="IID24" s="54"/>
      <c r="IIE24" s="54"/>
      <c r="IIF24" s="54"/>
      <c r="IIG24" s="54"/>
      <c r="IIH24" s="54"/>
      <c r="III24" s="54"/>
      <c r="IIJ24" s="54"/>
      <c r="IIK24" s="54"/>
      <c r="IIL24" s="54"/>
      <c r="IIM24" s="54"/>
      <c r="IIN24" s="54"/>
      <c r="IIO24" s="54"/>
      <c r="IIP24" s="54"/>
      <c r="IIQ24" s="54"/>
      <c r="IIR24" s="54"/>
      <c r="IIS24" s="54"/>
      <c r="IIT24" s="54"/>
      <c r="IIU24" s="54"/>
      <c r="IIV24" s="54"/>
      <c r="IIW24" s="54"/>
      <c r="IIX24" s="54"/>
      <c r="IIY24" s="54"/>
      <c r="IIZ24" s="54"/>
      <c r="IJA24" s="54"/>
      <c r="IJB24" s="54"/>
      <c r="IJC24" s="54"/>
      <c r="IJD24" s="54"/>
      <c r="IJE24" s="54"/>
      <c r="IJF24" s="54"/>
      <c r="IJG24" s="54"/>
      <c r="IJH24" s="54"/>
      <c r="IJI24" s="54"/>
      <c r="IJJ24" s="54"/>
      <c r="IJK24" s="54"/>
      <c r="IJL24" s="54"/>
      <c r="IJM24" s="54"/>
      <c r="IJN24" s="54"/>
      <c r="IJO24" s="54"/>
      <c r="IJP24" s="54"/>
      <c r="IJQ24" s="54"/>
      <c r="IJR24" s="54"/>
      <c r="IJS24" s="54"/>
      <c r="IJT24" s="54"/>
      <c r="IJU24" s="54"/>
      <c r="IJV24" s="54"/>
      <c r="IJW24" s="54"/>
      <c r="IJX24" s="54"/>
      <c r="IJY24" s="54"/>
      <c r="IJZ24" s="54"/>
      <c r="IKA24" s="54"/>
      <c r="IKB24" s="54"/>
      <c r="IKC24" s="54"/>
      <c r="IKD24" s="54"/>
      <c r="IKE24" s="54"/>
      <c r="IKF24" s="54"/>
      <c r="IKG24" s="54"/>
      <c r="IKH24" s="54"/>
      <c r="IKI24" s="54"/>
      <c r="IKJ24" s="54"/>
      <c r="IKK24" s="54"/>
      <c r="IKL24" s="54"/>
      <c r="IKM24" s="54"/>
      <c r="IKN24" s="54"/>
      <c r="IKO24" s="54"/>
      <c r="IKP24" s="54"/>
      <c r="IKQ24" s="54"/>
      <c r="IKR24" s="54"/>
      <c r="IKS24" s="54"/>
      <c r="IKT24" s="54"/>
      <c r="IKU24" s="54"/>
      <c r="IKV24" s="54"/>
      <c r="IKW24" s="54"/>
      <c r="IKX24" s="54"/>
      <c r="IKY24" s="54"/>
      <c r="IKZ24" s="54"/>
      <c r="ILA24" s="54"/>
      <c r="ILB24" s="54"/>
      <c r="ILC24" s="54"/>
      <c r="ILD24" s="54"/>
      <c r="ILE24" s="54"/>
      <c r="ILF24" s="54"/>
      <c r="ILG24" s="54"/>
      <c r="ILH24" s="54"/>
      <c r="ILI24" s="54"/>
      <c r="ILJ24" s="54"/>
      <c r="ILK24" s="54"/>
      <c r="ILL24" s="54"/>
      <c r="ILM24" s="54"/>
      <c r="ILN24" s="54"/>
      <c r="ILO24" s="54"/>
      <c r="ILP24" s="54"/>
      <c r="ILQ24" s="54"/>
      <c r="ILR24" s="54"/>
      <c r="ILS24" s="54"/>
      <c r="ILT24" s="54"/>
      <c r="ILU24" s="54"/>
      <c r="ILV24" s="54"/>
      <c r="ILW24" s="54"/>
      <c r="ILX24" s="54"/>
      <c r="ILY24" s="54"/>
      <c r="ILZ24" s="54"/>
      <c r="IMA24" s="54"/>
      <c r="IMB24" s="54"/>
      <c r="IMC24" s="54"/>
      <c r="IMD24" s="54"/>
      <c r="IME24" s="54"/>
      <c r="IMF24" s="54"/>
      <c r="IMG24" s="54"/>
      <c r="IMH24" s="54"/>
      <c r="IMI24" s="54"/>
      <c r="IMJ24" s="54"/>
      <c r="IMK24" s="54"/>
      <c r="IML24" s="54"/>
      <c r="IMM24" s="54"/>
      <c r="IMN24" s="54"/>
      <c r="IMO24" s="54"/>
      <c r="IMP24" s="54"/>
      <c r="IMQ24" s="54"/>
      <c r="IMR24" s="54"/>
      <c r="IMS24" s="54"/>
      <c r="IMT24" s="54"/>
      <c r="IMU24" s="54"/>
      <c r="IMV24" s="54"/>
      <c r="IMW24" s="54"/>
      <c r="IMX24" s="54"/>
      <c r="IMY24" s="54"/>
      <c r="IMZ24" s="54"/>
      <c r="INA24" s="54"/>
      <c r="INB24" s="54"/>
      <c r="INC24" s="54"/>
      <c r="IND24" s="54"/>
      <c r="INE24" s="54"/>
      <c r="INF24" s="54"/>
      <c r="ING24" s="54"/>
      <c r="INH24" s="54"/>
      <c r="INI24" s="54"/>
      <c r="INJ24" s="54"/>
      <c r="INK24" s="54"/>
      <c r="INL24" s="54"/>
      <c r="INM24" s="54"/>
      <c r="INN24" s="54"/>
      <c r="INO24" s="54"/>
      <c r="INP24" s="54"/>
      <c r="INQ24" s="54"/>
      <c r="INR24" s="54"/>
      <c r="INS24" s="54"/>
      <c r="INT24" s="54"/>
      <c r="INU24" s="54"/>
      <c r="INV24" s="54"/>
      <c r="INW24" s="54"/>
      <c r="INX24" s="54"/>
      <c r="INY24" s="54"/>
      <c r="INZ24" s="54"/>
      <c r="IOA24" s="54"/>
      <c r="IOB24" s="54"/>
      <c r="IOC24" s="54"/>
      <c r="IOD24" s="54"/>
      <c r="IOE24" s="54"/>
      <c r="IOF24" s="54"/>
      <c r="IOG24" s="54"/>
      <c r="IOH24" s="54"/>
      <c r="IOI24" s="54"/>
      <c r="IOJ24" s="54"/>
      <c r="IOK24" s="54"/>
      <c r="IOL24" s="54"/>
      <c r="IOM24" s="54"/>
      <c r="ION24" s="54"/>
      <c r="IOO24" s="54"/>
      <c r="IOP24" s="54"/>
      <c r="IOQ24" s="54"/>
      <c r="IOR24" s="54"/>
      <c r="IOS24" s="54"/>
      <c r="IOT24" s="54"/>
      <c r="IOU24" s="54"/>
      <c r="IOV24" s="54"/>
      <c r="IOW24" s="54"/>
      <c r="IOX24" s="54"/>
      <c r="IOY24" s="54"/>
      <c r="IOZ24" s="54"/>
      <c r="IPA24" s="54"/>
      <c r="IPB24" s="54"/>
      <c r="IPC24" s="54"/>
      <c r="IPD24" s="54"/>
      <c r="IPE24" s="54"/>
      <c r="IPF24" s="54"/>
      <c r="IPG24" s="54"/>
      <c r="IPH24" s="54"/>
      <c r="IPI24" s="54"/>
      <c r="IPJ24" s="54"/>
      <c r="IPK24" s="54"/>
      <c r="IPL24" s="54"/>
      <c r="IPM24" s="54"/>
      <c r="IPN24" s="54"/>
      <c r="IPO24" s="54"/>
      <c r="IPP24" s="54"/>
      <c r="IPQ24" s="54"/>
      <c r="IPR24" s="54"/>
      <c r="IPS24" s="54"/>
      <c r="IPT24" s="54"/>
      <c r="IPU24" s="54"/>
      <c r="IPV24" s="54"/>
      <c r="IPW24" s="54"/>
      <c r="IPX24" s="54"/>
      <c r="IPY24" s="54"/>
      <c r="IPZ24" s="54"/>
      <c r="IQA24" s="54"/>
      <c r="IQB24" s="54"/>
      <c r="IQC24" s="54"/>
      <c r="IQD24" s="54"/>
      <c r="IQE24" s="54"/>
      <c r="IQF24" s="54"/>
      <c r="IQG24" s="54"/>
      <c r="IQH24" s="54"/>
      <c r="IQI24" s="54"/>
      <c r="IQJ24" s="54"/>
      <c r="IQK24" s="54"/>
      <c r="IQL24" s="54"/>
      <c r="IQM24" s="54"/>
      <c r="IQN24" s="54"/>
      <c r="IQO24" s="54"/>
      <c r="IQP24" s="54"/>
      <c r="IQQ24" s="54"/>
      <c r="IQR24" s="54"/>
      <c r="IQS24" s="54"/>
      <c r="IQT24" s="54"/>
      <c r="IQU24" s="54"/>
      <c r="IQV24" s="54"/>
      <c r="IQW24" s="54"/>
      <c r="IQX24" s="54"/>
      <c r="IQY24" s="54"/>
      <c r="IQZ24" s="54"/>
      <c r="IRA24" s="54"/>
      <c r="IRB24" s="54"/>
      <c r="IRC24" s="54"/>
      <c r="IRD24" s="54"/>
      <c r="IRE24" s="54"/>
      <c r="IRF24" s="54"/>
      <c r="IRG24" s="54"/>
      <c r="IRH24" s="54"/>
      <c r="IRI24" s="54"/>
      <c r="IRJ24" s="54"/>
      <c r="IRK24" s="54"/>
      <c r="IRL24" s="54"/>
      <c r="IRM24" s="54"/>
      <c r="IRN24" s="54"/>
      <c r="IRO24" s="54"/>
      <c r="IRP24" s="54"/>
      <c r="IRQ24" s="54"/>
      <c r="IRR24" s="54"/>
      <c r="IRS24" s="54"/>
      <c r="IRT24" s="54"/>
      <c r="IRU24" s="54"/>
      <c r="IRV24" s="54"/>
      <c r="IRW24" s="54"/>
      <c r="IRX24" s="54"/>
      <c r="IRY24" s="54"/>
      <c r="IRZ24" s="54"/>
      <c r="ISA24" s="54"/>
      <c r="ISB24" s="54"/>
      <c r="ISC24" s="54"/>
      <c r="ISD24" s="54"/>
      <c r="ISE24" s="54"/>
      <c r="ISF24" s="54"/>
      <c r="ISG24" s="54"/>
      <c r="ISH24" s="54"/>
      <c r="ISI24" s="54"/>
      <c r="ISJ24" s="54"/>
      <c r="ISK24" s="54"/>
      <c r="ISL24" s="54"/>
      <c r="ISM24" s="54"/>
      <c r="ISN24" s="54"/>
      <c r="ISO24" s="54"/>
      <c r="ISP24" s="54"/>
      <c r="ISQ24" s="54"/>
      <c r="ISR24" s="54"/>
      <c r="ISS24" s="54"/>
      <c r="IST24" s="54"/>
      <c r="ISU24" s="54"/>
      <c r="ISV24" s="54"/>
      <c r="ISW24" s="54"/>
      <c r="ISX24" s="54"/>
      <c r="ISY24" s="54"/>
      <c r="ISZ24" s="54"/>
      <c r="ITA24" s="54"/>
      <c r="ITB24" s="54"/>
      <c r="ITC24" s="54"/>
      <c r="ITD24" s="54"/>
      <c r="ITE24" s="54"/>
      <c r="ITF24" s="54"/>
      <c r="ITG24" s="54"/>
      <c r="ITH24" s="54"/>
      <c r="ITI24" s="54"/>
      <c r="ITJ24" s="54"/>
      <c r="ITK24" s="54"/>
      <c r="ITL24" s="54"/>
      <c r="ITM24" s="54"/>
      <c r="ITN24" s="54"/>
      <c r="ITO24" s="54"/>
      <c r="ITP24" s="54"/>
      <c r="ITQ24" s="54"/>
      <c r="ITR24" s="54"/>
      <c r="ITS24" s="54"/>
      <c r="ITT24" s="54"/>
      <c r="ITU24" s="54"/>
      <c r="ITV24" s="54"/>
      <c r="ITW24" s="54"/>
      <c r="ITX24" s="54"/>
      <c r="ITY24" s="54"/>
      <c r="ITZ24" s="54"/>
      <c r="IUA24" s="54"/>
      <c r="IUB24" s="54"/>
      <c r="IUC24" s="54"/>
      <c r="IUD24" s="54"/>
      <c r="IUE24" s="54"/>
      <c r="IUF24" s="54"/>
      <c r="IUG24" s="54"/>
      <c r="IUH24" s="54"/>
      <c r="IUI24" s="54"/>
      <c r="IUJ24" s="54"/>
      <c r="IUK24" s="54"/>
      <c r="IUL24" s="54"/>
      <c r="IUM24" s="54"/>
      <c r="IUN24" s="54"/>
      <c r="IUO24" s="54"/>
      <c r="IUP24" s="54"/>
      <c r="IUQ24" s="54"/>
      <c r="IUR24" s="54"/>
      <c r="IUS24" s="54"/>
      <c r="IUT24" s="54"/>
      <c r="IUU24" s="54"/>
      <c r="IUV24" s="54"/>
      <c r="IUW24" s="54"/>
      <c r="IUX24" s="54"/>
      <c r="IUY24" s="54"/>
      <c r="IUZ24" s="54"/>
      <c r="IVA24" s="54"/>
      <c r="IVB24" s="54"/>
      <c r="IVC24" s="54"/>
      <c r="IVD24" s="54"/>
      <c r="IVE24" s="54"/>
      <c r="IVF24" s="54"/>
      <c r="IVG24" s="54"/>
      <c r="IVH24" s="54"/>
      <c r="IVI24" s="54"/>
      <c r="IVJ24" s="54"/>
      <c r="IVK24" s="54"/>
      <c r="IVL24" s="54"/>
      <c r="IVM24" s="54"/>
      <c r="IVN24" s="54"/>
      <c r="IVO24" s="54"/>
      <c r="IVP24" s="54"/>
      <c r="IVQ24" s="54"/>
      <c r="IVR24" s="54"/>
      <c r="IVS24" s="54"/>
      <c r="IVT24" s="54"/>
      <c r="IVU24" s="54"/>
      <c r="IVV24" s="54"/>
      <c r="IVW24" s="54"/>
      <c r="IVX24" s="54"/>
      <c r="IVY24" s="54"/>
      <c r="IVZ24" s="54"/>
      <c r="IWA24" s="54"/>
      <c r="IWB24" s="54"/>
      <c r="IWC24" s="54"/>
      <c r="IWD24" s="54"/>
      <c r="IWE24" s="54"/>
      <c r="IWF24" s="54"/>
      <c r="IWG24" s="54"/>
      <c r="IWH24" s="54"/>
      <c r="IWI24" s="54"/>
      <c r="IWJ24" s="54"/>
      <c r="IWK24" s="54"/>
      <c r="IWL24" s="54"/>
      <c r="IWM24" s="54"/>
      <c r="IWN24" s="54"/>
      <c r="IWO24" s="54"/>
      <c r="IWP24" s="54"/>
      <c r="IWQ24" s="54"/>
      <c r="IWR24" s="54"/>
      <c r="IWS24" s="54"/>
      <c r="IWT24" s="54"/>
      <c r="IWU24" s="54"/>
      <c r="IWV24" s="54"/>
      <c r="IWW24" s="54"/>
      <c r="IWX24" s="54"/>
      <c r="IWY24" s="54"/>
      <c r="IWZ24" s="54"/>
      <c r="IXA24" s="54"/>
      <c r="IXB24" s="54"/>
      <c r="IXC24" s="54"/>
      <c r="IXD24" s="54"/>
      <c r="IXE24" s="54"/>
      <c r="IXF24" s="54"/>
      <c r="IXG24" s="54"/>
      <c r="IXH24" s="54"/>
      <c r="IXI24" s="54"/>
      <c r="IXJ24" s="54"/>
      <c r="IXK24" s="54"/>
      <c r="IXL24" s="54"/>
      <c r="IXM24" s="54"/>
      <c r="IXN24" s="54"/>
      <c r="IXO24" s="54"/>
      <c r="IXP24" s="54"/>
      <c r="IXQ24" s="54"/>
      <c r="IXR24" s="54"/>
      <c r="IXS24" s="54"/>
      <c r="IXT24" s="54"/>
      <c r="IXU24" s="54"/>
      <c r="IXV24" s="54"/>
      <c r="IXW24" s="54"/>
      <c r="IXX24" s="54"/>
      <c r="IXY24" s="54"/>
      <c r="IXZ24" s="54"/>
      <c r="IYA24" s="54"/>
      <c r="IYB24" s="54"/>
      <c r="IYC24" s="54"/>
      <c r="IYD24" s="54"/>
      <c r="IYE24" s="54"/>
      <c r="IYF24" s="54"/>
      <c r="IYG24" s="54"/>
      <c r="IYH24" s="54"/>
      <c r="IYI24" s="54"/>
      <c r="IYJ24" s="54"/>
      <c r="IYK24" s="54"/>
      <c r="IYL24" s="54"/>
      <c r="IYM24" s="54"/>
      <c r="IYN24" s="54"/>
      <c r="IYO24" s="54"/>
      <c r="IYP24" s="54"/>
      <c r="IYQ24" s="54"/>
      <c r="IYR24" s="54"/>
      <c r="IYS24" s="54"/>
      <c r="IYT24" s="54"/>
      <c r="IYU24" s="54"/>
      <c r="IYV24" s="54"/>
      <c r="IYW24" s="54"/>
      <c r="IYX24" s="54"/>
      <c r="IYY24" s="54"/>
      <c r="IYZ24" s="54"/>
      <c r="IZA24" s="54"/>
      <c r="IZB24" s="54"/>
      <c r="IZC24" s="54"/>
      <c r="IZD24" s="54"/>
      <c r="IZE24" s="54"/>
      <c r="IZF24" s="54"/>
      <c r="IZG24" s="54"/>
      <c r="IZH24" s="54"/>
      <c r="IZI24" s="54"/>
      <c r="IZJ24" s="54"/>
      <c r="IZK24" s="54"/>
      <c r="IZL24" s="54"/>
      <c r="IZM24" s="54"/>
      <c r="IZN24" s="54"/>
      <c r="IZO24" s="54"/>
      <c r="IZP24" s="54"/>
      <c r="IZQ24" s="54"/>
      <c r="IZR24" s="54"/>
      <c r="IZS24" s="54"/>
      <c r="IZT24" s="54"/>
      <c r="IZU24" s="54"/>
      <c r="IZV24" s="54"/>
      <c r="IZW24" s="54"/>
      <c r="IZX24" s="54"/>
      <c r="IZY24" s="54"/>
      <c r="IZZ24" s="54"/>
      <c r="JAA24" s="54"/>
      <c r="JAB24" s="54"/>
      <c r="JAC24" s="54"/>
      <c r="JAD24" s="54"/>
      <c r="JAE24" s="54"/>
      <c r="JAF24" s="54"/>
      <c r="JAG24" s="54"/>
      <c r="JAH24" s="54"/>
      <c r="JAI24" s="54"/>
      <c r="JAJ24" s="54"/>
      <c r="JAK24" s="54"/>
      <c r="JAL24" s="54"/>
      <c r="JAM24" s="54"/>
      <c r="JAN24" s="54"/>
      <c r="JAO24" s="54"/>
      <c r="JAP24" s="54"/>
      <c r="JAQ24" s="54"/>
      <c r="JAR24" s="54"/>
      <c r="JAS24" s="54"/>
      <c r="JAT24" s="54"/>
      <c r="JAU24" s="54"/>
      <c r="JAV24" s="54"/>
      <c r="JAW24" s="54"/>
      <c r="JAX24" s="54"/>
      <c r="JAY24" s="54"/>
      <c r="JAZ24" s="54"/>
      <c r="JBA24" s="54"/>
      <c r="JBB24" s="54"/>
      <c r="JBC24" s="54"/>
      <c r="JBD24" s="54"/>
      <c r="JBE24" s="54"/>
      <c r="JBF24" s="54"/>
      <c r="JBG24" s="54"/>
      <c r="JBH24" s="54"/>
      <c r="JBI24" s="54"/>
      <c r="JBJ24" s="54"/>
      <c r="JBK24" s="54"/>
      <c r="JBL24" s="54"/>
      <c r="JBM24" s="54"/>
      <c r="JBN24" s="54"/>
      <c r="JBO24" s="54"/>
      <c r="JBP24" s="54"/>
      <c r="JBQ24" s="54"/>
      <c r="JBR24" s="54"/>
      <c r="JBS24" s="54"/>
      <c r="JBT24" s="54"/>
      <c r="JBU24" s="54"/>
      <c r="JBV24" s="54"/>
      <c r="JBW24" s="54"/>
      <c r="JBX24" s="54"/>
      <c r="JBY24" s="54"/>
      <c r="JBZ24" s="54"/>
      <c r="JCA24" s="54"/>
      <c r="JCB24" s="54"/>
      <c r="JCC24" s="54"/>
      <c r="JCD24" s="54"/>
      <c r="JCE24" s="54"/>
      <c r="JCF24" s="54"/>
      <c r="JCG24" s="54"/>
      <c r="JCH24" s="54"/>
      <c r="JCI24" s="54"/>
      <c r="JCJ24" s="54"/>
      <c r="JCK24" s="54"/>
      <c r="JCL24" s="54"/>
      <c r="JCM24" s="54"/>
      <c r="JCN24" s="54"/>
      <c r="JCO24" s="54"/>
      <c r="JCP24" s="54"/>
      <c r="JCQ24" s="54"/>
      <c r="JCR24" s="54"/>
      <c r="JCS24" s="54"/>
      <c r="JCT24" s="54"/>
      <c r="JCU24" s="54"/>
      <c r="JCV24" s="54"/>
      <c r="JCW24" s="54"/>
      <c r="JCX24" s="54"/>
      <c r="JCY24" s="54"/>
      <c r="JCZ24" s="54"/>
      <c r="JDA24" s="54"/>
      <c r="JDB24" s="54"/>
      <c r="JDC24" s="54"/>
      <c r="JDD24" s="54"/>
      <c r="JDE24" s="54"/>
      <c r="JDF24" s="54"/>
      <c r="JDG24" s="54"/>
      <c r="JDH24" s="54"/>
      <c r="JDI24" s="54"/>
      <c r="JDJ24" s="54"/>
      <c r="JDK24" s="54"/>
      <c r="JDL24" s="54"/>
      <c r="JDM24" s="54"/>
      <c r="JDN24" s="54"/>
      <c r="JDO24" s="54"/>
      <c r="JDP24" s="54"/>
      <c r="JDQ24" s="54"/>
      <c r="JDR24" s="54"/>
      <c r="JDS24" s="54"/>
      <c r="JDT24" s="54"/>
      <c r="JDU24" s="54"/>
      <c r="JDV24" s="54"/>
      <c r="JDW24" s="54"/>
      <c r="JDX24" s="54"/>
      <c r="JDY24" s="54"/>
      <c r="JDZ24" s="54"/>
      <c r="JEA24" s="54"/>
      <c r="JEB24" s="54"/>
      <c r="JEC24" s="54"/>
      <c r="JED24" s="54"/>
      <c r="JEE24" s="54"/>
      <c r="JEF24" s="54"/>
      <c r="JEG24" s="54"/>
      <c r="JEH24" s="54"/>
      <c r="JEI24" s="54"/>
      <c r="JEJ24" s="54"/>
      <c r="JEK24" s="54"/>
      <c r="JEL24" s="54"/>
      <c r="JEM24" s="54"/>
      <c r="JEN24" s="54"/>
      <c r="JEO24" s="54"/>
      <c r="JEP24" s="54"/>
      <c r="JEQ24" s="54"/>
      <c r="JER24" s="54"/>
      <c r="JES24" s="54"/>
      <c r="JET24" s="54"/>
      <c r="JEU24" s="54"/>
      <c r="JEV24" s="54"/>
      <c r="JEW24" s="54"/>
      <c r="JEX24" s="54"/>
      <c r="JEY24" s="54"/>
      <c r="JEZ24" s="54"/>
      <c r="JFA24" s="54"/>
      <c r="JFB24" s="54"/>
      <c r="JFC24" s="54"/>
      <c r="JFD24" s="54"/>
      <c r="JFE24" s="54"/>
      <c r="JFF24" s="54"/>
      <c r="JFG24" s="54"/>
      <c r="JFH24" s="54"/>
      <c r="JFI24" s="54"/>
      <c r="JFJ24" s="54"/>
      <c r="JFK24" s="54"/>
      <c r="JFL24" s="54"/>
      <c r="JFM24" s="54"/>
      <c r="JFN24" s="54"/>
      <c r="JFO24" s="54"/>
      <c r="JFP24" s="54"/>
      <c r="JFQ24" s="54"/>
      <c r="JFR24" s="54"/>
      <c r="JFS24" s="54"/>
      <c r="JFT24" s="54"/>
      <c r="JFU24" s="54"/>
      <c r="JFV24" s="54"/>
      <c r="JFW24" s="54"/>
      <c r="JFX24" s="54"/>
      <c r="JFY24" s="54"/>
      <c r="JFZ24" s="54"/>
      <c r="JGA24" s="54"/>
      <c r="JGB24" s="54"/>
      <c r="JGC24" s="54"/>
      <c r="JGD24" s="54"/>
      <c r="JGE24" s="54"/>
      <c r="JGF24" s="54"/>
      <c r="JGG24" s="54"/>
      <c r="JGH24" s="54"/>
      <c r="JGI24" s="54"/>
      <c r="JGJ24" s="54"/>
      <c r="JGK24" s="54"/>
      <c r="JGL24" s="54"/>
      <c r="JGM24" s="54"/>
      <c r="JGN24" s="54"/>
      <c r="JGO24" s="54"/>
      <c r="JGP24" s="54"/>
      <c r="JGQ24" s="54"/>
      <c r="JGR24" s="54"/>
      <c r="JGS24" s="54"/>
      <c r="JGT24" s="54"/>
      <c r="JGU24" s="54"/>
      <c r="JGV24" s="54"/>
      <c r="JGW24" s="54"/>
      <c r="JGX24" s="54"/>
      <c r="JGY24" s="54"/>
      <c r="JGZ24" s="54"/>
      <c r="JHA24" s="54"/>
      <c r="JHB24" s="54"/>
      <c r="JHC24" s="54"/>
      <c r="JHD24" s="54"/>
      <c r="JHE24" s="54"/>
      <c r="JHF24" s="54"/>
      <c r="JHG24" s="54"/>
      <c r="JHH24" s="54"/>
      <c r="JHI24" s="54"/>
      <c r="JHJ24" s="54"/>
      <c r="JHK24" s="54"/>
      <c r="JHL24" s="54"/>
      <c r="JHM24" s="54"/>
      <c r="JHN24" s="54"/>
      <c r="JHO24" s="54"/>
      <c r="JHP24" s="54"/>
      <c r="JHQ24" s="54"/>
      <c r="JHR24" s="54"/>
      <c r="JHS24" s="54"/>
      <c r="JHT24" s="54"/>
      <c r="JHU24" s="54"/>
      <c r="JHV24" s="54"/>
      <c r="JHW24" s="54"/>
      <c r="JHX24" s="54"/>
      <c r="JHY24" s="54"/>
      <c r="JHZ24" s="54"/>
      <c r="JIA24" s="54"/>
      <c r="JIB24" s="54"/>
      <c r="JIC24" s="54"/>
      <c r="JID24" s="54"/>
      <c r="JIE24" s="54"/>
      <c r="JIF24" s="54"/>
      <c r="JIG24" s="54"/>
      <c r="JIH24" s="54"/>
      <c r="JII24" s="54"/>
      <c r="JIJ24" s="54"/>
      <c r="JIK24" s="54"/>
      <c r="JIL24" s="54"/>
      <c r="JIM24" s="54"/>
      <c r="JIN24" s="54"/>
      <c r="JIO24" s="54"/>
      <c r="JIP24" s="54"/>
      <c r="JIQ24" s="54"/>
      <c r="JIR24" s="54"/>
      <c r="JIS24" s="54"/>
      <c r="JIT24" s="54"/>
      <c r="JIU24" s="54"/>
      <c r="JIV24" s="54"/>
      <c r="JIW24" s="54"/>
      <c r="JIX24" s="54"/>
      <c r="JIY24" s="54"/>
      <c r="JIZ24" s="54"/>
      <c r="JJA24" s="54"/>
      <c r="JJB24" s="54"/>
      <c r="JJC24" s="54"/>
      <c r="JJD24" s="54"/>
      <c r="JJE24" s="54"/>
      <c r="JJF24" s="54"/>
      <c r="JJG24" s="54"/>
      <c r="JJH24" s="54"/>
      <c r="JJI24" s="54"/>
      <c r="JJJ24" s="54"/>
      <c r="JJK24" s="54"/>
      <c r="JJL24" s="54"/>
      <c r="JJM24" s="54"/>
      <c r="JJN24" s="54"/>
      <c r="JJO24" s="54"/>
      <c r="JJP24" s="54"/>
      <c r="JJQ24" s="54"/>
      <c r="JJR24" s="54"/>
      <c r="JJS24" s="54"/>
      <c r="JJT24" s="54"/>
      <c r="JJU24" s="54"/>
      <c r="JJV24" s="54"/>
      <c r="JJW24" s="54"/>
      <c r="JJX24" s="54"/>
      <c r="JJY24" s="54"/>
      <c r="JJZ24" s="54"/>
      <c r="JKA24" s="54"/>
      <c r="JKB24" s="54"/>
      <c r="JKC24" s="54"/>
      <c r="JKD24" s="54"/>
      <c r="JKE24" s="54"/>
      <c r="JKF24" s="54"/>
      <c r="JKG24" s="54"/>
      <c r="JKH24" s="54"/>
      <c r="JKI24" s="54"/>
      <c r="JKJ24" s="54"/>
      <c r="JKK24" s="54"/>
      <c r="JKL24" s="54"/>
      <c r="JKM24" s="54"/>
      <c r="JKN24" s="54"/>
      <c r="JKO24" s="54"/>
      <c r="JKP24" s="54"/>
      <c r="JKQ24" s="54"/>
      <c r="JKR24" s="54"/>
      <c r="JKS24" s="54"/>
      <c r="JKT24" s="54"/>
      <c r="JKU24" s="54"/>
      <c r="JKV24" s="54"/>
      <c r="JKW24" s="54"/>
      <c r="JKX24" s="54"/>
      <c r="JKY24" s="54"/>
      <c r="JKZ24" s="54"/>
      <c r="JLA24" s="54"/>
      <c r="JLB24" s="54"/>
      <c r="JLC24" s="54"/>
      <c r="JLD24" s="54"/>
      <c r="JLE24" s="54"/>
      <c r="JLF24" s="54"/>
      <c r="JLG24" s="54"/>
      <c r="JLH24" s="54"/>
      <c r="JLI24" s="54"/>
      <c r="JLJ24" s="54"/>
      <c r="JLK24" s="54"/>
      <c r="JLL24" s="54"/>
      <c r="JLM24" s="54"/>
      <c r="JLN24" s="54"/>
      <c r="JLO24" s="54"/>
      <c r="JLP24" s="54"/>
      <c r="JLQ24" s="54"/>
      <c r="JLR24" s="54"/>
      <c r="JLS24" s="54"/>
      <c r="JLT24" s="54"/>
      <c r="JLU24" s="54"/>
      <c r="JLV24" s="54"/>
      <c r="JLW24" s="54"/>
      <c r="JLX24" s="54"/>
      <c r="JLY24" s="54"/>
      <c r="JLZ24" s="54"/>
      <c r="JMA24" s="54"/>
      <c r="JMB24" s="54"/>
      <c r="JMC24" s="54"/>
      <c r="JMD24" s="54"/>
      <c r="JME24" s="54"/>
      <c r="JMF24" s="54"/>
      <c r="JMG24" s="54"/>
      <c r="JMH24" s="54"/>
      <c r="JMI24" s="54"/>
      <c r="JMJ24" s="54"/>
      <c r="JMK24" s="54"/>
      <c r="JML24" s="54"/>
      <c r="JMM24" s="54"/>
      <c r="JMN24" s="54"/>
      <c r="JMO24" s="54"/>
      <c r="JMP24" s="54"/>
      <c r="JMQ24" s="54"/>
      <c r="JMR24" s="54"/>
      <c r="JMS24" s="54"/>
      <c r="JMT24" s="54"/>
      <c r="JMU24" s="54"/>
      <c r="JMV24" s="54"/>
      <c r="JMW24" s="54"/>
      <c r="JMX24" s="54"/>
      <c r="JMY24" s="54"/>
      <c r="JMZ24" s="54"/>
      <c r="JNA24" s="54"/>
      <c r="JNB24" s="54"/>
      <c r="JNC24" s="54"/>
      <c r="JND24" s="54"/>
      <c r="JNE24" s="54"/>
      <c r="JNF24" s="54"/>
      <c r="JNG24" s="54"/>
      <c r="JNH24" s="54"/>
      <c r="JNI24" s="54"/>
      <c r="JNJ24" s="54"/>
      <c r="JNK24" s="54"/>
      <c r="JNL24" s="54"/>
      <c r="JNM24" s="54"/>
      <c r="JNN24" s="54"/>
      <c r="JNO24" s="54"/>
      <c r="JNP24" s="54"/>
      <c r="JNQ24" s="54"/>
      <c r="JNR24" s="54"/>
      <c r="JNS24" s="54"/>
      <c r="JNT24" s="54"/>
      <c r="JNU24" s="54"/>
      <c r="JNV24" s="54"/>
      <c r="JNW24" s="54"/>
      <c r="JNX24" s="54"/>
      <c r="JNY24" s="54"/>
      <c r="JNZ24" s="54"/>
      <c r="JOA24" s="54"/>
      <c r="JOB24" s="54"/>
      <c r="JOC24" s="54"/>
      <c r="JOD24" s="54"/>
      <c r="JOE24" s="54"/>
      <c r="JOF24" s="54"/>
      <c r="JOG24" s="54"/>
      <c r="JOH24" s="54"/>
      <c r="JOI24" s="54"/>
      <c r="JOJ24" s="54"/>
      <c r="JOK24" s="54"/>
      <c r="JOL24" s="54"/>
      <c r="JOM24" s="54"/>
      <c r="JON24" s="54"/>
      <c r="JOO24" s="54"/>
      <c r="JOP24" s="54"/>
      <c r="JOQ24" s="54"/>
      <c r="JOR24" s="54"/>
      <c r="JOS24" s="54"/>
      <c r="JOT24" s="54"/>
      <c r="JOU24" s="54"/>
      <c r="JOV24" s="54"/>
      <c r="JOW24" s="54"/>
      <c r="JOX24" s="54"/>
      <c r="JOY24" s="54"/>
      <c r="JOZ24" s="54"/>
      <c r="JPA24" s="54"/>
      <c r="JPB24" s="54"/>
      <c r="JPC24" s="54"/>
      <c r="JPD24" s="54"/>
      <c r="JPE24" s="54"/>
      <c r="JPF24" s="54"/>
      <c r="JPG24" s="54"/>
      <c r="JPH24" s="54"/>
      <c r="JPI24" s="54"/>
      <c r="JPJ24" s="54"/>
      <c r="JPK24" s="54"/>
      <c r="JPL24" s="54"/>
      <c r="JPM24" s="54"/>
      <c r="JPN24" s="54"/>
      <c r="JPO24" s="54"/>
      <c r="JPP24" s="54"/>
      <c r="JPQ24" s="54"/>
      <c r="JPR24" s="54"/>
      <c r="JPS24" s="54"/>
      <c r="JPT24" s="54"/>
      <c r="JPU24" s="54"/>
      <c r="JPV24" s="54"/>
      <c r="JPW24" s="54"/>
      <c r="JPX24" s="54"/>
      <c r="JPY24" s="54"/>
      <c r="JPZ24" s="54"/>
      <c r="JQA24" s="54"/>
      <c r="JQB24" s="54"/>
      <c r="JQC24" s="54"/>
      <c r="JQD24" s="54"/>
      <c r="JQE24" s="54"/>
      <c r="JQF24" s="54"/>
      <c r="JQG24" s="54"/>
      <c r="JQH24" s="54"/>
      <c r="JQI24" s="54"/>
      <c r="JQJ24" s="54"/>
      <c r="JQK24" s="54"/>
      <c r="JQL24" s="54"/>
      <c r="JQM24" s="54"/>
      <c r="JQN24" s="54"/>
      <c r="JQO24" s="54"/>
      <c r="JQP24" s="54"/>
      <c r="JQQ24" s="54"/>
      <c r="JQR24" s="54"/>
      <c r="JQS24" s="54"/>
      <c r="JQT24" s="54"/>
      <c r="JQU24" s="54"/>
      <c r="JQV24" s="54"/>
      <c r="JQW24" s="54"/>
      <c r="JQX24" s="54"/>
      <c r="JQY24" s="54"/>
      <c r="JQZ24" s="54"/>
      <c r="JRA24" s="54"/>
      <c r="JRB24" s="54"/>
      <c r="JRC24" s="54"/>
      <c r="JRD24" s="54"/>
      <c r="JRE24" s="54"/>
      <c r="JRF24" s="54"/>
      <c r="JRG24" s="54"/>
      <c r="JRH24" s="54"/>
      <c r="JRI24" s="54"/>
      <c r="JRJ24" s="54"/>
      <c r="JRK24" s="54"/>
      <c r="JRL24" s="54"/>
      <c r="JRM24" s="54"/>
      <c r="JRN24" s="54"/>
      <c r="JRO24" s="54"/>
      <c r="JRP24" s="54"/>
      <c r="JRQ24" s="54"/>
      <c r="JRR24" s="54"/>
      <c r="JRS24" s="54"/>
      <c r="JRT24" s="54"/>
      <c r="JRU24" s="54"/>
      <c r="JRV24" s="54"/>
      <c r="JRW24" s="54"/>
      <c r="JRX24" s="54"/>
      <c r="JRY24" s="54"/>
      <c r="JRZ24" s="54"/>
      <c r="JSA24" s="54"/>
      <c r="JSB24" s="54"/>
      <c r="JSC24" s="54"/>
      <c r="JSD24" s="54"/>
      <c r="JSE24" s="54"/>
      <c r="JSF24" s="54"/>
      <c r="JSG24" s="54"/>
      <c r="JSH24" s="54"/>
      <c r="JSI24" s="54"/>
      <c r="JSJ24" s="54"/>
      <c r="JSK24" s="54"/>
      <c r="JSL24" s="54"/>
      <c r="JSM24" s="54"/>
      <c r="JSN24" s="54"/>
      <c r="JSO24" s="54"/>
      <c r="JSP24" s="54"/>
      <c r="JSQ24" s="54"/>
      <c r="JSR24" s="54"/>
      <c r="JSS24" s="54"/>
      <c r="JST24" s="54"/>
      <c r="JSU24" s="54"/>
      <c r="JSV24" s="54"/>
      <c r="JSW24" s="54"/>
      <c r="JSX24" s="54"/>
      <c r="JSY24" s="54"/>
      <c r="JSZ24" s="54"/>
      <c r="JTA24" s="54"/>
      <c r="JTB24" s="54"/>
      <c r="JTC24" s="54"/>
      <c r="JTD24" s="54"/>
      <c r="JTE24" s="54"/>
      <c r="JTF24" s="54"/>
      <c r="JTG24" s="54"/>
      <c r="JTH24" s="54"/>
      <c r="JTI24" s="54"/>
      <c r="JTJ24" s="54"/>
      <c r="JTK24" s="54"/>
      <c r="JTL24" s="54"/>
      <c r="JTM24" s="54"/>
      <c r="JTN24" s="54"/>
      <c r="JTO24" s="54"/>
      <c r="JTP24" s="54"/>
      <c r="JTQ24" s="54"/>
      <c r="JTR24" s="54"/>
      <c r="JTS24" s="54"/>
      <c r="JTT24" s="54"/>
      <c r="JTU24" s="54"/>
      <c r="JTV24" s="54"/>
      <c r="JTW24" s="54"/>
      <c r="JTX24" s="54"/>
      <c r="JTY24" s="54"/>
      <c r="JTZ24" s="54"/>
      <c r="JUA24" s="54"/>
      <c r="JUB24" s="54"/>
      <c r="JUC24" s="54"/>
      <c r="JUD24" s="54"/>
      <c r="JUE24" s="54"/>
      <c r="JUF24" s="54"/>
      <c r="JUG24" s="54"/>
      <c r="JUH24" s="54"/>
      <c r="JUI24" s="54"/>
      <c r="JUJ24" s="54"/>
      <c r="JUK24" s="54"/>
      <c r="JUL24" s="54"/>
      <c r="JUM24" s="54"/>
      <c r="JUN24" s="54"/>
      <c r="JUO24" s="54"/>
      <c r="JUP24" s="54"/>
      <c r="JUQ24" s="54"/>
      <c r="JUR24" s="54"/>
      <c r="JUS24" s="54"/>
      <c r="JUT24" s="54"/>
      <c r="JUU24" s="54"/>
      <c r="JUV24" s="54"/>
      <c r="JUW24" s="54"/>
      <c r="JUX24" s="54"/>
      <c r="JUY24" s="54"/>
      <c r="JUZ24" s="54"/>
      <c r="JVA24" s="54"/>
      <c r="JVB24" s="54"/>
      <c r="JVC24" s="54"/>
      <c r="JVD24" s="54"/>
      <c r="JVE24" s="54"/>
      <c r="JVF24" s="54"/>
      <c r="JVG24" s="54"/>
      <c r="JVH24" s="54"/>
      <c r="JVI24" s="54"/>
      <c r="JVJ24" s="54"/>
      <c r="JVK24" s="54"/>
      <c r="JVL24" s="54"/>
      <c r="JVM24" s="54"/>
      <c r="JVN24" s="54"/>
      <c r="JVO24" s="54"/>
      <c r="JVP24" s="54"/>
      <c r="JVQ24" s="54"/>
      <c r="JVR24" s="54"/>
      <c r="JVS24" s="54"/>
      <c r="JVT24" s="54"/>
      <c r="JVU24" s="54"/>
      <c r="JVV24" s="54"/>
      <c r="JVW24" s="54"/>
      <c r="JVX24" s="54"/>
      <c r="JVY24" s="54"/>
      <c r="JVZ24" s="54"/>
      <c r="JWA24" s="54"/>
      <c r="JWB24" s="54"/>
      <c r="JWC24" s="54"/>
      <c r="JWD24" s="54"/>
      <c r="JWE24" s="54"/>
      <c r="JWF24" s="54"/>
      <c r="JWG24" s="54"/>
      <c r="JWH24" s="54"/>
      <c r="JWI24" s="54"/>
      <c r="JWJ24" s="54"/>
      <c r="JWK24" s="54"/>
      <c r="JWL24" s="54"/>
      <c r="JWM24" s="54"/>
      <c r="JWN24" s="54"/>
      <c r="JWO24" s="54"/>
      <c r="JWP24" s="54"/>
      <c r="JWQ24" s="54"/>
      <c r="JWR24" s="54"/>
      <c r="JWS24" s="54"/>
      <c r="JWT24" s="54"/>
      <c r="JWU24" s="54"/>
      <c r="JWV24" s="54"/>
      <c r="JWW24" s="54"/>
      <c r="JWX24" s="54"/>
      <c r="JWY24" s="54"/>
      <c r="JWZ24" s="54"/>
      <c r="JXA24" s="54"/>
      <c r="JXB24" s="54"/>
      <c r="JXC24" s="54"/>
      <c r="JXD24" s="54"/>
      <c r="JXE24" s="54"/>
      <c r="JXF24" s="54"/>
      <c r="JXG24" s="54"/>
      <c r="JXH24" s="54"/>
      <c r="JXI24" s="54"/>
      <c r="JXJ24" s="54"/>
      <c r="JXK24" s="54"/>
      <c r="JXL24" s="54"/>
      <c r="JXM24" s="54"/>
      <c r="JXN24" s="54"/>
      <c r="JXO24" s="54"/>
      <c r="JXP24" s="54"/>
      <c r="JXQ24" s="54"/>
      <c r="JXR24" s="54"/>
      <c r="JXS24" s="54"/>
      <c r="JXT24" s="54"/>
      <c r="JXU24" s="54"/>
      <c r="JXV24" s="54"/>
      <c r="JXW24" s="54"/>
      <c r="JXX24" s="54"/>
      <c r="JXY24" s="54"/>
      <c r="JXZ24" s="54"/>
      <c r="JYA24" s="54"/>
      <c r="JYB24" s="54"/>
      <c r="JYC24" s="54"/>
      <c r="JYD24" s="54"/>
      <c r="JYE24" s="54"/>
      <c r="JYF24" s="54"/>
      <c r="JYG24" s="54"/>
      <c r="JYH24" s="54"/>
      <c r="JYI24" s="54"/>
      <c r="JYJ24" s="54"/>
      <c r="JYK24" s="54"/>
      <c r="JYL24" s="54"/>
      <c r="JYM24" s="54"/>
      <c r="JYN24" s="54"/>
      <c r="JYO24" s="54"/>
      <c r="JYP24" s="54"/>
      <c r="JYQ24" s="54"/>
      <c r="JYR24" s="54"/>
      <c r="JYS24" s="54"/>
      <c r="JYT24" s="54"/>
      <c r="JYU24" s="54"/>
      <c r="JYV24" s="54"/>
      <c r="JYW24" s="54"/>
      <c r="JYX24" s="54"/>
      <c r="JYY24" s="54"/>
      <c r="JYZ24" s="54"/>
      <c r="JZA24" s="54"/>
      <c r="JZB24" s="54"/>
      <c r="JZC24" s="54"/>
      <c r="JZD24" s="54"/>
      <c r="JZE24" s="54"/>
      <c r="JZF24" s="54"/>
      <c r="JZG24" s="54"/>
      <c r="JZH24" s="54"/>
      <c r="JZI24" s="54"/>
      <c r="JZJ24" s="54"/>
      <c r="JZK24" s="54"/>
      <c r="JZL24" s="54"/>
      <c r="JZM24" s="54"/>
      <c r="JZN24" s="54"/>
      <c r="JZO24" s="54"/>
      <c r="JZP24" s="54"/>
      <c r="JZQ24" s="54"/>
      <c r="JZR24" s="54"/>
      <c r="JZS24" s="54"/>
      <c r="JZT24" s="54"/>
      <c r="JZU24" s="54"/>
      <c r="JZV24" s="54"/>
      <c r="JZW24" s="54"/>
      <c r="JZX24" s="54"/>
      <c r="JZY24" s="54"/>
      <c r="JZZ24" s="54"/>
      <c r="KAA24" s="54"/>
      <c r="KAB24" s="54"/>
      <c r="KAC24" s="54"/>
      <c r="KAD24" s="54"/>
      <c r="KAE24" s="54"/>
      <c r="KAF24" s="54"/>
      <c r="KAG24" s="54"/>
      <c r="KAH24" s="54"/>
      <c r="KAI24" s="54"/>
      <c r="KAJ24" s="54"/>
      <c r="KAK24" s="54"/>
      <c r="KAL24" s="54"/>
      <c r="KAM24" s="54"/>
      <c r="KAN24" s="54"/>
      <c r="KAO24" s="54"/>
      <c r="KAP24" s="54"/>
      <c r="KAQ24" s="54"/>
      <c r="KAR24" s="54"/>
      <c r="KAS24" s="54"/>
      <c r="KAT24" s="54"/>
      <c r="KAU24" s="54"/>
      <c r="KAV24" s="54"/>
      <c r="KAW24" s="54"/>
      <c r="KAX24" s="54"/>
      <c r="KAY24" s="54"/>
      <c r="KAZ24" s="54"/>
      <c r="KBA24" s="54"/>
      <c r="KBB24" s="54"/>
      <c r="KBC24" s="54"/>
      <c r="KBD24" s="54"/>
      <c r="KBE24" s="54"/>
      <c r="KBF24" s="54"/>
      <c r="KBG24" s="54"/>
      <c r="KBH24" s="54"/>
      <c r="KBI24" s="54"/>
      <c r="KBJ24" s="54"/>
      <c r="KBK24" s="54"/>
      <c r="KBL24" s="54"/>
      <c r="KBM24" s="54"/>
      <c r="KBN24" s="54"/>
      <c r="KBO24" s="54"/>
      <c r="KBP24" s="54"/>
      <c r="KBQ24" s="54"/>
      <c r="KBR24" s="54"/>
      <c r="KBS24" s="54"/>
      <c r="KBT24" s="54"/>
      <c r="KBU24" s="54"/>
      <c r="KBV24" s="54"/>
      <c r="KBW24" s="54"/>
      <c r="KBX24" s="54"/>
      <c r="KBY24" s="54"/>
      <c r="KBZ24" s="54"/>
      <c r="KCA24" s="54"/>
      <c r="KCB24" s="54"/>
      <c r="KCC24" s="54"/>
      <c r="KCD24" s="54"/>
      <c r="KCE24" s="54"/>
      <c r="KCF24" s="54"/>
      <c r="KCG24" s="54"/>
      <c r="KCH24" s="54"/>
      <c r="KCI24" s="54"/>
      <c r="KCJ24" s="54"/>
      <c r="KCK24" s="54"/>
      <c r="KCL24" s="54"/>
      <c r="KCM24" s="54"/>
      <c r="KCN24" s="54"/>
      <c r="KCO24" s="54"/>
      <c r="KCP24" s="54"/>
      <c r="KCQ24" s="54"/>
      <c r="KCR24" s="54"/>
      <c r="KCS24" s="54"/>
      <c r="KCT24" s="54"/>
      <c r="KCU24" s="54"/>
      <c r="KCV24" s="54"/>
      <c r="KCW24" s="54"/>
      <c r="KCX24" s="54"/>
      <c r="KCY24" s="54"/>
      <c r="KCZ24" s="54"/>
      <c r="KDA24" s="54"/>
      <c r="KDB24" s="54"/>
      <c r="KDC24" s="54"/>
      <c r="KDD24" s="54"/>
      <c r="KDE24" s="54"/>
      <c r="KDF24" s="54"/>
      <c r="KDG24" s="54"/>
      <c r="KDH24" s="54"/>
      <c r="KDI24" s="54"/>
      <c r="KDJ24" s="54"/>
      <c r="KDK24" s="54"/>
      <c r="KDL24" s="54"/>
      <c r="KDM24" s="54"/>
      <c r="KDN24" s="54"/>
      <c r="KDO24" s="54"/>
      <c r="KDP24" s="54"/>
      <c r="KDQ24" s="54"/>
      <c r="KDR24" s="54"/>
      <c r="KDS24" s="54"/>
      <c r="KDT24" s="54"/>
      <c r="KDU24" s="54"/>
      <c r="KDV24" s="54"/>
      <c r="KDW24" s="54"/>
      <c r="KDX24" s="54"/>
      <c r="KDY24" s="54"/>
      <c r="KDZ24" s="54"/>
      <c r="KEA24" s="54"/>
      <c r="KEB24" s="54"/>
      <c r="KEC24" s="54"/>
      <c r="KED24" s="54"/>
      <c r="KEE24" s="54"/>
      <c r="KEF24" s="54"/>
      <c r="KEG24" s="54"/>
      <c r="KEH24" s="54"/>
      <c r="KEI24" s="54"/>
      <c r="KEJ24" s="54"/>
      <c r="KEK24" s="54"/>
      <c r="KEL24" s="54"/>
      <c r="KEM24" s="54"/>
      <c r="KEN24" s="54"/>
      <c r="KEO24" s="54"/>
      <c r="KEP24" s="54"/>
      <c r="KEQ24" s="54"/>
      <c r="KER24" s="54"/>
      <c r="KES24" s="54"/>
      <c r="KET24" s="54"/>
      <c r="KEU24" s="54"/>
      <c r="KEV24" s="54"/>
      <c r="KEW24" s="54"/>
      <c r="KEX24" s="54"/>
      <c r="KEY24" s="54"/>
      <c r="KEZ24" s="54"/>
      <c r="KFA24" s="54"/>
      <c r="KFB24" s="54"/>
      <c r="KFC24" s="54"/>
      <c r="KFD24" s="54"/>
      <c r="KFE24" s="54"/>
      <c r="KFF24" s="54"/>
      <c r="KFG24" s="54"/>
      <c r="KFH24" s="54"/>
      <c r="KFI24" s="54"/>
      <c r="KFJ24" s="54"/>
      <c r="KFK24" s="54"/>
      <c r="KFL24" s="54"/>
      <c r="KFM24" s="54"/>
      <c r="KFN24" s="54"/>
      <c r="KFO24" s="54"/>
      <c r="KFP24" s="54"/>
      <c r="KFQ24" s="54"/>
      <c r="KFR24" s="54"/>
      <c r="KFS24" s="54"/>
      <c r="KFT24" s="54"/>
      <c r="KFU24" s="54"/>
      <c r="KFV24" s="54"/>
      <c r="KFW24" s="54"/>
      <c r="KFX24" s="54"/>
      <c r="KFY24" s="54"/>
      <c r="KFZ24" s="54"/>
      <c r="KGA24" s="54"/>
      <c r="KGB24" s="54"/>
      <c r="KGC24" s="54"/>
      <c r="KGD24" s="54"/>
      <c r="KGE24" s="54"/>
      <c r="KGF24" s="54"/>
      <c r="KGG24" s="54"/>
      <c r="KGH24" s="54"/>
      <c r="KGI24" s="54"/>
      <c r="KGJ24" s="54"/>
      <c r="KGK24" s="54"/>
      <c r="KGL24" s="54"/>
      <c r="KGM24" s="54"/>
      <c r="KGN24" s="54"/>
      <c r="KGO24" s="54"/>
      <c r="KGP24" s="54"/>
      <c r="KGQ24" s="54"/>
      <c r="KGR24" s="54"/>
      <c r="KGS24" s="54"/>
      <c r="KGT24" s="54"/>
      <c r="KGU24" s="54"/>
      <c r="KGV24" s="54"/>
      <c r="KGW24" s="54"/>
      <c r="KGX24" s="54"/>
      <c r="KGY24" s="54"/>
      <c r="KGZ24" s="54"/>
      <c r="KHA24" s="54"/>
      <c r="KHB24" s="54"/>
      <c r="KHC24" s="54"/>
      <c r="KHD24" s="54"/>
      <c r="KHE24" s="54"/>
      <c r="KHF24" s="54"/>
      <c r="KHG24" s="54"/>
      <c r="KHH24" s="54"/>
      <c r="KHI24" s="54"/>
      <c r="KHJ24" s="54"/>
      <c r="KHK24" s="54"/>
      <c r="KHL24" s="54"/>
      <c r="KHM24" s="54"/>
      <c r="KHN24" s="54"/>
      <c r="KHO24" s="54"/>
      <c r="KHP24" s="54"/>
      <c r="KHQ24" s="54"/>
      <c r="KHR24" s="54"/>
      <c r="KHS24" s="54"/>
      <c r="KHT24" s="54"/>
      <c r="KHU24" s="54"/>
      <c r="KHV24" s="54"/>
      <c r="KHW24" s="54"/>
      <c r="KHX24" s="54"/>
      <c r="KHY24" s="54"/>
      <c r="KHZ24" s="54"/>
      <c r="KIA24" s="54"/>
      <c r="KIB24" s="54"/>
      <c r="KIC24" s="54"/>
      <c r="KID24" s="54"/>
      <c r="KIE24" s="54"/>
      <c r="KIF24" s="54"/>
      <c r="KIG24" s="54"/>
      <c r="KIH24" s="54"/>
      <c r="KII24" s="54"/>
      <c r="KIJ24" s="54"/>
      <c r="KIK24" s="54"/>
      <c r="KIL24" s="54"/>
      <c r="KIM24" s="54"/>
      <c r="KIN24" s="54"/>
      <c r="KIO24" s="54"/>
      <c r="KIP24" s="54"/>
      <c r="KIQ24" s="54"/>
      <c r="KIR24" s="54"/>
      <c r="KIS24" s="54"/>
      <c r="KIT24" s="54"/>
      <c r="KIU24" s="54"/>
      <c r="KIV24" s="54"/>
      <c r="KIW24" s="54"/>
      <c r="KIX24" s="54"/>
      <c r="KIY24" s="54"/>
      <c r="KIZ24" s="54"/>
      <c r="KJA24" s="54"/>
      <c r="KJB24" s="54"/>
      <c r="KJC24" s="54"/>
      <c r="KJD24" s="54"/>
      <c r="KJE24" s="54"/>
      <c r="KJF24" s="54"/>
      <c r="KJG24" s="54"/>
      <c r="KJH24" s="54"/>
      <c r="KJI24" s="54"/>
      <c r="KJJ24" s="54"/>
      <c r="KJK24" s="54"/>
      <c r="KJL24" s="54"/>
      <c r="KJM24" s="54"/>
      <c r="KJN24" s="54"/>
      <c r="KJO24" s="54"/>
      <c r="KJP24" s="54"/>
      <c r="KJQ24" s="54"/>
      <c r="KJR24" s="54"/>
      <c r="KJS24" s="54"/>
      <c r="KJT24" s="54"/>
      <c r="KJU24" s="54"/>
      <c r="KJV24" s="54"/>
      <c r="KJW24" s="54"/>
      <c r="KJX24" s="54"/>
      <c r="KJY24" s="54"/>
      <c r="KJZ24" s="54"/>
      <c r="KKA24" s="54"/>
      <c r="KKB24" s="54"/>
      <c r="KKC24" s="54"/>
      <c r="KKD24" s="54"/>
      <c r="KKE24" s="54"/>
      <c r="KKF24" s="54"/>
      <c r="KKG24" s="54"/>
      <c r="KKH24" s="54"/>
      <c r="KKI24" s="54"/>
      <c r="KKJ24" s="54"/>
      <c r="KKK24" s="54"/>
      <c r="KKL24" s="54"/>
      <c r="KKM24" s="54"/>
      <c r="KKN24" s="54"/>
      <c r="KKO24" s="54"/>
      <c r="KKP24" s="54"/>
      <c r="KKQ24" s="54"/>
      <c r="KKR24" s="54"/>
      <c r="KKS24" s="54"/>
      <c r="KKT24" s="54"/>
      <c r="KKU24" s="54"/>
      <c r="KKV24" s="54"/>
      <c r="KKW24" s="54"/>
      <c r="KKX24" s="54"/>
      <c r="KKY24" s="54"/>
      <c r="KKZ24" s="54"/>
      <c r="KLA24" s="54"/>
      <c r="KLB24" s="54"/>
      <c r="KLC24" s="54"/>
      <c r="KLD24" s="54"/>
      <c r="KLE24" s="54"/>
      <c r="KLF24" s="54"/>
      <c r="KLG24" s="54"/>
      <c r="KLH24" s="54"/>
      <c r="KLI24" s="54"/>
      <c r="KLJ24" s="54"/>
      <c r="KLK24" s="54"/>
      <c r="KLL24" s="54"/>
      <c r="KLM24" s="54"/>
      <c r="KLN24" s="54"/>
      <c r="KLO24" s="54"/>
      <c r="KLP24" s="54"/>
      <c r="KLQ24" s="54"/>
      <c r="KLR24" s="54"/>
      <c r="KLS24" s="54"/>
      <c r="KLT24" s="54"/>
      <c r="KLU24" s="54"/>
      <c r="KLV24" s="54"/>
      <c r="KLW24" s="54"/>
      <c r="KLX24" s="54"/>
      <c r="KLY24" s="54"/>
      <c r="KLZ24" s="54"/>
      <c r="KMA24" s="54"/>
      <c r="KMB24" s="54"/>
      <c r="KMC24" s="54"/>
      <c r="KMD24" s="54"/>
      <c r="KME24" s="54"/>
      <c r="KMF24" s="54"/>
      <c r="KMG24" s="54"/>
      <c r="KMH24" s="54"/>
      <c r="KMI24" s="54"/>
      <c r="KMJ24" s="54"/>
      <c r="KMK24" s="54"/>
      <c r="KML24" s="54"/>
      <c r="KMM24" s="54"/>
      <c r="KMN24" s="54"/>
      <c r="KMO24" s="54"/>
      <c r="KMP24" s="54"/>
      <c r="KMQ24" s="54"/>
      <c r="KMR24" s="54"/>
      <c r="KMS24" s="54"/>
      <c r="KMT24" s="54"/>
      <c r="KMU24" s="54"/>
      <c r="KMV24" s="54"/>
      <c r="KMW24" s="54"/>
      <c r="KMX24" s="54"/>
      <c r="KMY24" s="54"/>
      <c r="KMZ24" s="54"/>
      <c r="KNA24" s="54"/>
      <c r="KNB24" s="54"/>
      <c r="KNC24" s="54"/>
      <c r="KND24" s="54"/>
      <c r="KNE24" s="54"/>
      <c r="KNF24" s="54"/>
      <c r="KNG24" s="54"/>
      <c r="KNH24" s="54"/>
      <c r="KNI24" s="54"/>
      <c r="KNJ24" s="54"/>
      <c r="KNK24" s="54"/>
      <c r="KNL24" s="54"/>
      <c r="KNM24" s="54"/>
      <c r="KNN24" s="54"/>
      <c r="KNO24" s="54"/>
      <c r="KNP24" s="54"/>
      <c r="KNQ24" s="54"/>
      <c r="KNR24" s="54"/>
      <c r="KNS24" s="54"/>
      <c r="KNT24" s="54"/>
      <c r="KNU24" s="54"/>
      <c r="KNV24" s="54"/>
      <c r="KNW24" s="54"/>
      <c r="KNX24" s="54"/>
      <c r="KNY24" s="54"/>
      <c r="KNZ24" s="54"/>
      <c r="KOA24" s="54"/>
      <c r="KOB24" s="54"/>
      <c r="KOC24" s="54"/>
      <c r="KOD24" s="54"/>
      <c r="KOE24" s="54"/>
      <c r="KOF24" s="54"/>
      <c r="KOG24" s="54"/>
      <c r="KOH24" s="54"/>
      <c r="KOI24" s="54"/>
      <c r="KOJ24" s="54"/>
      <c r="KOK24" s="54"/>
      <c r="KOL24" s="54"/>
      <c r="KOM24" s="54"/>
      <c r="KON24" s="54"/>
      <c r="KOO24" s="54"/>
      <c r="KOP24" s="54"/>
      <c r="KOQ24" s="54"/>
      <c r="KOR24" s="54"/>
      <c r="KOS24" s="54"/>
      <c r="KOT24" s="54"/>
      <c r="KOU24" s="54"/>
      <c r="KOV24" s="54"/>
      <c r="KOW24" s="54"/>
      <c r="KOX24" s="54"/>
      <c r="KOY24" s="54"/>
      <c r="KOZ24" s="54"/>
      <c r="KPA24" s="54"/>
      <c r="KPB24" s="54"/>
      <c r="KPC24" s="54"/>
      <c r="KPD24" s="54"/>
      <c r="KPE24" s="54"/>
      <c r="KPF24" s="54"/>
      <c r="KPG24" s="54"/>
      <c r="KPH24" s="54"/>
      <c r="KPI24" s="54"/>
      <c r="KPJ24" s="54"/>
      <c r="KPK24" s="54"/>
      <c r="KPL24" s="54"/>
      <c r="KPM24" s="54"/>
      <c r="KPN24" s="54"/>
      <c r="KPO24" s="54"/>
      <c r="KPP24" s="54"/>
      <c r="KPQ24" s="54"/>
      <c r="KPR24" s="54"/>
      <c r="KPS24" s="54"/>
      <c r="KPT24" s="54"/>
      <c r="KPU24" s="54"/>
      <c r="KPV24" s="54"/>
      <c r="KPW24" s="54"/>
      <c r="KPX24" s="54"/>
      <c r="KPY24" s="54"/>
      <c r="KPZ24" s="54"/>
      <c r="KQA24" s="54"/>
      <c r="KQB24" s="54"/>
      <c r="KQC24" s="54"/>
      <c r="KQD24" s="54"/>
      <c r="KQE24" s="54"/>
      <c r="KQF24" s="54"/>
      <c r="KQG24" s="54"/>
      <c r="KQH24" s="54"/>
      <c r="KQI24" s="54"/>
      <c r="KQJ24" s="54"/>
      <c r="KQK24" s="54"/>
      <c r="KQL24" s="54"/>
      <c r="KQM24" s="54"/>
      <c r="KQN24" s="54"/>
      <c r="KQO24" s="54"/>
      <c r="KQP24" s="54"/>
      <c r="KQQ24" s="54"/>
      <c r="KQR24" s="54"/>
      <c r="KQS24" s="54"/>
      <c r="KQT24" s="54"/>
      <c r="KQU24" s="54"/>
      <c r="KQV24" s="54"/>
      <c r="KQW24" s="54"/>
      <c r="KQX24" s="54"/>
      <c r="KQY24" s="54"/>
      <c r="KQZ24" s="54"/>
      <c r="KRA24" s="54"/>
      <c r="KRB24" s="54"/>
      <c r="KRC24" s="54"/>
      <c r="KRD24" s="54"/>
      <c r="KRE24" s="54"/>
      <c r="KRF24" s="54"/>
      <c r="KRG24" s="54"/>
      <c r="KRH24" s="54"/>
      <c r="KRI24" s="54"/>
      <c r="KRJ24" s="54"/>
      <c r="KRK24" s="54"/>
      <c r="KRL24" s="54"/>
      <c r="KRM24" s="54"/>
      <c r="KRN24" s="54"/>
      <c r="KRO24" s="54"/>
      <c r="KRP24" s="54"/>
      <c r="KRQ24" s="54"/>
      <c r="KRR24" s="54"/>
      <c r="KRS24" s="54"/>
      <c r="KRT24" s="54"/>
      <c r="KRU24" s="54"/>
      <c r="KRV24" s="54"/>
      <c r="KRW24" s="54"/>
      <c r="KRX24" s="54"/>
      <c r="KRY24" s="54"/>
      <c r="KRZ24" s="54"/>
      <c r="KSA24" s="54"/>
      <c r="KSB24" s="54"/>
      <c r="KSC24" s="54"/>
      <c r="KSD24" s="54"/>
      <c r="KSE24" s="54"/>
      <c r="KSF24" s="54"/>
      <c r="KSG24" s="54"/>
      <c r="KSH24" s="54"/>
      <c r="KSI24" s="54"/>
      <c r="KSJ24" s="54"/>
      <c r="KSK24" s="54"/>
      <c r="KSL24" s="54"/>
      <c r="KSM24" s="54"/>
      <c r="KSN24" s="54"/>
      <c r="KSO24" s="54"/>
      <c r="KSP24" s="54"/>
      <c r="KSQ24" s="54"/>
      <c r="KSR24" s="54"/>
      <c r="KSS24" s="54"/>
      <c r="KST24" s="54"/>
      <c r="KSU24" s="54"/>
      <c r="KSV24" s="54"/>
      <c r="KSW24" s="54"/>
      <c r="KSX24" s="54"/>
      <c r="KSY24" s="54"/>
      <c r="KSZ24" s="54"/>
      <c r="KTA24" s="54"/>
      <c r="KTB24" s="54"/>
      <c r="KTC24" s="54"/>
      <c r="KTD24" s="54"/>
      <c r="KTE24" s="54"/>
      <c r="KTF24" s="54"/>
      <c r="KTG24" s="54"/>
      <c r="KTH24" s="54"/>
      <c r="KTI24" s="54"/>
      <c r="KTJ24" s="54"/>
      <c r="KTK24" s="54"/>
      <c r="KTL24" s="54"/>
      <c r="KTM24" s="54"/>
      <c r="KTN24" s="54"/>
      <c r="KTO24" s="54"/>
      <c r="KTP24" s="54"/>
      <c r="KTQ24" s="54"/>
      <c r="KTR24" s="54"/>
      <c r="KTS24" s="54"/>
      <c r="KTT24" s="54"/>
      <c r="KTU24" s="54"/>
      <c r="KTV24" s="54"/>
      <c r="KTW24" s="54"/>
      <c r="KTX24" s="54"/>
      <c r="KTY24" s="54"/>
      <c r="KTZ24" s="54"/>
      <c r="KUA24" s="54"/>
      <c r="KUB24" s="54"/>
      <c r="KUC24" s="54"/>
      <c r="KUD24" s="54"/>
      <c r="KUE24" s="54"/>
      <c r="KUF24" s="54"/>
      <c r="KUG24" s="54"/>
      <c r="KUH24" s="54"/>
      <c r="KUI24" s="54"/>
      <c r="KUJ24" s="54"/>
      <c r="KUK24" s="54"/>
      <c r="KUL24" s="54"/>
      <c r="KUM24" s="54"/>
      <c r="KUN24" s="54"/>
      <c r="KUO24" s="54"/>
      <c r="KUP24" s="54"/>
      <c r="KUQ24" s="54"/>
      <c r="KUR24" s="54"/>
      <c r="KUS24" s="54"/>
      <c r="KUT24" s="54"/>
      <c r="KUU24" s="54"/>
      <c r="KUV24" s="54"/>
      <c r="KUW24" s="54"/>
      <c r="KUX24" s="54"/>
      <c r="KUY24" s="54"/>
      <c r="KUZ24" s="54"/>
      <c r="KVA24" s="54"/>
      <c r="KVB24" s="54"/>
      <c r="KVC24" s="54"/>
      <c r="KVD24" s="54"/>
      <c r="KVE24" s="54"/>
      <c r="KVF24" s="54"/>
      <c r="KVG24" s="54"/>
      <c r="KVH24" s="54"/>
      <c r="KVI24" s="54"/>
      <c r="KVJ24" s="54"/>
      <c r="KVK24" s="54"/>
      <c r="KVL24" s="54"/>
      <c r="KVM24" s="54"/>
      <c r="KVN24" s="54"/>
      <c r="KVO24" s="54"/>
      <c r="KVP24" s="54"/>
      <c r="KVQ24" s="54"/>
      <c r="KVR24" s="54"/>
      <c r="KVS24" s="54"/>
      <c r="KVT24" s="54"/>
      <c r="KVU24" s="54"/>
      <c r="KVV24" s="54"/>
      <c r="KVW24" s="54"/>
      <c r="KVX24" s="54"/>
      <c r="KVY24" s="54"/>
      <c r="KVZ24" s="54"/>
      <c r="KWA24" s="54"/>
      <c r="KWB24" s="54"/>
      <c r="KWC24" s="54"/>
      <c r="KWD24" s="54"/>
      <c r="KWE24" s="54"/>
      <c r="KWF24" s="54"/>
      <c r="KWG24" s="54"/>
      <c r="KWH24" s="54"/>
      <c r="KWI24" s="54"/>
      <c r="KWJ24" s="54"/>
      <c r="KWK24" s="54"/>
      <c r="KWL24" s="54"/>
      <c r="KWM24" s="54"/>
      <c r="KWN24" s="54"/>
      <c r="KWO24" s="54"/>
      <c r="KWP24" s="54"/>
      <c r="KWQ24" s="54"/>
      <c r="KWR24" s="54"/>
      <c r="KWS24" s="54"/>
      <c r="KWT24" s="54"/>
      <c r="KWU24" s="54"/>
      <c r="KWV24" s="54"/>
      <c r="KWW24" s="54"/>
      <c r="KWX24" s="54"/>
      <c r="KWY24" s="54"/>
      <c r="KWZ24" s="54"/>
      <c r="KXA24" s="54"/>
      <c r="KXB24" s="54"/>
      <c r="KXC24" s="54"/>
      <c r="KXD24" s="54"/>
      <c r="KXE24" s="54"/>
      <c r="KXF24" s="54"/>
      <c r="KXG24" s="54"/>
      <c r="KXH24" s="54"/>
      <c r="KXI24" s="54"/>
      <c r="KXJ24" s="54"/>
      <c r="KXK24" s="54"/>
      <c r="KXL24" s="54"/>
      <c r="KXM24" s="54"/>
      <c r="KXN24" s="54"/>
      <c r="KXO24" s="54"/>
      <c r="KXP24" s="54"/>
      <c r="KXQ24" s="54"/>
      <c r="KXR24" s="54"/>
      <c r="KXS24" s="54"/>
      <c r="KXT24" s="54"/>
      <c r="KXU24" s="54"/>
      <c r="KXV24" s="54"/>
      <c r="KXW24" s="54"/>
      <c r="KXX24" s="54"/>
      <c r="KXY24" s="54"/>
      <c r="KXZ24" s="54"/>
      <c r="KYA24" s="54"/>
      <c r="KYB24" s="54"/>
      <c r="KYC24" s="54"/>
      <c r="KYD24" s="54"/>
      <c r="KYE24" s="54"/>
      <c r="KYF24" s="54"/>
      <c r="KYG24" s="54"/>
      <c r="KYH24" s="54"/>
      <c r="KYI24" s="54"/>
      <c r="KYJ24" s="54"/>
      <c r="KYK24" s="54"/>
      <c r="KYL24" s="54"/>
      <c r="KYM24" s="54"/>
      <c r="KYN24" s="54"/>
      <c r="KYO24" s="54"/>
      <c r="KYP24" s="54"/>
      <c r="KYQ24" s="54"/>
      <c r="KYR24" s="54"/>
      <c r="KYS24" s="54"/>
      <c r="KYT24" s="54"/>
      <c r="KYU24" s="54"/>
      <c r="KYV24" s="54"/>
      <c r="KYW24" s="54"/>
      <c r="KYX24" s="54"/>
      <c r="KYY24" s="54"/>
      <c r="KYZ24" s="54"/>
      <c r="KZA24" s="54"/>
      <c r="KZB24" s="54"/>
      <c r="KZC24" s="54"/>
      <c r="KZD24" s="54"/>
      <c r="KZE24" s="54"/>
      <c r="KZF24" s="54"/>
      <c r="KZG24" s="54"/>
      <c r="KZH24" s="54"/>
      <c r="KZI24" s="54"/>
      <c r="KZJ24" s="54"/>
      <c r="KZK24" s="54"/>
      <c r="KZL24" s="54"/>
      <c r="KZM24" s="54"/>
      <c r="KZN24" s="54"/>
      <c r="KZO24" s="54"/>
      <c r="KZP24" s="54"/>
      <c r="KZQ24" s="54"/>
      <c r="KZR24" s="54"/>
      <c r="KZS24" s="54"/>
      <c r="KZT24" s="54"/>
      <c r="KZU24" s="54"/>
      <c r="KZV24" s="54"/>
      <c r="KZW24" s="54"/>
      <c r="KZX24" s="54"/>
      <c r="KZY24" s="54"/>
      <c r="KZZ24" s="54"/>
      <c r="LAA24" s="54"/>
      <c r="LAB24" s="54"/>
      <c r="LAC24" s="54"/>
      <c r="LAD24" s="54"/>
      <c r="LAE24" s="54"/>
      <c r="LAF24" s="54"/>
      <c r="LAG24" s="54"/>
      <c r="LAH24" s="54"/>
      <c r="LAI24" s="54"/>
      <c r="LAJ24" s="54"/>
      <c r="LAK24" s="54"/>
      <c r="LAL24" s="54"/>
      <c r="LAM24" s="54"/>
      <c r="LAN24" s="54"/>
      <c r="LAO24" s="54"/>
      <c r="LAP24" s="54"/>
      <c r="LAQ24" s="54"/>
      <c r="LAR24" s="54"/>
      <c r="LAS24" s="54"/>
      <c r="LAT24" s="54"/>
      <c r="LAU24" s="54"/>
      <c r="LAV24" s="54"/>
      <c r="LAW24" s="54"/>
      <c r="LAX24" s="54"/>
      <c r="LAY24" s="54"/>
      <c r="LAZ24" s="54"/>
      <c r="LBA24" s="54"/>
      <c r="LBB24" s="54"/>
      <c r="LBC24" s="54"/>
      <c r="LBD24" s="54"/>
      <c r="LBE24" s="54"/>
      <c r="LBF24" s="54"/>
      <c r="LBG24" s="54"/>
      <c r="LBH24" s="54"/>
      <c r="LBI24" s="54"/>
      <c r="LBJ24" s="54"/>
      <c r="LBK24" s="54"/>
      <c r="LBL24" s="54"/>
      <c r="LBM24" s="54"/>
      <c r="LBN24" s="54"/>
      <c r="LBO24" s="54"/>
      <c r="LBP24" s="54"/>
      <c r="LBQ24" s="54"/>
      <c r="LBR24" s="54"/>
      <c r="LBS24" s="54"/>
      <c r="LBT24" s="54"/>
      <c r="LBU24" s="54"/>
      <c r="LBV24" s="54"/>
      <c r="LBW24" s="54"/>
      <c r="LBX24" s="54"/>
      <c r="LBY24" s="54"/>
      <c r="LBZ24" s="54"/>
      <c r="LCA24" s="54"/>
      <c r="LCB24" s="54"/>
      <c r="LCC24" s="54"/>
      <c r="LCD24" s="54"/>
      <c r="LCE24" s="54"/>
      <c r="LCF24" s="54"/>
      <c r="LCG24" s="54"/>
      <c r="LCH24" s="54"/>
      <c r="LCI24" s="54"/>
      <c r="LCJ24" s="54"/>
      <c r="LCK24" s="54"/>
      <c r="LCL24" s="54"/>
      <c r="LCM24" s="54"/>
      <c r="LCN24" s="54"/>
      <c r="LCO24" s="54"/>
      <c r="LCP24" s="54"/>
      <c r="LCQ24" s="54"/>
      <c r="LCR24" s="54"/>
      <c r="LCS24" s="54"/>
      <c r="LCT24" s="54"/>
      <c r="LCU24" s="54"/>
      <c r="LCV24" s="54"/>
      <c r="LCW24" s="54"/>
      <c r="LCX24" s="54"/>
      <c r="LCY24" s="54"/>
      <c r="LCZ24" s="54"/>
      <c r="LDA24" s="54"/>
      <c r="LDB24" s="54"/>
      <c r="LDC24" s="54"/>
      <c r="LDD24" s="54"/>
      <c r="LDE24" s="54"/>
      <c r="LDF24" s="54"/>
      <c r="LDG24" s="54"/>
      <c r="LDH24" s="54"/>
      <c r="LDI24" s="54"/>
      <c r="LDJ24" s="54"/>
      <c r="LDK24" s="54"/>
      <c r="LDL24" s="54"/>
      <c r="LDM24" s="54"/>
      <c r="LDN24" s="54"/>
      <c r="LDO24" s="54"/>
      <c r="LDP24" s="54"/>
      <c r="LDQ24" s="54"/>
      <c r="LDR24" s="54"/>
      <c r="LDS24" s="54"/>
      <c r="LDT24" s="54"/>
      <c r="LDU24" s="54"/>
      <c r="LDV24" s="54"/>
      <c r="LDW24" s="54"/>
      <c r="LDX24" s="54"/>
      <c r="LDY24" s="54"/>
      <c r="LDZ24" s="54"/>
      <c r="LEA24" s="54"/>
      <c r="LEB24" s="54"/>
      <c r="LEC24" s="54"/>
      <c r="LED24" s="54"/>
      <c r="LEE24" s="54"/>
      <c r="LEF24" s="54"/>
      <c r="LEG24" s="54"/>
      <c r="LEH24" s="54"/>
      <c r="LEI24" s="54"/>
      <c r="LEJ24" s="54"/>
      <c r="LEK24" s="54"/>
      <c r="LEL24" s="54"/>
      <c r="LEM24" s="54"/>
      <c r="LEN24" s="54"/>
      <c r="LEO24" s="54"/>
      <c r="LEP24" s="54"/>
      <c r="LEQ24" s="54"/>
      <c r="LER24" s="54"/>
      <c r="LES24" s="54"/>
      <c r="LET24" s="54"/>
      <c r="LEU24" s="54"/>
      <c r="LEV24" s="54"/>
      <c r="LEW24" s="54"/>
      <c r="LEX24" s="54"/>
      <c r="LEY24" s="54"/>
      <c r="LEZ24" s="54"/>
      <c r="LFA24" s="54"/>
      <c r="LFB24" s="54"/>
      <c r="LFC24" s="54"/>
      <c r="LFD24" s="54"/>
      <c r="LFE24" s="54"/>
      <c r="LFF24" s="54"/>
      <c r="LFG24" s="54"/>
      <c r="LFH24" s="54"/>
      <c r="LFI24" s="54"/>
      <c r="LFJ24" s="54"/>
      <c r="LFK24" s="54"/>
      <c r="LFL24" s="54"/>
      <c r="LFM24" s="54"/>
      <c r="LFN24" s="54"/>
      <c r="LFO24" s="54"/>
      <c r="LFP24" s="54"/>
      <c r="LFQ24" s="54"/>
      <c r="LFR24" s="54"/>
      <c r="LFS24" s="54"/>
      <c r="LFT24" s="54"/>
      <c r="LFU24" s="54"/>
      <c r="LFV24" s="54"/>
      <c r="LFW24" s="54"/>
      <c r="LFX24" s="54"/>
      <c r="LFY24" s="54"/>
      <c r="LFZ24" s="54"/>
      <c r="LGA24" s="54"/>
      <c r="LGB24" s="54"/>
      <c r="LGC24" s="54"/>
      <c r="LGD24" s="54"/>
      <c r="LGE24" s="54"/>
      <c r="LGF24" s="54"/>
      <c r="LGG24" s="54"/>
      <c r="LGH24" s="54"/>
      <c r="LGI24" s="54"/>
      <c r="LGJ24" s="54"/>
      <c r="LGK24" s="54"/>
      <c r="LGL24" s="54"/>
      <c r="LGM24" s="54"/>
      <c r="LGN24" s="54"/>
      <c r="LGO24" s="54"/>
      <c r="LGP24" s="54"/>
      <c r="LGQ24" s="54"/>
      <c r="LGR24" s="54"/>
      <c r="LGS24" s="54"/>
      <c r="LGT24" s="54"/>
      <c r="LGU24" s="54"/>
      <c r="LGV24" s="54"/>
      <c r="LGW24" s="54"/>
      <c r="LGX24" s="54"/>
      <c r="LGY24" s="54"/>
      <c r="LGZ24" s="54"/>
      <c r="LHA24" s="54"/>
      <c r="LHB24" s="54"/>
      <c r="LHC24" s="54"/>
      <c r="LHD24" s="54"/>
      <c r="LHE24" s="54"/>
      <c r="LHF24" s="54"/>
      <c r="LHG24" s="54"/>
      <c r="LHH24" s="54"/>
      <c r="LHI24" s="54"/>
      <c r="LHJ24" s="54"/>
      <c r="LHK24" s="54"/>
      <c r="LHL24" s="54"/>
      <c r="LHM24" s="54"/>
      <c r="LHN24" s="54"/>
      <c r="LHO24" s="54"/>
      <c r="LHP24" s="54"/>
      <c r="LHQ24" s="54"/>
      <c r="LHR24" s="54"/>
      <c r="LHS24" s="54"/>
      <c r="LHT24" s="54"/>
      <c r="LHU24" s="54"/>
      <c r="LHV24" s="54"/>
      <c r="LHW24" s="54"/>
      <c r="LHX24" s="54"/>
      <c r="LHY24" s="54"/>
      <c r="LHZ24" s="54"/>
      <c r="LIA24" s="54"/>
      <c r="LIB24" s="54"/>
      <c r="LIC24" s="54"/>
      <c r="LID24" s="54"/>
      <c r="LIE24" s="54"/>
      <c r="LIF24" s="54"/>
      <c r="LIG24" s="54"/>
      <c r="LIH24" s="54"/>
      <c r="LII24" s="54"/>
      <c r="LIJ24" s="54"/>
      <c r="LIK24" s="54"/>
      <c r="LIL24" s="54"/>
      <c r="LIM24" s="54"/>
      <c r="LIN24" s="54"/>
      <c r="LIO24" s="54"/>
      <c r="LIP24" s="54"/>
      <c r="LIQ24" s="54"/>
      <c r="LIR24" s="54"/>
      <c r="LIS24" s="54"/>
      <c r="LIT24" s="54"/>
      <c r="LIU24" s="54"/>
      <c r="LIV24" s="54"/>
      <c r="LIW24" s="54"/>
      <c r="LIX24" s="54"/>
      <c r="LIY24" s="54"/>
      <c r="LIZ24" s="54"/>
      <c r="LJA24" s="54"/>
      <c r="LJB24" s="54"/>
      <c r="LJC24" s="54"/>
      <c r="LJD24" s="54"/>
      <c r="LJE24" s="54"/>
      <c r="LJF24" s="54"/>
      <c r="LJG24" s="54"/>
      <c r="LJH24" s="54"/>
      <c r="LJI24" s="54"/>
      <c r="LJJ24" s="54"/>
      <c r="LJK24" s="54"/>
      <c r="LJL24" s="54"/>
      <c r="LJM24" s="54"/>
      <c r="LJN24" s="54"/>
      <c r="LJO24" s="54"/>
      <c r="LJP24" s="54"/>
      <c r="LJQ24" s="54"/>
      <c r="LJR24" s="54"/>
      <c r="LJS24" s="54"/>
      <c r="LJT24" s="54"/>
      <c r="LJU24" s="54"/>
      <c r="LJV24" s="54"/>
      <c r="LJW24" s="54"/>
      <c r="LJX24" s="54"/>
      <c r="LJY24" s="54"/>
      <c r="LJZ24" s="54"/>
      <c r="LKA24" s="54"/>
      <c r="LKB24" s="54"/>
      <c r="LKC24" s="54"/>
      <c r="LKD24" s="54"/>
      <c r="LKE24" s="54"/>
      <c r="LKF24" s="54"/>
      <c r="LKG24" s="54"/>
      <c r="LKH24" s="54"/>
      <c r="LKI24" s="54"/>
      <c r="LKJ24" s="54"/>
      <c r="LKK24" s="54"/>
      <c r="LKL24" s="54"/>
      <c r="LKM24" s="54"/>
      <c r="LKN24" s="54"/>
      <c r="LKO24" s="54"/>
      <c r="LKP24" s="54"/>
      <c r="LKQ24" s="54"/>
      <c r="LKR24" s="54"/>
      <c r="LKS24" s="54"/>
      <c r="LKT24" s="54"/>
      <c r="LKU24" s="54"/>
      <c r="LKV24" s="54"/>
      <c r="LKW24" s="54"/>
      <c r="LKX24" s="54"/>
      <c r="LKY24" s="54"/>
      <c r="LKZ24" s="54"/>
      <c r="LLA24" s="54"/>
      <c r="LLB24" s="54"/>
      <c r="LLC24" s="54"/>
      <c r="LLD24" s="54"/>
      <c r="LLE24" s="54"/>
      <c r="LLF24" s="54"/>
      <c r="LLG24" s="54"/>
      <c r="LLH24" s="54"/>
      <c r="LLI24" s="54"/>
      <c r="LLJ24" s="54"/>
      <c r="LLK24" s="54"/>
      <c r="LLL24" s="54"/>
      <c r="LLM24" s="54"/>
      <c r="LLN24" s="54"/>
      <c r="LLO24" s="54"/>
      <c r="LLP24" s="54"/>
      <c r="LLQ24" s="54"/>
      <c r="LLR24" s="54"/>
      <c r="LLS24" s="54"/>
      <c r="LLT24" s="54"/>
      <c r="LLU24" s="54"/>
      <c r="LLV24" s="54"/>
      <c r="LLW24" s="54"/>
      <c r="LLX24" s="54"/>
      <c r="LLY24" s="54"/>
      <c r="LLZ24" s="54"/>
      <c r="LMA24" s="54"/>
      <c r="LMB24" s="54"/>
      <c r="LMC24" s="54"/>
      <c r="LMD24" s="54"/>
      <c r="LME24" s="54"/>
      <c r="LMF24" s="54"/>
      <c r="LMG24" s="54"/>
      <c r="LMH24" s="54"/>
      <c r="LMI24" s="54"/>
      <c r="LMJ24" s="54"/>
      <c r="LMK24" s="54"/>
      <c r="LML24" s="54"/>
      <c r="LMM24" s="54"/>
      <c r="LMN24" s="54"/>
      <c r="LMO24" s="54"/>
      <c r="LMP24" s="54"/>
      <c r="LMQ24" s="54"/>
      <c r="LMR24" s="54"/>
      <c r="LMS24" s="54"/>
      <c r="LMT24" s="54"/>
      <c r="LMU24" s="54"/>
      <c r="LMV24" s="54"/>
      <c r="LMW24" s="54"/>
      <c r="LMX24" s="54"/>
      <c r="LMY24" s="54"/>
      <c r="LMZ24" s="54"/>
      <c r="LNA24" s="54"/>
      <c r="LNB24" s="54"/>
      <c r="LNC24" s="54"/>
      <c r="LND24" s="54"/>
      <c r="LNE24" s="54"/>
      <c r="LNF24" s="54"/>
      <c r="LNG24" s="54"/>
      <c r="LNH24" s="54"/>
      <c r="LNI24" s="54"/>
      <c r="LNJ24" s="54"/>
      <c r="LNK24" s="54"/>
      <c r="LNL24" s="54"/>
      <c r="LNM24" s="54"/>
      <c r="LNN24" s="54"/>
      <c r="LNO24" s="54"/>
      <c r="LNP24" s="54"/>
      <c r="LNQ24" s="54"/>
      <c r="LNR24" s="54"/>
      <c r="LNS24" s="54"/>
      <c r="LNT24" s="54"/>
      <c r="LNU24" s="54"/>
      <c r="LNV24" s="54"/>
      <c r="LNW24" s="54"/>
      <c r="LNX24" s="54"/>
      <c r="LNY24" s="54"/>
      <c r="LNZ24" s="54"/>
      <c r="LOA24" s="54"/>
      <c r="LOB24" s="54"/>
      <c r="LOC24" s="54"/>
      <c r="LOD24" s="54"/>
      <c r="LOE24" s="54"/>
      <c r="LOF24" s="54"/>
      <c r="LOG24" s="54"/>
      <c r="LOH24" s="54"/>
      <c r="LOI24" s="54"/>
      <c r="LOJ24" s="54"/>
      <c r="LOK24" s="54"/>
      <c r="LOL24" s="54"/>
      <c r="LOM24" s="54"/>
      <c r="LON24" s="54"/>
      <c r="LOO24" s="54"/>
      <c r="LOP24" s="54"/>
      <c r="LOQ24" s="54"/>
      <c r="LOR24" s="54"/>
      <c r="LOS24" s="54"/>
      <c r="LOT24" s="54"/>
      <c r="LOU24" s="54"/>
      <c r="LOV24" s="54"/>
      <c r="LOW24" s="54"/>
      <c r="LOX24" s="54"/>
      <c r="LOY24" s="54"/>
      <c r="LOZ24" s="54"/>
      <c r="LPA24" s="54"/>
      <c r="LPB24" s="54"/>
      <c r="LPC24" s="54"/>
      <c r="LPD24" s="54"/>
      <c r="LPE24" s="54"/>
      <c r="LPF24" s="54"/>
      <c r="LPG24" s="54"/>
      <c r="LPH24" s="54"/>
      <c r="LPI24" s="54"/>
      <c r="LPJ24" s="54"/>
      <c r="LPK24" s="54"/>
      <c r="LPL24" s="54"/>
      <c r="LPM24" s="54"/>
      <c r="LPN24" s="54"/>
      <c r="LPO24" s="54"/>
      <c r="LPP24" s="54"/>
      <c r="LPQ24" s="54"/>
      <c r="LPR24" s="54"/>
      <c r="LPS24" s="54"/>
      <c r="LPT24" s="54"/>
      <c r="LPU24" s="54"/>
      <c r="LPV24" s="54"/>
      <c r="LPW24" s="54"/>
      <c r="LPX24" s="54"/>
      <c r="LPY24" s="54"/>
      <c r="LPZ24" s="54"/>
      <c r="LQA24" s="54"/>
      <c r="LQB24" s="54"/>
      <c r="LQC24" s="54"/>
      <c r="LQD24" s="54"/>
      <c r="LQE24" s="54"/>
      <c r="LQF24" s="54"/>
      <c r="LQG24" s="54"/>
      <c r="LQH24" s="54"/>
      <c r="LQI24" s="54"/>
      <c r="LQJ24" s="54"/>
      <c r="LQK24" s="54"/>
      <c r="LQL24" s="54"/>
      <c r="LQM24" s="54"/>
      <c r="LQN24" s="54"/>
      <c r="LQO24" s="54"/>
      <c r="LQP24" s="54"/>
      <c r="LQQ24" s="54"/>
      <c r="LQR24" s="54"/>
      <c r="LQS24" s="54"/>
      <c r="LQT24" s="54"/>
      <c r="LQU24" s="54"/>
      <c r="LQV24" s="54"/>
      <c r="LQW24" s="54"/>
      <c r="LQX24" s="54"/>
      <c r="LQY24" s="54"/>
      <c r="LQZ24" s="54"/>
      <c r="LRA24" s="54"/>
      <c r="LRB24" s="54"/>
      <c r="LRC24" s="54"/>
      <c r="LRD24" s="54"/>
      <c r="LRE24" s="54"/>
      <c r="LRF24" s="54"/>
      <c r="LRG24" s="54"/>
      <c r="LRH24" s="54"/>
      <c r="LRI24" s="54"/>
      <c r="LRJ24" s="54"/>
      <c r="LRK24" s="54"/>
      <c r="LRL24" s="54"/>
      <c r="LRM24" s="54"/>
      <c r="LRN24" s="54"/>
      <c r="LRO24" s="54"/>
      <c r="LRP24" s="54"/>
      <c r="LRQ24" s="54"/>
      <c r="LRR24" s="54"/>
      <c r="LRS24" s="54"/>
      <c r="LRT24" s="54"/>
      <c r="LRU24" s="54"/>
      <c r="LRV24" s="54"/>
      <c r="LRW24" s="54"/>
      <c r="LRX24" s="54"/>
      <c r="LRY24" s="54"/>
      <c r="LRZ24" s="54"/>
      <c r="LSA24" s="54"/>
      <c r="LSB24" s="54"/>
      <c r="LSC24" s="54"/>
      <c r="LSD24" s="54"/>
      <c r="LSE24" s="54"/>
      <c r="LSF24" s="54"/>
      <c r="LSG24" s="54"/>
      <c r="LSH24" s="54"/>
      <c r="LSI24" s="54"/>
      <c r="LSJ24" s="54"/>
      <c r="LSK24" s="54"/>
      <c r="LSL24" s="54"/>
      <c r="LSM24" s="54"/>
      <c r="LSN24" s="54"/>
      <c r="LSO24" s="54"/>
      <c r="LSP24" s="54"/>
      <c r="LSQ24" s="54"/>
      <c r="LSR24" s="54"/>
      <c r="LSS24" s="54"/>
      <c r="LST24" s="54"/>
      <c r="LSU24" s="54"/>
      <c r="LSV24" s="54"/>
      <c r="LSW24" s="54"/>
      <c r="LSX24" s="54"/>
      <c r="LSY24" s="54"/>
      <c r="LSZ24" s="54"/>
      <c r="LTA24" s="54"/>
      <c r="LTB24" s="54"/>
      <c r="LTC24" s="54"/>
      <c r="LTD24" s="54"/>
      <c r="LTE24" s="54"/>
      <c r="LTF24" s="54"/>
      <c r="LTG24" s="54"/>
      <c r="LTH24" s="54"/>
      <c r="LTI24" s="54"/>
      <c r="LTJ24" s="54"/>
      <c r="LTK24" s="54"/>
      <c r="LTL24" s="54"/>
      <c r="LTM24" s="54"/>
      <c r="LTN24" s="54"/>
      <c r="LTO24" s="54"/>
      <c r="LTP24" s="54"/>
      <c r="LTQ24" s="54"/>
      <c r="LTR24" s="54"/>
      <c r="LTS24" s="54"/>
      <c r="LTT24" s="54"/>
      <c r="LTU24" s="54"/>
      <c r="LTV24" s="54"/>
      <c r="LTW24" s="54"/>
      <c r="LTX24" s="54"/>
      <c r="LTY24" s="54"/>
      <c r="LTZ24" s="54"/>
      <c r="LUA24" s="54"/>
      <c r="LUB24" s="54"/>
      <c r="LUC24" s="54"/>
      <c r="LUD24" s="54"/>
      <c r="LUE24" s="54"/>
      <c r="LUF24" s="54"/>
      <c r="LUG24" s="54"/>
      <c r="LUH24" s="54"/>
      <c r="LUI24" s="54"/>
      <c r="LUJ24" s="54"/>
      <c r="LUK24" s="54"/>
      <c r="LUL24" s="54"/>
      <c r="LUM24" s="54"/>
      <c r="LUN24" s="54"/>
      <c r="LUO24" s="54"/>
      <c r="LUP24" s="54"/>
      <c r="LUQ24" s="54"/>
      <c r="LUR24" s="54"/>
      <c r="LUS24" s="54"/>
      <c r="LUT24" s="54"/>
      <c r="LUU24" s="54"/>
      <c r="LUV24" s="54"/>
      <c r="LUW24" s="54"/>
      <c r="LUX24" s="54"/>
      <c r="LUY24" s="54"/>
      <c r="LUZ24" s="54"/>
      <c r="LVA24" s="54"/>
      <c r="LVB24" s="54"/>
      <c r="LVC24" s="54"/>
      <c r="LVD24" s="54"/>
      <c r="LVE24" s="54"/>
      <c r="LVF24" s="54"/>
      <c r="LVG24" s="54"/>
      <c r="LVH24" s="54"/>
      <c r="LVI24" s="54"/>
      <c r="LVJ24" s="54"/>
      <c r="LVK24" s="54"/>
      <c r="LVL24" s="54"/>
      <c r="LVM24" s="54"/>
      <c r="LVN24" s="54"/>
      <c r="LVO24" s="54"/>
      <c r="LVP24" s="54"/>
      <c r="LVQ24" s="54"/>
      <c r="LVR24" s="54"/>
      <c r="LVS24" s="54"/>
      <c r="LVT24" s="54"/>
      <c r="LVU24" s="54"/>
      <c r="LVV24" s="54"/>
      <c r="LVW24" s="54"/>
      <c r="LVX24" s="54"/>
      <c r="LVY24" s="54"/>
      <c r="LVZ24" s="54"/>
      <c r="LWA24" s="54"/>
      <c r="LWB24" s="54"/>
      <c r="LWC24" s="54"/>
      <c r="LWD24" s="54"/>
      <c r="LWE24" s="54"/>
      <c r="LWF24" s="54"/>
      <c r="LWG24" s="54"/>
      <c r="LWH24" s="54"/>
      <c r="LWI24" s="54"/>
      <c r="LWJ24" s="54"/>
      <c r="LWK24" s="54"/>
      <c r="LWL24" s="54"/>
      <c r="LWM24" s="54"/>
      <c r="LWN24" s="54"/>
      <c r="LWO24" s="54"/>
      <c r="LWP24" s="54"/>
      <c r="LWQ24" s="54"/>
      <c r="LWR24" s="54"/>
      <c r="LWS24" s="54"/>
      <c r="LWT24" s="54"/>
      <c r="LWU24" s="54"/>
      <c r="LWV24" s="54"/>
      <c r="LWW24" s="54"/>
      <c r="LWX24" s="54"/>
      <c r="LWY24" s="54"/>
      <c r="LWZ24" s="54"/>
      <c r="LXA24" s="54"/>
      <c r="LXB24" s="54"/>
      <c r="LXC24" s="54"/>
      <c r="LXD24" s="54"/>
      <c r="LXE24" s="54"/>
      <c r="LXF24" s="54"/>
      <c r="LXG24" s="54"/>
      <c r="LXH24" s="54"/>
      <c r="LXI24" s="54"/>
      <c r="LXJ24" s="54"/>
      <c r="LXK24" s="54"/>
      <c r="LXL24" s="54"/>
      <c r="LXM24" s="54"/>
      <c r="LXN24" s="54"/>
      <c r="LXO24" s="54"/>
      <c r="LXP24" s="54"/>
      <c r="LXQ24" s="54"/>
      <c r="LXR24" s="54"/>
      <c r="LXS24" s="54"/>
      <c r="LXT24" s="54"/>
      <c r="LXU24" s="54"/>
      <c r="LXV24" s="54"/>
      <c r="LXW24" s="54"/>
      <c r="LXX24" s="54"/>
      <c r="LXY24" s="54"/>
      <c r="LXZ24" s="54"/>
      <c r="LYA24" s="54"/>
      <c r="LYB24" s="54"/>
      <c r="LYC24" s="54"/>
      <c r="LYD24" s="54"/>
      <c r="LYE24" s="54"/>
      <c r="LYF24" s="54"/>
      <c r="LYG24" s="54"/>
      <c r="LYH24" s="54"/>
      <c r="LYI24" s="54"/>
      <c r="LYJ24" s="54"/>
      <c r="LYK24" s="54"/>
      <c r="LYL24" s="54"/>
      <c r="LYM24" s="54"/>
      <c r="LYN24" s="54"/>
      <c r="LYO24" s="54"/>
      <c r="LYP24" s="54"/>
      <c r="LYQ24" s="54"/>
      <c r="LYR24" s="54"/>
      <c r="LYS24" s="54"/>
      <c r="LYT24" s="54"/>
      <c r="LYU24" s="54"/>
      <c r="LYV24" s="54"/>
      <c r="LYW24" s="54"/>
      <c r="LYX24" s="54"/>
      <c r="LYY24" s="54"/>
      <c r="LYZ24" s="54"/>
      <c r="LZA24" s="54"/>
      <c r="LZB24" s="54"/>
      <c r="LZC24" s="54"/>
      <c r="LZD24" s="54"/>
      <c r="LZE24" s="54"/>
      <c r="LZF24" s="54"/>
      <c r="LZG24" s="54"/>
      <c r="LZH24" s="54"/>
      <c r="LZI24" s="54"/>
      <c r="LZJ24" s="54"/>
      <c r="LZK24" s="54"/>
      <c r="LZL24" s="54"/>
      <c r="LZM24" s="54"/>
      <c r="LZN24" s="54"/>
      <c r="LZO24" s="54"/>
      <c r="LZP24" s="54"/>
      <c r="LZQ24" s="54"/>
      <c r="LZR24" s="54"/>
      <c r="LZS24" s="54"/>
      <c r="LZT24" s="54"/>
      <c r="LZU24" s="54"/>
      <c r="LZV24" s="54"/>
      <c r="LZW24" s="54"/>
      <c r="LZX24" s="54"/>
      <c r="LZY24" s="54"/>
      <c r="LZZ24" s="54"/>
      <c r="MAA24" s="54"/>
      <c r="MAB24" s="54"/>
      <c r="MAC24" s="54"/>
      <c r="MAD24" s="54"/>
      <c r="MAE24" s="54"/>
      <c r="MAF24" s="54"/>
      <c r="MAG24" s="54"/>
      <c r="MAH24" s="54"/>
      <c r="MAI24" s="54"/>
      <c r="MAJ24" s="54"/>
      <c r="MAK24" s="54"/>
      <c r="MAL24" s="54"/>
      <c r="MAM24" s="54"/>
      <c r="MAN24" s="54"/>
      <c r="MAO24" s="54"/>
      <c r="MAP24" s="54"/>
      <c r="MAQ24" s="54"/>
      <c r="MAR24" s="54"/>
      <c r="MAS24" s="54"/>
      <c r="MAT24" s="54"/>
      <c r="MAU24" s="54"/>
      <c r="MAV24" s="54"/>
      <c r="MAW24" s="54"/>
      <c r="MAX24" s="54"/>
      <c r="MAY24" s="54"/>
      <c r="MAZ24" s="54"/>
      <c r="MBA24" s="54"/>
      <c r="MBB24" s="54"/>
      <c r="MBC24" s="54"/>
      <c r="MBD24" s="54"/>
      <c r="MBE24" s="54"/>
      <c r="MBF24" s="54"/>
      <c r="MBG24" s="54"/>
      <c r="MBH24" s="54"/>
      <c r="MBI24" s="54"/>
      <c r="MBJ24" s="54"/>
      <c r="MBK24" s="54"/>
      <c r="MBL24" s="54"/>
      <c r="MBM24" s="54"/>
      <c r="MBN24" s="54"/>
      <c r="MBO24" s="54"/>
      <c r="MBP24" s="54"/>
      <c r="MBQ24" s="54"/>
      <c r="MBR24" s="54"/>
      <c r="MBS24" s="54"/>
      <c r="MBT24" s="54"/>
      <c r="MBU24" s="54"/>
      <c r="MBV24" s="54"/>
      <c r="MBW24" s="54"/>
      <c r="MBX24" s="54"/>
      <c r="MBY24" s="54"/>
      <c r="MBZ24" s="54"/>
      <c r="MCA24" s="54"/>
      <c r="MCB24" s="54"/>
      <c r="MCC24" s="54"/>
      <c r="MCD24" s="54"/>
      <c r="MCE24" s="54"/>
      <c r="MCF24" s="54"/>
      <c r="MCG24" s="54"/>
      <c r="MCH24" s="54"/>
      <c r="MCI24" s="54"/>
      <c r="MCJ24" s="54"/>
      <c r="MCK24" s="54"/>
      <c r="MCL24" s="54"/>
      <c r="MCM24" s="54"/>
      <c r="MCN24" s="54"/>
      <c r="MCO24" s="54"/>
      <c r="MCP24" s="54"/>
      <c r="MCQ24" s="54"/>
      <c r="MCR24" s="54"/>
      <c r="MCS24" s="54"/>
      <c r="MCT24" s="54"/>
      <c r="MCU24" s="54"/>
      <c r="MCV24" s="54"/>
      <c r="MCW24" s="54"/>
      <c r="MCX24" s="54"/>
      <c r="MCY24" s="54"/>
      <c r="MCZ24" s="54"/>
      <c r="MDA24" s="54"/>
      <c r="MDB24" s="54"/>
      <c r="MDC24" s="54"/>
      <c r="MDD24" s="54"/>
      <c r="MDE24" s="54"/>
      <c r="MDF24" s="54"/>
      <c r="MDG24" s="54"/>
      <c r="MDH24" s="54"/>
      <c r="MDI24" s="54"/>
      <c r="MDJ24" s="54"/>
      <c r="MDK24" s="54"/>
      <c r="MDL24" s="54"/>
      <c r="MDM24" s="54"/>
      <c r="MDN24" s="54"/>
      <c r="MDO24" s="54"/>
      <c r="MDP24" s="54"/>
      <c r="MDQ24" s="54"/>
      <c r="MDR24" s="54"/>
      <c r="MDS24" s="54"/>
      <c r="MDT24" s="54"/>
      <c r="MDU24" s="54"/>
      <c r="MDV24" s="54"/>
      <c r="MDW24" s="54"/>
      <c r="MDX24" s="54"/>
      <c r="MDY24" s="54"/>
      <c r="MDZ24" s="54"/>
      <c r="MEA24" s="54"/>
      <c r="MEB24" s="54"/>
      <c r="MEC24" s="54"/>
      <c r="MED24" s="54"/>
      <c r="MEE24" s="54"/>
      <c r="MEF24" s="54"/>
      <c r="MEG24" s="54"/>
      <c r="MEH24" s="54"/>
      <c r="MEI24" s="54"/>
      <c r="MEJ24" s="54"/>
      <c r="MEK24" s="54"/>
      <c r="MEL24" s="54"/>
      <c r="MEM24" s="54"/>
      <c r="MEN24" s="54"/>
      <c r="MEO24" s="54"/>
      <c r="MEP24" s="54"/>
      <c r="MEQ24" s="54"/>
      <c r="MER24" s="54"/>
      <c r="MES24" s="54"/>
      <c r="MET24" s="54"/>
      <c r="MEU24" s="54"/>
      <c r="MEV24" s="54"/>
      <c r="MEW24" s="54"/>
      <c r="MEX24" s="54"/>
      <c r="MEY24" s="54"/>
      <c r="MEZ24" s="54"/>
      <c r="MFA24" s="54"/>
      <c r="MFB24" s="54"/>
      <c r="MFC24" s="54"/>
      <c r="MFD24" s="54"/>
      <c r="MFE24" s="54"/>
      <c r="MFF24" s="54"/>
      <c r="MFG24" s="54"/>
      <c r="MFH24" s="54"/>
      <c r="MFI24" s="54"/>
      <c r="MFJ24" s="54"/>
      <c r="MFK24" s="54"/>
      <c r="MFL24" s="54"/>
      <c r="MFM24" s="54"/>
      <c r="MFN24" s="54"/>
      <c r="MFO24" s="54"/>
      <c r="MFP24" s="54"/>
      <c r="MFQ24" s="54"/>
      <c r="MFR24" s="54"/>
      <c r="MFS24" s="54"/>
      <c r="MFT24" s="54"/>
      <c r="MFU24" s="54"/>
      <c r="MFV24" s="54"/>
      <c r="MFW24" s="54"/>
      <c r="MFX24" s="54"/>
      <c r="MFY24" s="54"/>
      <c r="MFZ24" s="54"/>
      <c r="MGA24" s="54"/>
      <c r="MGB24" s="54"/>
      <c r="MGC24" s="54"/>
      <c r="MGD24" s="54"/>
      <c r="MGE24" s="54"/>
      <c r="MGF24" s="54"/>
      <c r="MGG24" s="54"/>
      <c r="MGH24" s="54"/>
      <c r="MGI24" s="54"/>
      <c r="MGJ24" s="54"/>
      <c r="MGK24" s="54"/>
      <c r="MGL24" s="54"/>
      <c r="MGM24" s="54"/>
      <c r="MGN24" s="54"/>
      <c r="MGO24" s="54"/>
      <c r="MGP24" s="54"/>
      <c r="MGQ24" s="54"/>
      <c r="MGR24" s="54"/>
      <c r="MGS24" s="54"/>
      <c r="MGT24" s="54"/>
      <c r="MGU24" s="54"/>
      <c r="MGV24" s="54"/>
      <c r="MGW24" s="54"/>
      <c r="MGX24" s="54"/>
      <c r="MGY24" s="54"/>
      <c r="MGZ24" s="54"/>
      <c r="MHA24" s="54"/>
      <c r="MHB24" s="54"/>
      <c r="MHC24" s="54"/>
      <c r="MHD24" s="54"/>
      <c r="MHE24" s="54"/>
      <c r="MHF24" s="54"/>
      <c r="MHG24" s="54"/>
      <c r="MHH24" s="54"/>
      <c r="MHI24" s="54"/>
      <c r="MHJ24" s="54"/>
      <c r="MHK24" s="54"/>
      <c r="MHL24" s="54"/>
      <c r="MHM24" s="54"/>
      <c r="MHN24" s="54"/>
      <c r="MHO24" s="54"/>
      <c r="MHP24" s="54"/>
      <c r="MHQ24" s="54"/>
      <c r="MHR24" s="54"/>
      <c r="MHS24" s="54"/>
      <c r="MHT24" s="54"/>
      <c r="MHU24" s="54"/>
      <c r="MHV24" s="54"/>
      <c r="MHW24" s="54"/>
      <c r="MHX24" s="54"/>
      <c r="MHY24" s="54"/>
      <c r="MHZ24" s="54"/>
      <c r="MIA24" s="54"/>
      <c r="MIB24" s="54"/>
      <c r="MIC24" s="54"/>
      <c r="MID24" s="54"/>
      <c r="MIE24" s="54"/>
      <c r="MIF24" s="54"/>
      <c r="MIG24" s="54"/>
      <c r="MIH24" s="54"/>
      <c r="MII24" s="54"/>
      <c r="MIJ24" s="54"/>
      <c r="MIK24" s="54"/>
      <c r="MIL24" s="54"/>
      <c r="MIM24" s="54"/>
      <c r="MIN24" s="54"/>
      <c r="MIO24" s="54"/>
      <c r="MIP24" s="54"/>
      <c r="MIQ24" s="54"/>
      <c r="MIR24" s="54"/>
      <c r="MIS24" s="54"/>
      <c r="MIT24" s="54"/>
      <c r="MIU24" s="54"/>
      <c r="MIV24" s="54"/>
      <c r="MIW24" s="54"/>
      <c r="MIX24" s="54"/>
      <c r="MIY24" s="54"/>
      <c r="MIZ24" s="54"/>
      <c r="MJA24" s="54"/>
      <c r="MJB24" s="54"/>
      <c r="MJC24" s="54"/>
      <c r="MJD24" s="54"/>
      <c r="MJE24" s="54"/>
      <c r="MJF24" s="54"/>
      <c r="MJG24" s="54"/>
      <c r="MJH24" s="54"/>
      <c r="MJI24" s="54"/>
      <c r="MJJ24" s="54"/>
      <c r="MJK24" s="54"/>
      <c r="MJL24" s="54"/>
      <c r="MJM24" s="54"/>
      <c r="MJN24" s="54"/>
      <c r="MJO24" s="54"/>
      <c r="MJP24" s="54"/>
      <c r="MJQ24" s="54"/>
      <c r="MJR24" s="54"/>
      <c r="MJS24" s="54"/>
      <c r="MJT24" s="54"/>
      <c r="MJU24" s="54"/>
      <c r="MJV24" s="54"/>
      <c r="MJW24" s="54"/>
      <c r="MJX24" s="54"/>
      <c r="MJY24" s="54"/>
      <c r="MJZ24" s="54"/>
      <c r="MKA24" s="54"/>
      <c r="MKB24" s="54"/>
      <c r="MKC24" s="54"/>
      <c r="MKD24" s="54"/>
      <c r="MKE24" s="54"/>
      <c r="MKF24" s="54"/>
      <c r="MKG24" s="54"/>
      <c r="MKH24" s="54"/>
      <c r="MKI24" s="54"/>
      <c r="MKJ24" s="54"/>
      <c r="MKK24" s="54"/>
      <c r="MKL24" s="54"/>
      <c r="MKM24" s="54"/>
      <c r="MKN24" s="54"/>
      <c r="MKO24" s="54"/>
      <c r="MKP24" s="54"/>
      <c r="MKQ24" s="54"/>
      <c r="MKR24" s="54"/>
      <c r="MKS24" s="54"/>
      <c r="MKT24" s="54"/>
      <c r="MKU24" s="54"/>
      <c r="MKV24" s="54"/>
      <c r="MKW24" s="54"/>
      <c r="MKX24" s="54"/>
      <c r="MKY24" s="54"/>
      <c r="MKZ24" s="54"/>
      <c r="MLA24" s="54"/>
      <c r="MLB24" s="54"/>
      <c r="MLC24" s="54"/>
      <c r="MLD24" s="54"/>
      <c r="MLE24" s="54"/>
      <c r="MLF24" s="54"/>
      <c r="MLG24" s="54"/>
      <c r="MLH24" s="54"/>
      <c r="MLI24" s="54"/>
      <c r="MLJ24" s="54"/>
      <c r="MLK24" s="54"/>
      <c r="MLL24" s="54"/>
      <c r="MLM24" s="54"/>
      <c r="MLN24" s="54"/>
      <c r="MLO24" s="54"/>
      <c r="MLP24" s="54"/>
      <c r="MLQ24" s="54"/>
      <c r="MLR24" s="54"/>
      <c r="MLS24" s="54"/>
      <c r="MLT24" s="54"/>
      <c r="MLU24" s="54"/>
      <c r="MLV24" s="54"/>
      <c r="MLW24" s="54"/>
      <c r="MLX24" s="54"/>
      <c r="MLY24" s="54"/>
      <c r="MLZ24" s="54"/>
      <c r="MMA24" s="54"/>
      <c r="MMB24" s="54"/>
      <c r="MMC24" s="54"/>
      <c r="MMD24" s="54"/>
      <c r="MME24" s="54"/>
      <c r="MMF24" s="54"/>
      <c r="MMG24" s="54"/>
      <c r="MMH24" s="54"/>
      <c r="MMI24" s="54"/>
      <c r="MMJ24" s="54"/>
      <c r="MMK24" s="54"/>
      <c r="MML24" s="54"/>
      <c r="MMM24" s="54"/>
      <c r="MMN24" s="54"/>
      <c r="MMO24" s="54"/>
      <c r="MMP24" s="54"/>
      <c r="MMQ24" s="54"/>
      <c r="MMR24" s="54"/>
      <c r="MMS24" s="54"/>
      <c r="MMT24" s="54"/>
      <c r="MMU24" s="54"/>
      <c r="MMV24" s="54"/>
      <c r="MMW24" s="54"/>
      <c r="MMX24" s="54"/>
      <c r="MMY24" s="54"/>
      <c r="MMZ24" s="54"/>
      <c r="MNA24" s="54"/>
      <c r="MNB24" s="54"/>
      <c r="MNC24" s="54"/>
      <c r="MND24" s="54"/>
      <c r="MNE24" s="54"/>
      <c r="MNF24" s="54"/>
      <c r="MNG24" s="54"/>
      <c r="MNH24" s="54"/>
      <c r="MNI24" s="54"/>
      <c r="MNJ24" s="54"/>
      <c r="MNK24" s="54"/>
      <c r="MNL24" s="54"/>
      <c r="MNM24" s="54"/>
      <c r="MNN24" s="54"/>
      <c r="MNO24" s="54"/>
      <c r="MNP24" s="54"/>
      <c r="MNQ24" s="54"/>
      <c r="MNR24" s="54"/>
      <c r="MNS24" s="54"/>
      <c r="MNT24" s="54"/>
      <c r="MNU24" s="54"/>
      <c r="MNV24" s="54"/>
      <c r="MNW24" s="54"/>
      <c r="MNX24" s="54"/>
      <c r="MNY24" s="54"/>
      <c r="MNZ24" s="54"/>
      <c r="MOA24" s="54"/>
      <c r="MOB24" s="54"/>
      <c r="MOC24" s="54"/>
      <c r="MOD24" s="54"/>
      <c r="MOE24" s="54"/>
      <c r="MOF24" s="54"/>
      <c r="MOG24" s="54"/>
      <c r="MOH24" s="54"/>
      <c r="MOI24" s="54"/>
      <c r="MOJ24" s="54"/>
      <c r="MOK24" s="54"/>
      <c r="MOL24" s="54"/>
      <c r="MOM24" s="54"/>
      <c r="MON24" s="54"/>
      <c r="MOO24" s="54"/>
      <c r="MOP24" s="54"/>
      <c r="MOQ24" s="54"/>
      <c r="MOR24" s="54"/>
      <c r="MOS24" s="54"/>
      <c r="MOT24" s="54"/>
      <c r="MOU24" s="54"/>
      <c r="MOV24" s="54"/>
      <c r="MOW24" s="54"/>
      <c r="MOX24" s="54"/>
      <c r="MOY24" s="54"/>
      <c r="MOZ24" s="54"/>
      <c r="MPA24" s="54"/>
      <c r="MPB24" s="54"/>
      <c r="MPC24" s="54"/>
      <c r="MPD24" s="54"/>
      <c r="MPE24" s="54"/>
      <c r="MPF24" s="54"/>
      <c r="MPG24" s="54"/>
      <c r="MPH24" s="54"/>
      <c r="MPI24" s="54"/>
      <c r="MPJ24" s="54"/>
      <c r="MPK24" s="54"/>
      <c r="MPL24" s="54"/>
      <c r="MPM24" s="54"/>
      <c r="MPN24" s="54"/>
      <c r="MPO24" s="54"/>
      <c r="MPP24" s="54"/>
      <c r="MPQ24" s="54"/>
      <c r="MPR24" s="54"/>
      <c r="MPS24" s="54"/>
      <c r="MPT24" s="54"/>
      <c r="MPU24" s="54"/>
      <c r="MPV24" s="54"/>
      <c r="MPW24" s="54"/>
      <c r="MPX24" s="54"/>
      <c r="MPY24" s="54"/>
      <c r="MPZ24" s="54"/>
      <c r="MQA24" s="54"/>
      <c r="MQB24" s="54"/>
      <c r="MQC24" s="54"/>
      <c r="MQD24" s="54"/>
      <c r="MQE24" s="54"/>
      <c r="MQF24" s="54"/>
      <c r="MQG24" s="54"/>
      <c r="MQH24" s="54"/>
      <c r="MQI24" s="54"/>
      <c r="MQJ24" s="54"/>
      <c r="MQK24" s="54"/>
      <c r="MQL24" s="54"/>
      <c r="MQM24" s="54"/>
      <c r="MQN24" s="54"/>
      <c r="MQO24" s="54"/>
      <c r="MQP24" s="54"/>
      <c r="MQQ24" s="54"/>
      <c r="MQR24" s="54"/>
      <c r="MQS24" s="54"/>
      <c r="MQT24" s="54"/>
      <c r="MQU24" s="54"/>
      <c r="MQV24" s="54"/>
      <c r="MQW24" s="54"/>
      <c r="MQX24" s="54"/>
      <c r="MQY24" s="54"/>
      <c r="MQZ24" s="54"/>
      <c r="MRA24" s="54"/>
      <c r="MRB24" s="54"/>
      <c r="MRC24" s="54"/>
      <c r="MRD24" s="54"/>
      <c r="MRE24" s="54"/>
      <c r="MRF24" s="54"/>
      <c r="MRG24" s="54"/>
      <c r="MRH24" s="54"/>
      <c r="MRI24" s="54"/>
      <c r="MRJ24" s="54"/>
      <c r="MRK24" s="54"/>
      <c r="MRL24" s="54"/>
      <c r="MRM24" s="54"/>
      <c r="MRN24" s="54"/>
      <c r="MRO24" s="54"/>
      <c r="MRP24" s="54"/>
      <c r="MRQ24" s="54"/>
      <c r="MRR24" s="54"/>
      <c r="MRS24" s="54"/>
      <c r="MRT24" s="54"/>
      <c r="MRU24" s="54"/>
      <c r="MRV24" s="54"/>
      <c r="MRW24" s="54"/>
      <c r="MRX24" s="54"/>
      <c r="MRY24" s="54"/>
      <c r="MRZ24" s="54"/>
      <c r="MSA24" s="54"/>
      <c r="MSB24" s="54"/>
      <c r="MSC24" s="54"/>
      <c r="MSD24" s="54"/>
      <c r="MSE24" s="54"/>
      <c r="MSF24" s="54"/>
      <c r="MSG24" s="54"/>
      <c r="MSH24" s="54"/>
      <c r="MSI24" s="54"/>
      <c r="MSJ24" s="54"/>
      <c r="MSK24" s="54"/>
      <c r="MSL24" s="54"/>
      <c r="MSM24" s="54"/>
      <c r="MSN24" s="54"/>
      <c r="MSO24" s="54"/>
      <c r="MSP24" s="54"/>
      <c r="MSQ24" s="54"/>
      <c r="MSR24" s="54"/>
      <c r="MSS24" s="54"/>
      <c r="MST24" s="54"/>
      <c r="MSU24" s="54"/>
      <c r="MSV24" s="54"/>
      <c r="MSW24" s="54"/>
      <c r="MSX24" s="54"/>
      <c r="MSY24" s="54"/>
      <c r="MSZ24" s="54"/>
      <c r="MTA24" s="54"/>
      <c r="MTB24" s="54"/>
      <c r="MTC24" s="54"/>
      <c r="MTD24" s="54"/>
      <c r="MTE24" s="54"/>
      <c r="MTF24" s="54"/>
      <c r="MTG24" s="54"/>
      <c r="MTH24" s="54"/>
      <c r="MTI24" s="54"/>
      <c r="MTJ24" s="54"/>
      <c r="MTK24" s="54"/>
      <c r="MTL24" s="54"/>
      <c r="MTM24" s="54"/>
      <c r="MTN24" s="54"/>
      <c r="MTO24" s="54"/>
      <c r="MTP24" s="54"/>
      <c r="MTQ24" s="54"/>
      <c r="MTR24" s="54"/>
      <c r="MTS24" s="54"/>
      <c r="MTT24" s="54"/>
      <c r="MTU24" s="54"/>
      <c r="MTV24" s="54"/>
      <c r="MTW24" s="54"/>
      <c r="MTX24" s="54"/>
      <c r="MTY24" s="54"/>
      <c r="MTZ24" s="54"/>
      <c r="MUA24" s="54"/>
      <c r="MUB24" s="54"/>
      <c r="MUC24" s="54"/>
      <c r="MUD24" s="54"/>
      <c r="MUE24" s="54"/>
      <c r="MUF24" s="54"/>
      <c r="MUG24" s="54"/>
      <c r="MUH24" s="54"/>
      <c r="MUI24" s="54"/>
      <c r="MUJ24" s="54"/>
      <c r="MUK24" s="54"/>
      <c r="MUL24" s="54"/>
      <c r="MUM24" s="54"/>
      <c r="MUN24" s="54"/>
      <c r="MUO24" s="54"/>
      <c r="MUP24" s="54"/>
      <c r="MUQ24" s="54"/>
      <c r="MUR24" s="54"/>
      <c r="MUS24" s="54"/>
      <c r="MUT24" s="54"/>
      <c r="MUU24" s="54"/>
      <c r="MUV24" s="54"/>
      <c r="MUW24" s="54"/>
      <c r="MUX24" s="54"/>
      <c r="MUY24" s="54"/>
      <c r="MUZ24" s="54"/>
      <c r="MVA24" s="54"/>
      <c r="MVB24" s="54"/>
      <c r="MVC24" s="54"/>
      <c r="MVD24" s="54"/>
      <c r="MVE24" s="54"/>
      <c r="MVF24" s="54"/>
      <c r="MVG24" s="54"/>
      <c r="MVH24" s="54"/>
      <c r="MVI24" s="54"/>
      <c r="MVJ24" s="54"/>
      <c r="MVK24" s="54"/>
      <c r="MVL24" s="54"/>
      <c r="MVM24" s="54"/>
      <c r="MVN24" s="54"/>
      <c r="MVO24" s="54"/>
      <c r="MVP24" s="54"/>
      <c r="MVQ24" s="54"/>
      <c r="MVR24" s="54"/>
      <c r="MVS24" s="54"/>
      <c r="MVT24" s="54"/>
      <c r="MVU24" s="54"/>
      <c r="MVV24" s="54"/>
      <c r="MVW24" s="54"/>
      <c r="MVX24" s="54"/>
      <c r="MVY24" s="54"/>
      <c r="MVZ24" s="54"/>
      <c r="MWA24" s="54"/>
      <c r="MWB24" s="54"/>
      <c r="MWC24" s="54"/>
      <c r="MWD24" s="54"/>
      <c r="MWE24" s="54"/>
      <c r="MWF24" s="54"/>
      <c r="MWG24" s="54"/>
      <c r="MWH24" s="54"/>
      <c r="MWI24" s="54"/>
      <c r="MWJ24" s="54"/>
      <c r="MWK24" s="54"/>
      <c r="MWL24" s="54"/>
      <c r="MWM24" s="54"/>
      <c r="MWN24" s="54"/>
      <c r="MWO24" s="54"/>
      <c r="MWP24" s="54"/>
      <c r="MWQ24" s="54"/>
      <c r="MWR24" s="54"/>
      <c r="MWS24" s="54"/>
      <c r="MWT24" s="54"/>
      <c r="MWU24" s="54"/>
      <c r="MWV24" s="54"/>
      <c r="MWW24" s="54"/>
      <c r="MWX24" s="54"/>
      <c r="MWY24" s="54"/>
      <c r="MWZ24" s="54"/>
      <c r="MXA24" s="54"/>
      <c r="MXB24" s="54"/>
      <c r="MXC24" s="54"/>
      <c r="MXD24" s="54"/>
      <c r="MXE24" s="54"/>
      <c r="MXF24" s="54"/>
      <c r="MXG24" s="54"/>
      <c r="MXH24" s="54"/>
      <c r="MXI24" s="54"/>
      <c r="MXJ24" s="54"/>
      <c r="MXK24" s="54"/>
      <c r="MXL24" s="54"/>
      <c r="MXM24" s="54"/>
      <c r="MXN24" s="54"/>
      <c r="MXO24" s="54"/>
      <c r="MXP24" s="54"/>
      <c r="MXQ24" s="54"/>
      <c r="MXR24" s="54"/>
      <c r="MXS24" s="54"/>
      <c r="MXT24" s="54"/>
      <c r="MXU24" s="54"/>
      <c r="MXV24" s="54"/>
      <c r="MXW24" s="54"/>
      <c r="MXX24" s="54"/>
      <c r="MXY24" s="54"/>
      <c r="MXZ24" s="54"/>
      <c r="MYA24" s="54"/>
      <c r="MYB24" s="54"/>
      <c r="MYC24" s="54"/>
      <c r="MYD24" s="54"/>
      <c r="MYE24" s="54"/>
      <c r="MYF24" s="54"/>
      <c r="MYG24" s="54"/>
      <c r="MYH24" s="54"/>
      <c r="MYI24" s="54"/>
      <c r="MYJ24" s="54"/>
      <c r="MYK24" s="54"/>
      <c r="MYL24" s="54"/>
      <c r="MYM24" s="54"/>
      <c r="MYN24" s="54"/>
      <c r="MYO24" s="54"/>
      <c r="MYP24" s="54"/>
      <c r="MYQ24" s="54"/>
      <c r="MYR24" s="54"/>
      <c r="MYS24" s="54"/>
      <c r="MYT24" s="54"/>
      <c r="MYU24" s="54"/>
      <c r="MYV24" s="54"/>
      <c r="MYW24" s="54"/>
      <c r="MYX24" s="54"/>
      <c r="MYY24" s="54"/>
      <c r="MYZ24" s="54"/>
      <c r="MZA24" s="54"/>
      <c r="MZB24" s="54"/>
      <c r="MZC24" s="54"/>
      <c r="MZD24" s="54"/>
      <c r="MZE24" s="54"/>
      <c r="MZF24" s="54"/>
      <c r="MZG24" s="54"/>
      <c r="MZH24" s="54"/>
      <c r="MZI24" s="54"/>
      <c r="MZJ24" s="54"/>
      <c r="MZK24" s="54"/>
      <c r="MZL24" s="54"/>
      <c r="MZM24" s="54"/>
      <c r="MZN24" s="54"/>
      <c r="MZO24" s="54"/>
      <c r="MZP24" s="54"/>
      <c r="MZQ24" s="54"/>
      <c r="MZR24" s="54"/>
      <c r="MZS24" s="54"/>
      <c r="MZT24" s="54"/>
      <c r="MZU24" s="54"/>
      <c r="MZV24" s="54"/>
      <c r="MZW24" s="54"/>
      <c r="MZX24" s="54"/>
      <c r="MZY24" s="54"/>
      <c r="MZZ24" s="54"/>
      <c r="NAA24" s="54"/>
      <c r="NAB24" s="54"/>
      <c r="NAC24" s="54"/>
      <c r="NAD24" s="54"/>
      <c r="NAE24" s="54"/>
      <c r="NAF24" s="54"/>
      <c r="NAG24" s="54"/>
      <c r="NAH24" s="54"/>
      <c r="NAI24" s="54"/>
      <c r="NAJ24" s="54"/>
      <c r="NAK24" s="54"/>
      <c r="NAL24" s="54"/>
      <c r="NAM24" s="54"/>
      <c r="NAN24" s="54"/>
      <c r="NAO24" s="54"/>
      <c r="NAP24" s="54"/>
      <c r="NAQ24" s="54"/>
      <c r="NAR24" s="54"/>
      <c r="NAS24" s="54"/>
      <c r="NAT24" s="54"/>
      <c r="NAU24" s="54"/>
      <c r="NAV24" s="54"/>
      <c r="NAW24" s="54"/>
      <c r="NAX24" s="54"/>
      <c r="NAY24" s="54"/>
      <c r="NAZ24" s="54"/>
      <c r="NBA24" s="54"/>
      <c r="NBB24" s="54"/>
      <c r="NBC24" s="54"/>
      <c r="NBD24" s="54"/>
      <c r="NBE24" s="54"/>
      <c r="NBF24" s="54"/>
      <c r="NBG24" s="54"/>
      <c r="NBH24" s="54"/>
      <c r="NBI24" s="54"/>
      <c r="NBJ24" s="54"/>
      <c r="NBK24" s="54"/>
      <c r="NBL24" s="54"/>
      <c r="NBM24" s="54"/>
      <c r="NBN24" s="54"/>
      <c r="NBO24" s="54"/>
      <c r="NBP24" s="54"/>
      <c r="NBQ24" s="54"/>
      <c r="NBR24" s="54"/>
      <c r="NBS24" s="54"/>
      <c r="NBT24" s="54"/>
      <c r="NBU24" s="54"/>
      <c r="NBV24" s="54"/>
      <c r="NBW24" s="54"/>
      <c r="NBX24" s="54"/>
      <c r="NBY24" s="54"/>
      <c r="NBZ24" s="54"/>
      <c r="NCA24" s="54"/>
      <c r="NCB24" s="54"/>
      <c r="NCC24" s="54"/>
      <c r="NCD24" s="54"/>
      <c r="NCE24" s="54"/>
      <c r="NCF24" s="54"/>
      <c r="NCG24" s="54"/>
      <c r="NCH24" s="54"/>
      <c r="NCI24" s="54"/>
      <c r="NCJ24" s="54"/>
      <c r="NCK24" s="54"/>
      <c r="NCL24" s="54"/>
      <c r="NCM24" s="54"/>
      <c r="NCN24" s="54"/>
      <c r="NCO24" s="54"/>
      <c r="NCP24" s="54"/>
      <c r="NCQ24" s="54"/>
      <c r="NCR24" s="54"/>
      <c r="NCS24" s="54"/>
      <c r="NCT24" s="54"/>
      <c r="NCU24" s="54"/>
      <c r="NCV24" s="54"/>
      <c r="NCW24" s="54"/>
      <c r="NCX24" s="54"/>
      <c r="NCY24" s="54"/>
      <c r="NCZ24" s="54"/>
      <c r="NDA24" s="54"/>
      <c r="NDB24" s="54"/>
      <c r="NDC24" s="54"/>
      <c r="NDD24" s="54"/>
      <c r="NDE24" s="54"/>
      <c r="NDF24" s="54"/>
      <c r="NDG24" s="54"/>
      <c r="NDH24" s="54"/>
      <c r="NDI24" s="54"/>
      <c r="NDJ24" s="54"/>
      <c r="NDK24" s="54"/>
      <c r="NDL24" s="54"/>
      <c r="NDM24" s="54"/>
      <c r="NDN24" s="54"/>
      <c r="NDO24" s="54"/>
      <c r="NDP24" s="54"/>
      <c r="NDQ24" s="54"/>
      <c r="NDR24" s="54"/>
      <c r="NDS24" s="54"/>
      <c r="NDT24" s="54"/>
      <c r="NDU24" s="54"/>
      <c r="NDV24" s="54"/>
      <c r="NDW24" s="54"/>
      <c r="NDX24" s="54"/>
      <c r="NDY24" s="54"/>
      <c r="NDZ24" s="54"/>
      <c r="NEA24" s="54"/>
      <c r="NEB24" s="54"/>
      <c r="NEC24" s="54"/>
      <c r="NED24" s="54"/>
      <c r="NEE24" s="54"/>
      <c r="NEF24" s="54"/>
      <c r="NEG24" s="54"/>
      <c r="NEH24" s="54"/>
      <c r="NEI24" s="54"/>
      <c r="NEJ24" s="54"/>
      <c r="NEK24" s="54"/>
      <c r="NEL24" s="54"/>
      <c r="NEM24" s="54"/>
      <c r="NEN24" s="54"/>
      <c r="NEO24" s="54"/>
      <c r="NEP24" s="54"/>
      <c r="NEQ24" s="54"/>
      <c r="NER24" s="54"/>
      <c r="NES24" s="54"/>
      <c r="NET24" s="54"/>
      <c r="NEU24" s="54"/>
      <c r="NEV24" s="54"/>
      <c r="NEW24" s="54"/>
      <c r="NEX24" s="54"/>
      <c r="NEY24" s="54"/>
      <c r="NEZ24" s="54"/>
      <c r="NFA24" s="54"/>
      <c r="NFB24" s="54"/>
      <c r="NFC24" s="54"/>
      <c r="NFD24" s="54"/>
      <c r="NFE24" s="54"/>
      <c r="NFF24" s="54"/>
      <c r="NFG24" s="54"/>
      <c r="NFH24" s="54"/>
      <c r="NFI24" s="54"/>
      <c r="NFJ24" s="54"/>
      <c r="NFK24" s="54"/>
      <c r="NFL24" s="54"/>
      <c r="NFM24" s="54"/>
      <c r="NFN24" s="54"/>
      <c r="NFO24" s="54"/>
      <c r="NFP24" s="54"/>
      <c r="NFQ24" s="54"/>
      <c r="NFR24" s="54"/>
      <c r="NFS24" s="54"/>
      <c r="NFT24" s="54"/>
      <c r="NFU24" s="54"/>
      <c r="NFV24" s="54"/>
      <c r="NFW24" s="54"/>
      <c r="NFX24" s="54"/>
      <c r="NFY24" s="54"/>
      <c r="NFZ24" s="54"/>
      <c r="NGA24" s="54"/>
      <c r="NGB24" s="54"/>
      <c r="NGC24" s="54"/>
      <c r="NGD24" s="54"/>
      <c r="NGE24" s="54"/>
      <c r="NGF24" s="54"/>
      <c r="NGG24" s="54"/>
      <c r="NGH24" s="54"/>
      <c r="NGI24" s="54"/>
      <c r="NGJ24" s="54"/>
      <c r="NGK24" s="54"/>
      <c r="NGL24" s="54"/>
      <c r="NGM24" s="54"/>
      <c r="NGN24" s="54"/>
      <c r="NGO24" s="54"/>
      <c r="NGP24" s="54"/>
      <c r="NGQ24" s="54"/>
      <c r="NGR24" s="54"/>
      <c r="NGS24" s="54"/>
      <c r="NGT24" s="54"/>
      <c r="NGU24" s="54"/>
      <c r="NGV24" s="54"/>
      <c r="NGW24" s="54"/>
      <c r="NGX24" s="54"/>
      <c r="NGY24" s="54"/>
      <c r="NGZ24" s="54"/>
      <c r="NHA24" s="54"/>
      <c r="NHB24" s="54"/>
      <c r="NHC24" s="54"/>
      <c r="NHD24" s="54"/>
      <c r="NHE24" s="54"/>
      <c r="NHF24" s="54"/>
      <c r="NHG24" s="54"/>
      <c r="NHH24" s="54"/>
      <c r="NHI24" s="54"/>
      <c r="NHJ24" s="54"/>
      <c r="NHK24" s="54"/>
      <c r="NHL24" s="54"/>
      <c r="NHM24" s="54"/>
      <c r="NHN24" s="54"/>
      <c r="NHO24" s="54"/>
      <c r="NHP24" s="54"/>
      <c r="NHQ24" s="54"/>
      <c r="NHR24" s="54"/>
      <c r="NHS24" s="54"/>
      <c r="NHT24" s="54"/>
      <c r="NHU24" s="54"/>
      <c r="NHV24" s="54"/>
      <c r="NHW24" s="54"/>
      <c r="NHX24" s="54"/>
      <c r="NHY24" s="54"/>
      <c r="NHZ24" s="54"/>
      <c r="NIA24" s="54"/>
      <c r="NIB24" s="54"/>
      <c r="NIC24" s="54"/>
      <c r="NID24" s="54"/>
      <c r="NIE24" s="54"/>
      <c r="NIF24" s="54"/>
      <c r="NIG24" s="54"/>
      <c r="NIH24" s="54"/>
      <c r="NII24" s="54"/>
      <c r="NIJ24" s="54"/>
      <c r="NIK24" s="54"/>
      <c r="NIL24" s="54"/>
      <c r="NIM24" s="54"/>
      <c r="NIN24" s="54"/>
      <c r="NIO24" s="54"/>
      <c r="NIP24" s="54"/>
      <c r="NIQ24" s="54"/>
      <c r="NIR24" s="54"/>
      <c r="NIS24" s="54"/>
      <c r="NIT24" s="54"/>
      <c r="NIU24" s="54"/>
      <c r="NIV24" s="54"/>
      <c r="NIW24" s="54"/>
      <c r="NIX24" s="54"/>
      <c r="NIY24" s="54"/>
      <c r="NIZ24" s="54"/>
      <c r="NJA24" s="54"/>
      <c r="NJB24" s="54"/>
      <c r="NJC24" s="54"/>
      <c r="NJD24" s="54"/>
      <c r="NJE24" s="54"/>
      <c r="NJF24" s="54"/>
      <c r="NJG24" s="54"/>
      <c r="NJH24" s="54"/>
      <c r="NJI24" s="54"/>
      <c r="NJJ24" s="54"/>
      <c r="NJK24" s="54"/>
      <c r="NJL24" s="54"/>
      <c r="NJM24" s="54"/>
      <c r="NJN24" s="54"/>
      <c r="NJO24" s="54"/>
      <c r="NJP24" s="54"/>
      <c r="NJQ24" s="54"/>
      <c r="NJR24" s="54"/>
      <c r="NJS24" s="54"/>
      <c r="NJT24" s="54"/>
      <c r="NJU24" s="54"/>
      <c r="NJV24" s="54"/>
      <c r="NJW24" s="54"/>
      <c r="NJX24" s="54"/>
      <c r="NJY24" s="54"/>
      <c r="NJZ24" s="54"/>
      <c r="NKA24" s="54"/>
      <c r="NKB24" s="54"/>
      <c r="NKC24" s="54"/>
      <c r="NKD24" s="54"/>
      <c r="NKE24" s="54"/>
      <c r="NKF24" s="54"/>
      <c r="NKG24" s="54"/>
      <c r="NKH24" s="54"/>
      <c r="NKI24" s="54"/>
      <c r="NKJ24" s="54"/>
      <c r="NKK24" s="54"/>
      <c r="NKL24" s="54"/>
      <c r="NKM24" s="54"/>
      <c r="NKN24" s="54"/>
      <c r="NKO24" s="54"/>
      <c r="NKP24" s="54"/>
      <c r="NKQ24" s="54"/>
      <c r="NKR24" s="54"/>
      <c r="NKS24" s="54"/>
      <c r="NKT24" s="54"/>
      <c r="NKU24" s="54"/>
      <c r="NKV24" s="54"/>
      <c r="NKW24" s="54"/>
      <c r="NKX24" s="54"/>
      <c r="NKY24" s="54"/>
      <c r="NKZ24" s="54"/>
      <c r="NLA24" s="54"/>
      <c r="NLB24" s="54"/>
      <c r="NLC24" s="54"/>
      <c r="NLD24" s="54"/>
      <c r="NLE24" s="54"/>
      <c r="NLF24" s="54"/>
      <c r="NLG24" s="54"/>
      <c r="NLH24" s="54"/>
      <c r="NLI24" s="54"/>
      <c r="NLJ24" s="54"/>
      <c r="NLK24" s="54"/>
      <c r="NLL24" s="54"/>
      <c r="NLM24" s="54"/>
      <c r="NLN24" s="54"/>
      <c r="NLO24" s="54"/>
      <c r="NLP24" s="54"/>
      <c r="NLQ24" s="54"/>
      <c r="NLR24" s="54"/>
      <c r="NLS24" s="54"/>
      <c r="NLT24" s="54"/>
      <c r="NLU24" s="54"/>
      <c r="NLV24" s="54"/>
      <c r="NLW24" s="54"/>
      <c r="NLX24" s="54"/>
      <c r="NLY24" s="54"/>
      <c r="NLZ24" s="54"/>
      <c r="NMA24" s="54"/>
      <c r="NMB24" s="54"/>
      <c r="NMC24" s="54"/>
      <c r="NMD24" s="54"/>
      <c r="NME24" s="54"/>
      <c r="NMF24" s="54"/>
      <c r="NMG24" s="54"/>
      <c r="NMH24" s="54"/>
      <c r="NMI24" s="54"/>
      <c r="NMJ24" s="54"/>
      <c r="NMK24" s="54"/>
      <c r="NML24" s="54"/>
      <c r="NMM24" s="54"/>
      <c r="NMN24" s="54"/>
      <c r="NMO24" s="54"/>
      <c r="NMP24" s="54"/>
      <c r="NMQ24" s="54"/>
      <c r="NMR24" s="54"/>
      <c r="NMS24" s="54"/>
      <c r="NMT24" s="54"/>
      <c r="NMU24" s="54"/>
      <c r="NMV24" s="54"/>
      <c r="NMW24" s="54"/>
      <c r="NMX24" s="54"/>
      <c r="NMY24" s="54"/>
      <c r="NMZ24" s="54"/>
      <c r="NNA24" s="54"/>
      <c r="NNB24" s="54"/>
      <c r="NNC24" s="54"/>
      <c r="NND24" s="54"/>
      <c r="NNE24" s="54"/>
      <c r="NNF24" s="54"/>
      <c r="NNG24" s="54"/>
      <c r="NNH24" s="54"/>
      <c r="NNI24" s="54"/>
      <c r="NNJ24" s="54"/>
      <c r="NNK24" s="54"/>
      <c r="NNL24" s="54"/>
      <c r="NNM24" s="54"/>
      <c r="NNN24" s="54"/>
      <c r="NNO24" s="54"/>
      <c r="NNP24" s="54"/>
      <c r="NNQ24" s="54"/>
      <c r="NNR24" s="54"/>
      <c r="NNS24" s="54"/>
      <c r="NNT24" s="54"/>
      <c r="NNU24" s="54"/>
      <c r="NNV24" s="54"/>
      <c r="NNW24" s="54"/>
      <c r="NNX24" s="54"/>
      <c r="NNY24" s="54"/>
      <c r="NNZ24" s="54"/>
      <c r="NOA24" s="54"/>
      <c r="NOB24" s="54"/>
      <c r="NOC24" s="54"/>
      <c r="NOD24" s="54"/>
      <c r="NOE24" s="54"/>
      <c r="NOF24" s="54"/>
      <c r="NOG24" s="54"/>
      <c r="NOH24" s="54"/>
      <c r="NOI24" s="54"/>
      <c r="NOJ24" s="54"/>
      <c r="NOK24" s="54"/>
      <c r="NOL24" s="54"/>
      <c r="NOM24" s="54"/>
      <c r="NON24" s="54"/>
      <c r="NOO24" s="54"/>
      <c r="NOP24" s="54"/>
      <c r="NOQ24" s="54"/>
      <c r="NOR24" s="54"/>
      <c r="NOS24" s="54"/>
      <c r="NOT24" s="54"/>
      <c r="NOU24" s="54"/>
      <c r="NOV24" s="54"/>
      <c r="NOW24" s="54"/>
      <c r="NOX24" s="54"/>
      <c r="NOY24" s="54"/>
      <c r="NOZ24" s="54"/>
      <c r="NPA24" s="54"/>
      <c r="NPB24" s="54"/>
      <c r="NPC24" s="54"/>
      <c r="NPD24" s="54"/>
      <c r="NPE24" s="54"/>
      <c r="NPF24" s="54"/>
      <c r="NPG24" s="54"/>
      <c r="NPH24" s="54"/>
      <c r="NPI24" s="54"/>
      <c r="NPJ24" s="54"/>
      <c r="NPK24" s="54"/>
      <c r="NPL24" s="54"/>
      <c r="NPM24" s="54"/>
      <c r="NPN24" s="54"/>
      <c r="NPO24" s="54"/>
      <c r="NPP24" s="54"/>
      <c r="NPQ24" s="54"/>
      <c r="NPR24" s="54"/>
      <c r="NPS24" s="54"/>
      <c r="NPT24" s="54"/>
      <c r="NPU24" s="54"/>
      <c r="NPV24" s="54"/>
      <c r="NPW24" s="54"/>
      <c r="NPX24" s="54"/>
      <c r="NPY24" s="54"/>
      <c r="NPZ24" s="54"/>
      <c r="NQA24" s="54"/>
      <c r="NQB24" s="54"/>
      <c r="NQC24" s="54"/>
      <c r="NQD24" s="54"/>
      <c r="NQE24" s="54"/>
      <c r="NQF24" s="54"/>
      <c r="NQG24" s="54"/>
      <c r="NQH24" s="54"/>
      <c r="NQI24" s="54"/>
      <c r="NQJ24" s="54"/>
      <c r="NQK24" s="54"/>
      <c r="NQL24" s="54"/>
      <c r="NQM24" s="54"/>
      <c r="NQN24" s="54"/>
      <c r="NQO24" s="54"/>
      <c r="NQP24" s="54"/>
      <c r="NQQ24" s="54"/>
      <c r="NQR24" s="54"/>
      <c r="NQS24" s="54"/>
      <c r="NQT24" s="54"/>
      <c r="NQU24" s="54"/>
      <c r="NQV24" s="54"/>
      <c r="NQW24" s="54"/>
      <c r="NQX24" s="54"/>
      <c r="NQY24" s="54"/>
      <c r="NQZ24" s="54"/>
      <c r="NRA24" s="54"/>
      <c r="NRB24" s="54"/>
      <c r="NRC24" s="54"/>
      <c r="NRD24" s="54"/>
      <c r="NRE24" s="54"/>
      <c r="NRF24" s="54"/>
      <c r="NRG24" s="54"/>
      <c r="NRH24" s="54"/>
      <c r="NRI24" s="54"/>
      <c r="NRJ24" s="54"/>
      <c r="NRK24" s="54"/>
      <c r="NRL24" s="54"/>
      <c r="NRM24" s="54"/>
      <c r="NRN24" s="54"/>
      <c r="NRO24" s="54"/>
      <c r="NRP24" s="54"/>
      <c r="NRQ24" s="54"/>
      <c r="NRR24" s="54"/>
      <c r="NRS24" s="54"/>
      <c r="NRT24" s="54"/>
      <c r="NRU24" s="54"/>
      <c r="NRV24" s="54"/>
      <c r="NRW24" s="54"/>
      <c r="NRX24" s="54"/>
      <c r="NRY24" s="54"/>
      <c r="NRZ24" s="54"/>
      <c r="NSA24" s="54"/>
      <c r="NSB24" s="54"/>
      <c r="NSC24" s="54"/>
      <c r="NSD24" s="54"/>
      <c r="NSE24" s="54"/>
      <c r="NSF24" s="54"/>
      <c r="NSG24" s="54"/>
      <c r="NSH24" s="54"/>
      <c r="NSI24" s="54"/>
      <c r="NSJ24" s="54"/>
      <c r="NSK24" s="54"/>
      <c r="NSL24" s="54"/>
      <c r="NSM24" s="54"/>
      <c r="NSN24" s="54"/>
      <c r="NSO24" s="54"/>
      <c r="NSP24" s="54"/>
      <c r="NSQ24" s="54"/>
      <c r="NSR24" s="54"/>
      <c r="NSS24" s="54"/>
      <c r="NST24" s="54"/>
      <c r="NSU24" s="54"/>
      <c r="NSV24" s="54"/>
      <c r="NSW24" s="54"/>
      <c r="NSX24" s="54"/>
      <c r="NSY24" s="54"/>
      <c r="NSZ24" s="54"/>
      <c r="NTA24" s="54"/>
      <c r="NTB24" s="54"/>
      <c r="NTC24" s="54"/>
      <c r="NTD24" s="54"/>
      <c r="NTE24" s="54"/>
      <c r="NTF24" s="54"/>
      <c r="NTG24" s="54"/>
      <c r="NTH24" s="54"/>
      <c r="NTI24" s="54"/>
      <c r="NTJ24" s="54"/>
      <c r="NTK24" s="54"/>
      <c r="NTL24" s="54"/>
      <c r="NTM24" s="54"/>
      <c r="NTN24" s="54"/>
      <c r="NTO24" s="54"/>
      <c r="NTP24" s="54"/>
      <c r="NTQ24" s="54"/>
      <c r="NTR24" s="54"/>
      <c r="NTS24" s="54"/>
      <c r="NTT24" s="54"/>
      <c r="NTU24" s="54"/>
      <c r="NTV24" s="54"/>
      <c r="NTW24" s="54"/>
      <c r="NTX24" s="54"/>
      <c r="NTY24" s="54"/>
      <c r="NTZ24" s="54"/>
      <c r="NUA24" s="54"/>
      <c r="NUB24" s="54"/>
      <c r="NUC24" s="54"/>
      <c r="NUD24" s="54"/>
      <c r="NUE24" s="54"/>
      <c r="NUF24" s="54"/>
      <c r="NUG24" s="54"/>
      <c r="NUH24" s="54"/>
      <c r="NUI24" s="54"/>
      <c r="NUJ24" s="54"/>
      <c r="NUK24" s="54"/>
      <c r="NUL24" s="54"/>
      <c r="NUM24" s="54"/>
      <c r="NUN24" s="54"/>
      <c r="NUO24" s="54"/>
      <c r="NUP24" s="54"/>
      <c r="NUQ24" s="54"/>
      <c r="NUR24" s="54"/>
      <c r="NUS24" s="54"/>
      <c r="NUT24" s="54"/>
      <c r="NUU24" s="54"/>
      <c r="NUV24" s="54"/>
      <c r="NUW24" s="54"/>
      <c r="NUX24" s="54"/>
      <c r="NUY24" s="54"/>
      <c r="NUZ24" s="54"/>
      <c r="NVA24" s="54"/>
      <c r="NVB24" s="54"/>
      <c r="NVC24" s="54"/>
      <c r="NVD24" s="54"/>
      <c r="NVE24" s="54"/>
      <c r="NVF24" s="54"/>
      <c r="NVG24" s="54"/>
      <c r="NVH24" s="54"/>
      <c r="NVI24" s="54"/>
      <c r="NVJ24" s="54"/>
      <c r="NVK24" s="54"/>
      <c r="NVL24" s="54"/>
      <c r="NVM24" s="54"/>
      <c r="NVN24" s="54"/>
      <c r="NVO24" s="54"/>
      <c r="NVP24" s="54"/>
      <c r="NVQ24" s="54"/>
      <c r="NVR24" s="54"/>
      <c r="NVS24" s="54"/>
      <c r="NVT24" s="54"/>
      <c r="NVU24" s="54"/>
      <c r="NVV24" s="54"/>
      <c r="NVW24" s="54"/>
      <c r="NVX24" s="54"/>
      <c r="NVY24" s="54"/>
      <c r="NVZ24" s="54"/>
      <c r="NWA24" s="54"/>
      <c r="NWB24" s="54"/>
      <c r="NWC24" s="54"/>
      <c r="NWD24" s="54"/>
      <c r="NWE24" s="54"/>
      <c r="NWF24" s="54"/>
      <c r="NWG24" s="54"/>
      <c r="NWH24" s="54"/>
      <c r="NWI24" s="54"/>
      <c r="NWJ24" s="54"/>
      <c r="NWK24" s="54"/>
      <c r="NWL24" s="54"/>
      <c r="NWM24" s="54"/>
      <c r="NWN24" s="54"/>
      <c r="NWO24" s="54"/>
      <c r="NWP24" s="54"/>
      <c r="NWQ24" s="54"/>
      <c r="NWR24" s="54"/>
      <c r="NWS24" s="54"/>
      <c r="NWT24" s="54"/>
      <c r="NWU24" s="54"/>
      <c r="NWV24" s="54"/>
      <c r="NWW24" s="54"/>
      <c r="NWX24" s="54"/>
      <c r="NWY24" s="54"/>
      <c r="NWZ24" s="54"/>
      <c r="NXA24" s="54"/>
      <c r="NXB24" s="54"/>
      <c r="NXC24" s="54"/>
      <c r="NXD24" s="54"/>
      <c r="NXE24" s="54"/>
      <c r="NXF24" s="54"/>
      <c r="NXG24" s="54"/>
      <c r="NXH24" s="54"/>
      <c r="NXI24" s="54"/>
      <c r="NXJ24" s="54"/>
      <c r="NXK24" s="54"/>
      <c r="NXL24" s="54"/>
      <c r="NXM24" s="54"/>
      <c r="NXN24" s="54"/>
      <c r="NXO24" s="54"/>
      <c r="NXP24" s="54"/>
      <c r="NXQ24" s="54"/>
      <c r="NXR24" s="54"/>
      <c r="NXS24" s="54"/>
      <c r="NXT24" s="54"/>
      <c r="NXU24" s="54"/>
      <c r="NXV24" s="54"/>
      <c r="NXW24" s="54"/>
      <c r="NXX24" s="54"/>
      <c r="NXY24" s="54"/>
      <c r="NXZ24" s="54"/>
      <c r="NYA24" s="54"/>
      <c r="NYB24" s="54"/>
      <c r="NYC24" s="54"/>
      <c r="NYD24" s="54"/>
      <c r="NYE24" s="54"/>
      <c r="NYF24" s="54"/>
      <c r="NYG24" s="54"/>
      <c r="NYH24" s="54"/>
      <c r="NYI24" s="54"/>
      <c r="NYJ24" s="54"/>
      <c r="NYK24" s="54"/>
      <c r="NYL24" s="54"/>
      <c r="NYM24" s="54"/>
      <c r="NYN24" s="54"/>
      <c r="NYO24" s="54"/>
      <c r="NYP24" s="54"/>
      <c r="NYQ24" s="54"/>
      <c r="NYR24" s="54"/>
      <c r="NYS24" s="54"/>
      <c r="NYT24" s="54"/>
      <c r="NYU24" s="54"/>
      <c r="NYV24" s="54"/>
      <c r="NYW24" s="54"/>
      <c r="NYX24" s="54"/>
      <c r="NYY24" s="54"/>
      <c r="NYZ24" s="54"/>
      <c r="NZA24" s="54"/>
      <c r="NZB24" s="54"/>
      <c r="NZC24" s="54"/>
      <c r="NZD24" s="54"/>
      <c r="NZE24" s="54"/>
      <c r="NZF24" s="54"/>
      <c r="NZG24" s="54"/>
      <c r="NZH24" s="54"/>
      <c r="NZI24" s="54"/>
      <c r="NZJ24" s="54"/>
      <c r="NZK24" s="54"/>
      <c r="NZL24" s="54"/>
      <c r="NZM24" s="54"/>
      <c r="NZN24" s="54"/>
      <c r="NZO24" s="54"/>
      <c r="NZP24" s="54"/>
      <c r="NZQ24" s="54"/>
      <c r="NZR24" s="54"/>
      <c r="NZS24" s="54"/>
      <c r="NZT24" s="54"/>
      <c r="NZU24" s="54"/>
      <c r="NZV24" s="54"/>
      <c r="NZW24" s="54"/>
      <c r="NZX24" s="54"/>
      <c r="NZY24" s="54"/>
      <c r="NZZ24" s="54"/>
      <c r="OAA24" s="54"/>
      <c r="OAB24" s="54"/>
      <c r="OAC24" s="54"/>
      <c r="OAD24" s="54"/>
      <c r="OAE24" s="54"/>
      <c r="OAF24" s="54"/>
      <c r="OAG24" s="54"/>
      <c r="OAH24" s="54"/>
      <c r="OAI24" s="54"/>
      <c r="OAJ24" s="54"/>
      <c r="OAK24" s="54"/>
      <c r="OAL24" s="54"/>
      <c r="OAM24" s="54"/>
      <c r="OAN24" s="54"/>
      <c r="OAO24" s="54"/>
      <c r="OAP24" s="54"/>
      <c r="OAQ24" s="54"/>
      <c r="OAR24" s="54"/>
      <c r="OAS24" s="54"/>
      <c r="OAT24" s="54"/>
      <c r="OAU24" s="54"/>
      <c r="OAV24" s="54"/>
      <c r="OAW24" s="54"/>
      <c r="OAX24" s="54"/>
      <c r="OAY24" s="54"/>
      <c r="OAZ24" s="54"/>
      <c r="OBA24" s="54"/>
      <c r="OBB24" s="54"/>
      <c r="OBC24" s="54"/>
      <c r="OBD24" s="54"/>
      <c r="OBE24" s="54"/>
      <c r="OBF24" s="54"/>
      <c r="OBG24" s="54"/>
      <c r="OBH24" s="54"/>
      <c r="OBI24" s="54"/>
      <c r="OBJ24" s="54"/>
      <c r="OBK24" s="54"/>
      <c r="OBL24" s="54"/>
      <c r="OBM24" s="54"/>
      <c r="OBN24" s="54"/>
      <c r="OBO24" s="54"/>
      <c r="OBP24" s="54"/>
      <c r="OBQ24" s="54"/>
      <c r="OBR24" s="54"/>
      <c r="OBS24" s="54"/>
      <c r="OBT24" s="54"/>
      <c r="OBU24" s="54"/>
      <c r="OBV24" s="54"/>
      <c r="OBW24" s="54"/>
      <c r="OBX24" s="54"/>
      <c r="OBY24" s="54"/>
      <c r="OBZ24" s="54"/>
      <c r="OCA24" s="54"/>
      <c r="OCB24" s="54"/>
      <c r="OCC24" s="54"/>
      <c r="OCD24" s="54"/>
      <c r="OCE24" s="54"/>
      <c r="OCF24" s="54"/>
      <c r="OCG24" s="54"/>
      <c r="OCH24" s="54"/>
      <c r="OCI24" s="54"/>
      <c r="OCJ24" s="54"/>
      <c r="OCK24" s="54"/>
      <c r="OCL24" s="54"/>
      <c r="OCM24" s="54"/>
      <c r="OCN24" s="54"/>
      <c r="OCO24" s="54"/>
      <c r="OCP24" s="54"/>
      <c r="OCQ24" s="54"/>
      <c r="OCR24" s="54"/>
      <c r="OCS24" s="54"/>
      <c r="OCT24" s="54"/>
      <c r="OCU24" s="54"/>
      <c r="OCV24" s="54"/>
      <c r="OCW24" s="54"/>
      <c r="OCX24" s="54"/>
      <c r="OCY24" s="54"/>
      <c r="OCZ24" s="54"/>
      <c r="ODA24" s="54"/>
      <c r="ODB24" s="54"/>
      <c r="ODC24" s="54"/>
      <c r="ODD24" s="54"/>
      <c r="ODE24" s="54"/>
      <c r="ODF24" s="54"/>
      <c r="ODG24" s="54"/>
      <c r="ODH24" s="54"/>
      <c r="ODI24" s="54"/>
      <c r="ODJ24" s="54"/>
      <c r="ODK24" s="54"/>
      <c r="ODL24" s="54"/>
      <c r="ODM24" s="54"/>
      <c r="ODN24" s="54"/>
      <c r="ODO24" s="54"/>
      <c r="ODP24" s="54"/>
      <c r="ODQ24" s="54"/>
      <c r="ODR24" s="54"/>
      <c r="ODS24" s="54"/>
      <c r="ODT24" s="54"/>
      <c r="ODU24" s="54"/>
      <c r="ODV24" s="54"/>
      <c r="ODW24" s="54"/>
      <c r="ODX24" s="54"/>
      <c r="ODY24" s="54"/>
      <c r="ODZ24" s="54"/>
      <c r="OEA24" s="54"/>
      <c r="OEB24" s="54"/>
      <c r="OEC24" s="54"/>
      <c r="OED24" s="54"/>
      <c r="OEE24" s="54"/>
      <c r="OEF24" s="54"/>
      <c r="OEG24" s="54"/>
      <c r="OEH24" s="54"/>
      <c r="OEI24" s="54"/>
      <c r="OEJ24" s="54"/>
      <c r="OEK24" s="54"/>
      <c r="OEL24" s="54"/>
      <c r="OEM24" s="54"/>
      <c r="OEN24" s="54"/>
      <c r="OEO24" s="54"/>
      <c r="OEP24" s="54"/>
      <c r="OEQ24" s="54"/>
      <c r="OER24" s="54"/>
      <c r="OES24" s="54"/>
      <c r="OET24" s="54"/>
      <c r="OEU24" s="54"/>
      <c r="OEV24" s="54"/>
      <c r="OEW24" s="54"/>
      <c r="OEX24" s="54"/>
      <c r="OEY24" s="54"/>
      <c r="OEZ24" s="54"/>
      <c r="OFA24" s="54"/>
      <c r="OFB24" s="54"/>
      <c r="OFC24" s="54"/>
      <c r="OFD24" s="54"/>
      <c r="OFE24" s="54"/>
      <c r="OFF24" s="54"/>
      <c r="OFG24" s="54"/>
      <c r="OFH24" s="54"/>
      <c r="OFI24" s="54"/>
      <c r="OFJ24" s="54"/>
      <c r="OFK24" s="54"/>
      <c r="OFL24" s="54"/>
      <c r="OFM24" s="54"/>
      <c r="OFN24" s="54"/>
      <c r="OFO24" s="54"/>
      <c r="OFP24" s="54"/>
      <c r="OFQ24" s="54"/>
      <c r="OFR24" s="54"/>
      <c r="OFS24" s="54"/>
      <c r="OFT24" s="54"/>
      <c r="OFU24" s="54"/>
      <c r="OFV24" s="54"/>
      <c r="OFW24" s="54"/>
      <c r="OFX24" s="54"/>
      <c r="OFY24" s="54"/>
      <c r="OFZ24" s="54"/>
      <c r="OGA24" s="54"/>
      <c r="OGB24" s="54"/>
      <c r="OGC24" s="54"/>
      <c r="OGD24" s="54"/>
      <c r="OGE24" s="54"/>
      <c r="OGF24" s="54"/>
      <c r="OGG24" s="54"/>
      <c r="OGH24" s="54"/>
      <c r="OGI24" s="54"/>
      <c r="OGJ24" s="54"/>
      <c r="OGK24" s="54"/>
      <c r="OGL24" s="54"/>
      <c r="OGM24" s="54"/>
      <c r="OGN24" s="54"/>
      <c r="OGO24" s="54"/>
      <c r="OGP24" s="54"/>
      <c r="OGQ24" s="54"/>
      <c r="OGR24" s="54"/>
      <c r="OGS24" s="54"/>
      <c r="OGT24" s="54"/>
      <c r="OGU24" s="54"/>
      <c r="OGV24" s="54"/>
      <c r="OGW24" s="54"/>
      <c r="OGX24" s="54"/>
      <c r="OGY24" s="54"/>
      <c r="OGZ24" s="54"/>
      <c r="OHA24" s="54"/>
      <c r="OHB24" s="54"/>
      <c r="OHC24" s="54"/>
      <c r="OHD24" s="54"/>
      <c r="OHE24" s="54"/>
      <c r="OHF24" s="54"/>
      <c r="OHG24" s="54"/>
      <c r="OHH24" s="54"/>
      <c r="OHI24" s="54"/>
      <c r="OHJ24" s="54"/>
      <c r="OHK24" s="54"/>
      <c r="OHL24" s="54"/>
      <c r="OHM24" s="54"/>
      <c r="OHN24" s="54"/>
      <c r="OHO24" s="54"/>
      <c r="OHP24" s="54"/>
      <c r="OHQ24" s="54"/>
      <c r="OHR24" s="54"/>
      <c r="OHS24" s="54"/>
      <c r="OHT24" s="54"/>
      <c r="OHU24" s="54"/>
      <c r="OHV24" s="54"/>
      <c r="OHW24" s="54"/>
      <c r="OHX24" s="54"/>
      <c r="OHY24" s="54"/>
      <c r="OHZ24" s="54"/>
      <c r="OIA24" s="54"/>
      <c r="OIB24" s="54"/>
      <c r="OIC24" s="54"/>
      <c r="OID24" s="54"/>
      <c r="OIE24" s="54"/>
      <c r="OIF24" s="54"/>
      <c r="OIG24" s="54"/>
      <c r="OIH24" s="54"/>
      <c r="OII24" s="54"/>
      <c r="OIJ24" s="54"/>
      <c r="OIK24" s="54"/>
      <c r="OIL24" s="54"/>
      <c r="OIM24" s="54"/>
      <c r="OIN24" s="54"/>
      <c r="OIO24" s="54"/>
      <c r="OIP24" s="54"/>
      <c r="OIQ24" s="54"/>
      <c r="OIR24" s="54"/>
      <c r="OIS24" s="54"/>
      <c r="OIT24" s="54"/>
      <c r="OIU24" s="54"/>
      <c r="OIV24" s="54"/>
      <c r="OIW24" s="54"/>
      <c r="OIX24" s="54"/>
      <c r="OIY24" s="54"/>
      <c r="OIZ24" s="54"/>
      <c r="OJA24" s="54"/>
      <c r="OJB24" s="54"/>
      <c r="OJC24" s="54"/>
      <c r="OJD24" s="54"/>
      <c r="OJE24" s="54"/>
      <c r="OJF24" s="54"/>
      <c r="OJG24" s="54"/>
      <c r="OJH24" s="54"/>
      <c r="OJI24" s="54"/>
      <c r="OJJ24" s="54"/>
      <c r="OJK24" s="54"/>
      <c r="OJL24" s="54"/>
      <c r="OJM24" s="54"/>
      <c r="OJN24" s="54"/>
      <c r="OJO24" s="54"/>
      <c r="OJP24" s="54"/>
      <c r="OJQ24" s="54"/>
      <c r="OJR24" s="54"/>
      <c r="OJS24" s="54"/>
      <c r="OJT24" s="54"/>
      <c r="OJU24" s="54"/>
      <c r="OJV24" s="54"/>
      <c r="OJW24" s="54"/>
      <c r="OJX24" s="54"/>
      <c r="OJY24" s="54"/>
      <c r="OJZ24" s="54"/>
      <c r="OKA24" s="54"/>
      <c r="OKB24" s="54"/>
      <c r="OKC24" s="54"/>
      <c r="OKD24" s="54"/>
      <c r="OKE24" s="54"/>
      <c r="OKF24" s="54"/>
      <c r="OKG24" s="54"/>
      <c r="OKH24" s="54"/>
      <c r="OKI24" s="54"/>
      <c r="OKJ24" s="54"/>
      <c r="OKK24" s="54"/>
      <c r="OKL24" s="54"/>
      <c r="OKM24" s="54"/>
      <c r="OKN24" s="54"/>
      <c r="OKO24" s="54"/>
      <c r="OKP24" s="54"/>
      <c r="OKQ24" s="54"/>
      <c r="OKR24" s="54"/>
      <c r="OKS24" s="54"/>
      <c r="OKT24" s="54"/>
      <c r="OKU24" s="54"/>
      <c r="OKV24" s="54"/>
      <c r="OKW24" s="54"/>
      <c r="OKX24" s="54"/>
      <c r="OKY24" s="54"/>
      <c r="OKZ24" s="54"/>
      <c r="OLA24" s="54"/>
      <c r="OLB24" s="54"/>
      <c r="OLC24" s="54"/>
      <c r="OLD24" s="54"/>
      <c r="OLE24" s="54"/>
      <c r="OLF24" s="54"/>
      <c r="OLG24" s="54"/>
      <c r="OLH24" s="54"/>
      <c r="OLI24" s="54"/>
      <c r="OLJ24" s="54"/>
      <c r="OLK24" s="54"/>
      <c r="OLL24" s="54"/>
      <c r="OLM24" s="54"/>
      <c r="OLN24" s="54"/>
      <c r="OLO24" s="54"/>
      <c r="OLP24" s="54"/>
      <c r="OLQ24" s="54"/>
      <c r="OLR24" s="54"/>
      <c r="OLS24" s="54"/>
      <c r="OLT24" s="54"/>
      <c r="OLU24" s="54"/>
      <c r="OLV24" s="54"/>
      <c r="OLW24" s="54"/>
      <c r="OLX24" s="54"/>
      <c r="OLY24" s="54"/>
      <c r="OLZ24" s="54"/>
      <c r="OMA24" s="54"/>
      <c r="OMB24" s="54"/>
      <c r="OMC24" s="54"/>
      <c r="OMD24" s="54"/>
      <c r="OME24" s="54"/>
      <c r="OMF24" s="54"/>
      <c r="OMG24" s="54"/>
      <c r="OMH24" s="54"/>
      <c r="OMI24" s="54"/>
      <c r="OMJ24" s="54"/>
      <c r="OMK24" s="54"/>
      <c r="OML24" s="54"/>
      <c r="OMM24" s="54"/>
      <c r="OMN24" s="54"/>
      <c r="OMO24" s="54"/>
      <c r="OMP24" s="54"/>
      <c r="OMQ24" s="54"/>
      <c r="OMR24" s="54"/>
      <c r="OMS24" s="54"/>
      <c r="OMT24" s="54"/>
      <c r="OMU24" s="54"/>
      <c r="OMV24" s="54"/>
      <c r="OMW24" s="54"/>
      <c r="OMX24" s="54"/>
      <c r="OMY24" s="54"/>
      <c r="OMZ24" s="54"/>
      <c r="ONA24" s="54"/>
      <c r="ONB24" s="54"/>
      <c r="ONC24" s="54"/>
      <c r="OND24" s="54"/>
      <c r="ONE24" s="54"/>
      <c r="ONF24" s="54"/>
      <c r="ONG24" s="54"/>
      <c r="ONH24" s="54"/>
      <c r="ONI24" s="54"/>
      <c r="ONJ24" s="54"/>
      <c r="ONK24" s="54"/>
      <c r="ONL24" s="54"/>
      <c r="ONM24" s="54"/>
      <c r="ONN24" s="54"/>
      <c r="ONO24" s="54"/>
      <c r="ONP24" s="54"/>
      <c r="ONQ24" s="54"/>
      <c r="ONR24" s="54"/>
      <c r="ONS24" s="54"/>
      <c r="ONT24" s="54"/>
      <c r="ONU24" s="54"/>
      <c r="ONV24" s="54"/>
      <c r="ONW24" s="54"/>
      <c r="ONX24" s="54"/>
      <c r="ONY24" s="54"/>
      <c r="ONZ24" s="54"/>
      <c r="OOA24" s="54"/>
      <c r="OOB24" s="54"/>
      <c r="OOC24" s="54"/>
      <c r="OOD24" s="54"/>
      <c r="OOE24" s="54"/>
      <c r="OOF24" s="54"/>
      <c r="OOG24" s="54"/>
      <c r="OOH24" s="54"/>
      <c r="OOI24" s="54"/>
      <c r="OOJ24" s="54"/>
      <c r="OOK24" s="54"/>
      <c r="OOL24" s="54"/>
      <c r="OOM24" s="54"/>
      <c r="OON24" s="54"/>
      <c r="OOO24" s="54"/>
      <c r="OOP24" s="54"/>
      <c r="OOQ24" s="54"/>
      <c r="OOR24" s="54"/>
      <c r="OOS24" s="54"/>
      <c r="OOT24" s="54"/>
      <c r="OOU24" s="54"/>
      <c r="OOV24" s="54"/>
      <c r="OOW24" s="54"/>
      <c r="OOX24" s="54"/>
      <c r="OOY24" s="54"/>
      <c r="OOZ24" s="54"/>
      <c r="OPA24" s="54"/>
      <c r="OPB24" s="54"/>
      <c r="OPC24" s="54"/>
      <c r="OPD24" s="54"/>
      <c r="OPE24" s="54"/>
      <c r="OPF24" s="54"/>
      <c r="OPG24" s="54"/>
      <c r="OPH24" s="54"/>
      <c r="OPI24" s="54"/>
      <c r="OPJ24" s="54"/>
      <c r="OPK24" s="54"/>
      <c r="OPL24" s="54"/>
      <c r="OPM24" s="54"/>
      <c r="OPN24" s="54"/>
      <c r="OPO24" s="54"/>
      <c r="OPP24" s="54"/>
      <c r="OPQ24" s="54"/>
      <c r="OPR24" s="54"/>
      <c r="OPS24" s="54"/>
      <c r="OPT24" s="54"/>
      <c r="OPU24" s="54"/>
      <c r="OPV24" s="54"/>
      <c r="OPW24" s="54"/>
      <c r="OPX24" s="54"/>
      <c r="OPY24" s="54"/>
      <c r="OPZ24" s="54"/>
      <c r="OQA24" s="54"/>
      <c r="OQB24" s="54"/>
      <c r="OQC24" s="54"/>
      <c r="OQD24" s="54"/>
      <c r="OQE24" s="54"/>
      <c r="OQF24" s="54"/>
      <c r="OQG24" s="54"/>
      <c r="OQH24" s="54"/>
      <c r="OQI24" s="54"/>
      <c r="OQJ24" s="54"/>
      <c r="OQK24" s="54"/>
      <c r="OQL24" s="54"/>
      <c r="OQM24" s="54"/>
      <c r="OQN24" s="54"/>
      <c r="OQO24" s="54"/>
      <c r="OQP24" s="54"/>
      <c r="OQQ24" s="54"/>
      <c r="OQR24" s="54"/>
      <c r="OQS24" s="54"/>
      <c r="OQT24" s="54"/>
      <c r="OQU24" s="54"/>
      <c r="OQV24" s="54"/>
      <c r="OQW24" s="54"/>
      <c r="OQX24" s="54"/>
      <c r="OQY24" s="54"/>
      <c r="OQZ24" s="54"/>
      <c r="ORA24" s="54"/>
      <c r="ORB24" s="54"/>
      <c r="ORC24" s="54"/>
      <c r="ORD24" s="54"/>
      <c r="ORE24" s="54"/>
      <c r="ORF24" s="54"/>
      <c r="ORG24" s="54"/>
      <c r="ORH24" s="54"/>
      <c r="ORI24" s="54"/>
      <c r="ORJ24" s="54"/>
      <c r="ORK24" s="54"/>
      <c r="ORL24" s="54"/>
      <c r="ORM24" s="54"/>
      <c r="ORN24" s="54"/>
      <c r="ORO24" s="54"/>
      <c r="ORP24" s="54"/>
      <c r="ORQ24" s="54"/>
      <c r="ORR24" s="54"/>
      <c r="ORS24" s="54"/>
      <c r="ORT24" s="54"/>
      <c r="ORU24" s="54"/>
      <c r="ORV24" s="54"/>
      <c r="ORW24" s="54"/>
      <c r="ORX24" s="54"/>
      <c r="ORY24" s="54"/>
      <c r="ORZ24" s="54"/>
      <c r="OSA24" s="54"/>
      <c r="OSB24" s="54"/>
      <c r="OSC24" s="54"/>
      <c r="OSD24" s="54"/>
      <c r="OSE24" s="54"/>
      <c r="OSF24" s="54"/>
      <c r="OSG24" s="54"/>
      <c r="OSH24" s="54"/>
      <c r="OSI24" s="54"/>
      <c r="OSJ24" s="54"/>
      <c r="OSK24" s="54"/>
      <c r="OSL24" s="54"/>
      <c r="OSM24" s="54"/>
      <c r="OSN24" s="54"/>
      <c r="OSO24" s="54"/>
      <c r="OSP24" s="54"/>
      <c r="OSQ24" s="54"/>
      <c r="OSR24" s="54"/>
      <c r="OSS24" s="54"/>
      <c r="OST24" s="54"/>
      <c r="OSU24" s="54"/>
      <c r="OSV24" s="54"/>
      <c r="OSW24" s="54"/>
      <c r="OSX24" s="54"/>
      <c r="OSY24" s="54"/>
      <c r="OSZ24" s="54"/>
      <c r="OTA24" s="54"/>
      <c r="OTB24" s="54"/>
      <c r="OTC24" s="54"/>
      <c r="OTD24" s="54"/>
      <c r="OTE24" s="54"/>
      <c r="OTF24" s="54"/>
      <c r="OTG24" s="54"/>
      <c r="OTH24" s="54"/>
      <c r="OTI24" s="54"/>
      <c r="OTJ24" s="54"/>
      <c r="OTK24" s="54"/>
      <c r="OTL24" s="54"/>
      <c r="OTM24" s="54"/>
      <c r="OTN24" s="54"/>
      <c r="OTO24" s="54"/>
      <c r="OTP24" s="54"/>
      <c r="OTQ24" s="54"/>
      <c r="OTR24" s="54"/>
      <c r="OTS24" s="54"/>
      <c r="OTT24" s="54"/>
      <c r="OTU24" s="54"/>
      <c r="OTV24" s="54"/>
      <c r="OTW24" s="54"/>
      <c r="OTX24" s="54"/>
      <c r="OTY24" s="54"/>
      <c r="OTZ24" s="54"/>
      <c r="OUA24" s="54"/>
      <c r="OUB24" s="54"/>
      <c r="OUC24" s="54"/>
      <c r="OUD24" s="54"/>
      <c r="OUE24" s="54"/>
      <c r="OUF24" s="54"/>
      <c r="OUG24" s="54"/>
      <c r="OUH24" s="54"/>
      <c r="OUI24" s="54"/>
      <c r="OUJ24" s="54"/>
      <c r="OUK24" s="54"/>
      <c r="OUL24" s="54"/>
      <c r="OUM24" s="54"/>
      <c r="OUN24" s="54"/>
      <c r="OUO24" s="54"/>
      <c r="OUP24" s="54"/>
      <c r="OUQ24" s="54"/>
      <c r="OUR24" s="54"/>
      <c r="OUS24" s="54"/>
      <c r="OUT24" s="54"/>
      <c r="OUU24" s="54"/>
      <c r="OUV24" s="54"/>
      <c r="OUW24" s="54"/>
      <c r="OUX24" s="54"/>
      <c r="OUY24" s="54"/>
      <c r="OUZ24" s="54"/>
      <c r="OVA24" s="54"/>
      <c r="OVB24" s="54"/>
      <c r="OVC24" s="54"/>
      <c r="OVD24" s="54"/>
      <c r="OVE24" s="54"/>
      <c r="OVF24" s="54"/>
      <c r="OVG24" s="54"/>
      <c r="OVH24" s="54"/>
      <c r="OVI24" s="54"/>
      <c r="OVJ24" s="54"/>
      <c r="OVK24" s="54"/>
      <c r="OVL24" s="54"/>
      <c r="OVM24" s="54"/>
      <c r="OVN24" s="54"/>
      <c r="OVO24" s="54"/>
      <c r="OVP24" s="54"/>
      <c r="OVQ24" s="54"/>
      <c r="OVR24" s="54"/>
      <c r="OVS24" s="54"/>
      <c r="OVT24" s="54"/>
      <c r="OVU24" s="54"/>
      <c r="OVV24" s="54"/>
      <c r="OVW24" s="54"/>
      <c r="OVX24" s="54"/>
      <c r="OVY24" s="54"/>
      <c r="OVZ24" s="54"/>
      <c r="OWA24" s="54"/>
      <c r="OWB24" s="54"/>
      <c r="OWC24" s="54"/>
      <c r="OWD24" s="54"/>
      <c r="OWE24" s="54"/>
      <c r="OWF24" s="54"/>
      <c r="OWG24" s="54"/>
      <c r="OWH24" s="54"/>
      <c r="OWI24" s="54"/>
      <c r="OWJ24" s="54"/>
      <c r="OWK24" s="54"/>
      <c r="OWL24" s="54"/>
      <c r="OWM24" s="54"/>
      <c r="OWN24" s="54"/>
      <c r="OWO24" s="54"/>
      <c r="OWP24" s="54"/>
      <c r="OWQ24" s="54"/>
      <c r="OWR24" s="54"/>
      <c r="OWS24" s="54"/>
      <c r="OWT24" s="54"/>
      <c r="OWU24" s="54"/>
      <c r="OWV24" s="54"/>
      <c r="OWW24" s="54"/>
      <c r="OWX24" s="54"/>
      <c r="OWY24" s="54"/>
      <c r="OWZ24" s="54"/>
      <c r="OXA24" s="54"/>
      <c r="OXB24" s="54"/>
      <c r="OXC24" s="54"/>
      <c r="OXD24" s="54"/>
      <c r="OXE24" s="54"/>
      <c r="OXF24" s="54"/>
      <c r="OXG24" s="54"/>
      <c r="OXH24" s="54"/>
      <c r="OXI24" s="54"/>
      <c r="OXJ24" s="54"/>
      <c r="OXK24" s="54"/>
      <c r="OXL24" s="54"/>
      <c r="OXM24" s="54"/>
      <c r="OXN24" s="54"/>
      <c r="OXO24" s="54"/>
      <c r="OXP24" s="54"/>
      <c r="OXQ24" s="54"/>
      <c r="OXR24" s="54"/>
      <c r="OXS24" s="54"/>
      <c r="OXT24" s="54"/>
      <c r="OXU24" s="54"/>
      <c r="OXV24" s="54"/>
      <c r="OXW24" s="54"/>
      <c r="OXX24" s="54"/>
      <c r="OXY24" s="54"/>
      <c r="OXZ24" s="54"/>
      <c r="OYA24" s="54"/>
      <c r="OYB24" s="54"/>
      <c r="OYC24" s="54"/>
      <c r="OYD24" s="54"/>
      <c r="OYE24" s="54"/>
      <c r="OYF24" s="54"/>
      <c r="OYG24" s="54"/>
      <c r="OYH24" s="54"/>
      <c r="OYI24" s="54"/>
      <c r="OYJ24" s="54"/>
      <c r="OYK24" s="54"/>
      <c r="OYL24" s="54"/>
      <c r="OYM24" s="54"/>
      <c r="OYN24" s="54"/>
      <c r="OYO24" s="54"/>
      <c r="OYP24" s="54"/>
      <c r="OYQ24" s="54"/>
      <c r="OYR24" s="54"/>
      <c r="OYS24" s="54"/>
      <c r="OYT24" s="54"/>
      <c r="OYU24" s="54"/>
      <c r="OYV24" s="54"/>
      <c r="OYW24" s="54"/>
      <c r="OYX24" s="54"/>
      <c r="OYY24" s="54"/>
      <c r="OYZ24" s="54"/>
      <c r="OZA24" s="54"/>
      <c r="OZB24" s="54"/>
      <c r="OZC24" s="54"/>
      <c r="OZD24" s="54"/>
      <c r="OZE24" s="54"/>
      <c r="OZF24" s="54"/>
      <c r="OZG24" s="54"/>
      <c r="OZH24" s="54"/>
      <c r="OZI24" s="54"/>
      <c r="OZJ24" s="54"/>
      <c r="OZK24" s="54"/>
      <c r="OZL24" s="54"/>
      <c r="OZM24" s="54"/>
      <c r="OZN24" s="54"/>
      <c r="OZO24" s="54"/>
      <c r="OZP24" s="54"/>
      <c r="OZQ24" s="54"/>
      <c r="OZR24" s="54"/>
      <c r="OZS24" s="54"/>
      <c r="OZT24" s="54"/>
      <c r="OZU24" s="54"/>
      <c r="OZV24" s="54"/>
      <c r="OZW24" s="54"/>
      <c r="OZX24" s="54"/>
      <c r="OZY24" s="54"/>
      <c r="OZZ24" s="54"/>
      <c r="PAA24" s="54"/>
      <c r="PAB24" s="54"/>
      <c r="PAC24" s="54"/>
      <c r="PAD24" s="54"/>
      <c r="PAE24" s="54"/>
      <c r="PAF24" s="54"/>
      <c r="PAG24" s="54"/>
      <c r="PAH24" s="54"/>
      <c r="PAI24" s="54"/>
      <c r="PAJ24" s="54"/>
      <c r="PAK24" s="54"/>
      <c r="PAL24" s="54"/>
      <c r="PAM24" s="54"/>
      <c r="PAN24" s="54"/>
      <c r="PAO24" s="54"/>
      <c r="PAP24" s="54"/>
      <c r="PAQ24" s="54"/>
      <c r="PAR24" s="54"/>
      <c r="PAS24" s="54"/>
      <c r="PAT24" s="54"/>
      <c r="PAU24" s="54"/>
      <c r="PAV24" s="54"/>
      <c r="PAW24" s="54"/>
      <c r="PAX24" s="54"/>
      <c r="PAY24" s="54"/>
      <c r="PAZ24" s="54"/>
      <c r="PBA24" s="54"/>
      <c r="PBB24" s="54"/>
      <c r="PBC24" s="54"/>
      <c r="PBD24" s="54"/>
      <c r="PBE24" s="54"/>
      <c r="PBF24" s="54"/>
      <c r="PBG24" s="54"/>
      <c r="PBH24" s="54"/>
      <c r="PBI24" s="54"/>
      <c r="PBJ24" s="54"/>
      <c r="PBK24" s="54"/>
      <c r="PBL24" s="54"/>
      <c r="PBM24" s="54"/>
      <c r="PBN24" s="54"/>
      <c r="PBO24" s="54"/>
      <c r="PBP24" s="54"/>
      <c r="PBQ24" s="54"/>
      <c r="PBR24" s="54"/>
      <c r="PBS24" s="54"/>
      <c r="PBT24" s="54"/>
      <c r="PBU24" s="54"/>
      <c r="PBV24" s="54"/>
      <c r="PBW24" s="54"/>
      <c r="PBX24" s="54"/>
      <c r="PBY24" s="54"/>
      <c r="PBZ24" s="54"/>
      <c r="PCA24" s="54"/>
      <c r="PCB24" s="54"/>
      <c r="PCC24" s="54"/>
      <c r="PCD24" s="54"/>
      <c r="PCE24" s="54"/>
      <c r="PCF24" s="54"/>
      <c r="PCG24" s="54"/>
      <c r="PCH24" s="54"/>
      <c r="PCI24" s="54"/>
      <c r="PCJ24" s="54"/>
      <c r="PCK24" s="54"/>
      <c r="PCL24" s="54"/>
      <c r="PCM24" s="54"/>
      <c r="PCN24" s="54"/>
      <c r="PCO24" s="54"/>
      <c r="PCP24" s="54"/>
      <c r="PCQ24" s="54"/>
      <c r="PCR24" s="54"/>
      <c r="PCS24" s="54"/>
      <c r="PCT24" s="54"/>
      <c r="PCU24" s="54"/>
      <c r="PCV24" s="54"/>
      <c r="PCW24" s="54"/>
      <c r="PCX24" s="54"/>
      <c r="PCY24" s="54"/>
      <c r="PCZ24" s="54"/>
      <c r="PDA24" s="54"/>
      <c r="PDB24" s="54"/>
      <c r="PDC24" s="54"/>
      <c r="PDD24" s="54"/>
      <c r="PDE24" s="54"/>
      <c r="PDF24" s="54"/>
      <c r="PDG24" s="54"/>
      <c r="PDH24" s="54"/>
      <c r="PDI24" s="54"/>
      <c r="PDJ24" s="54"/>
      <c r="PDK24" s="54"/>
      <c r="PDL24" s="54"/>
      <c r="PDM24" s="54"/>
      <c r="PDN24" s="54"/>
      <c r="PDO24" s="54"/>
      <c r="PDP24" s="54"/>
      <c r="PDQ24" s="54"/>
      <c r="PDR24" s="54"/>
      <c r="PDS24" s="54"/>
      <c r="PDT24" s="54"/>
      <c r="PDU24" s="54"/>
      <c r="PDV24" s="54"/>
      <c r="PDW24" s="54"/>
      <c r="PDX24" s="54"/>
      <c r="PDY24" s="54"/>
      <c r="PDZ24" s="54"/>
      <c r="PEA24" s="54"/>
      <c r="PEB24" s="54"/>
      <c r="PEC24" s="54"/>
      <c r="PED24" s="54"/>
      <c r="PEE24" s="54"/>
      <c r="PEF24" s="54"/>
      <c r="PEG24" s="54"/>
      <c r="PEH24" s="54"/>
      <c r="PEI24" s="54"/>
      <c r="PEJ24" s="54"/>
      <c r="PEK24" s="54"/>
      <c r="PEL24" s="54"/>
      <c r="PEM24" s="54"/>
      <c r="PEN24" s="54"/>
      <c r="PEO24" s="54"/>
      <c r="PEP24" s="54"/>
      <c r="PEQ24" s="54"/>
      <c r="PER24" s="54"/>
      <c r="PES24" s="54"/>
      <c r="PET24" s="54"/>
      <c r="PEU24" s="54"/>
      <c r="PEV24" s="54"/>
      <c r="PEW24" s="54"/>
      <c r="PEX24" s="54"/>
      <c r="PEY24" s="54"/>
      <c r="PEZ24" s="54"/>
      <c r="PFA24" s="54"/>
      <c r="PFB24" s="54"/>
      <c r="PFC24" s="54"/>
      <c r="PFD24" s="54"/>
      <c r="PFE24" s="54"/>
      <c r="PFF24" s="54"/>
      <c r="PFG24" s="54"/>
      <c r="PFH24" s="54"/>
      <c r="PFI24" s="54"/>
      <c r="PFJ24" s="54"/>
      <c r="PFK24" s="54"/>
      <c r="PFL24" s="54"/>
      <c r="PFM24" s="54"/>
      <c r="PFN24" s="54"/>
      <c r="PFO24" s="54"/>
      <c r="PFP24" s="54"/>
      <c r="PFQ24" s="54"/>
      <c r="PFR24" s="54"/>
      <c r="PFS24" s="54"/>
      <c r="PFT24" s="54"/>
      <c r="PFU24" s="54"/>
      <c r="PFV24" s="54"/>
      <c r="PFW24" s="54"/>
      <c r="PFX24" s="54"/>
      <c r="PFY24" s="54"/>
      <c r="PFZ24" s="54"/>
      <c r="PGA24" s="54"/>
      <c r="PGB24" s="54"/>
      <c r="PGC24" s="54"/>
      <c r="PGD24" s="54"/>
      <c r="PGE24" s="54"/>
      <c r="PGF24" s="54"/>
      <c r="PGG24" s="54"/>
      <c r="PGH24" s="54"/>
      <c r="PGI24" s="54"/>
      <c r="PGJ24" s="54"/>
      <c r="PGK24" s="54"/>
      <c r="PGL24" s="54"/>
      <c r="PGM24" s="54"/>
      <c r="PGN24" s="54"/>
      <c r="PGO24" s="54"/>
      <c r="PGP24" s="54"/>
      <c r="PGQ24" s="54"/>
      <c r="PGR24" s="54"/>
      <c r="PGS24" s="54"/>
      <c r="PGT24" s="54"/>
      <c r="PGU24" s="54"/>
      <c r="PGV24" s="54"/>
      <c r="PGW24" s="54"/>
      <c r="PGX24" s="54"/>
      <c r="PGY24" s="54"/>
      <c r="PGZ24" s="54"/>
      <c r="PHA24" s="54"/>
      <c r="PHB24" s="54"/>
      <c r="PHC24" s="54"/>
      <c r="PHD24" s="54"/>
      <c r="PHE24" s="54"/>
      <c r="PHF24" s="54"/>
      <c r="PHG24" s="54"/>
      <c r="PHH24" s="54"/>
      <c r="PHI24" s="54"/>
      <c r="PHJ24" s="54"/>
      <c r="PHK24" s="54"/>
      <c r="PHL24" s="54"/>
      <c r="PHM24" s="54"/>
      <c r="PHN24" s="54"/>
      <c r="PHO24" s="54"/>
      <c r="PHP24" s="54"/>
      <c r="PHQ24" s="54"/>
      <c r="PHR24" s="54"/>
      <c r="PHS24" s="54"/>
      <c r="PHT24" s="54"/>
      <c r="PHU24" s="54"/>
      <c r="PHV24" s="54"/>
      <c r="PHW24" s="54"/>
      <c r="PHX24" s="54"/>
      <c r="PHY24" s="54"/>
      <c r="PHZ24" s="54"/>
      <c r="PIA24" s="54"/>
      <c r="PIB24" s="54"/>
      <c r="PIC24" s="54"/>
      <c r="PID24" s="54"/>
      <c r="PIE24" s="54"/>
      <c r="PIF24" s="54"/>
      <c r="PIG24" s="54"/>
      <c r="PIH24" s="54"/>
      <c r="PII24" s="54"/>
      <c r="PIJ24" s="54"/>
      <c r="PIK24" s="54"/>
      <c r="PIL24" s="54"/>
      <c r="PIM24" s="54"/>
      <c r="PIN24" s="54"/>
      <c r="PIO24" s="54"/>
      <c r="PIP24" s="54"/>
      <c r="PIQ24" s="54"/>
      <c r="PIR24" s="54"/>
      <c r="PIS24" s="54"/>
      <c r="PIT24" s="54"/>
      <c r="PIU24" s="54"/>
      <c r="PIV24" s="54"/>
      <c r="PIW24" s="54"/>
      <c r="PIX24" s="54"/>
      <c r="PIY24" s="54"/>
      <c r="PIZ24" s="54"/>
      <c r="PJA24" s="54"/>
      <c r="PJB24" s="54"/>
      <c r="PJC24" s="54"/>
      <c r="PJD24" s="54"/>
      <c r="PJE24" s="54"/>
      <c r="PJF24" s="54"/>
      <c r="PJG24" s="54"/>
      <c r="PJH24" s="54"/>
      <c r="PJI24" s="54"/>
      <c r="PJJ24" s="54"/>
      <c r="PJK24" s="54"/>
      <c r="PJL24" s="54"/>
      <c r="PJM24" s="54"/>
      <c r="PJN24" s="54"/>
      <c r="PJO24" s="54"/>
      <c r="PJP24" s="54"/>
      <c r="PJQ24" s="54"/>
      <c r="PJR24" s="54"/>
      <c r="PJS24" s="54"/>
      <c r="PJT24" s="54"/>
      <c r="PJU24" s="54"/>
      <c r="PJV24" s="54"/>
      <c r="PJW24" s="54"/>
      <c r="PJX24" s="54"/>
      <c r="PJY24" s="54"/>
      <c r="PJZ24" s="54"/>
      <c r="PKA24" s="54"/>
      <c r="PKB24" s="54"/>
      <c r="PKC24" s="54"/>
      <c r="PKD24" s="54"/>
      <c r="PKE24" s="54"/>
      <c r="PKF24" s="54"/>
      <c r="PKG24" s="54"/>
      <c r="PKH24" s="54"/>
      <c r="PKI24" s="54"/>
      <c r="PKJ24" s="54"/>
      <c r="PKK24" s="54"/>
      <c r="PKL24" s="54"/>
      <c r="PKM24" s="54"/>
      <c r="PKN24" s="54"/>
      <c r="PKO24" s="54"/>
      <c r="PKP24" s="54"/>
      <c r="PKQ24" s="54"/>
      <c r="PKR24" s="54"/>
      <c r="PKS24" s="54"/>
      <c r="PKT24" s="54"/>
      <c r="PKU24" s="54"/>
      <c r="PKV24" s="54"/>
      <c r="PKW24" s="54"/>
      <c r="PKX24" s="54"/>
      <c r="PKY24" s="54"/>
      <c r="PKZ24" s="54"/>
      <c r="PLA24" s="54"/>
      <c r="PLB24" s="54"/>
      <c r="PLC24" s="54"/>
      <c r="PLD24" s="54"/>
      <c r="PLE24" s="54"/>
      <c r="PLF24" s="54"/>
      <c r="PLG24" s="54"/>
      <c r="PLH24" s="54"/>
      <c r="PLI24" s="54"/>
      <c r="PLJ24" s="54"/>
      <c r="PLK24" s="54"/>
      <c r="PLL24" s="54"/>
      <c r="PLM24" s="54"/>
      <c r="PLN24" s="54"/>
      <c r="PLO24" s="54"/>
      <c r="PLP24" s="54"/>
      <c r="PLQ24" s="54"/>
      <c r="PLR24" s="54"/>
      <c r="PLS24" s="54"/>
      <c r="PLT24" s="54"/>
      <c r="PLU24" s="54"/>
      <c r="PLV24" s="54"/>
      <c r="PLW24" s="54"/>
      <c r="PLX24" s="54"/>
      <c r="PLY24" s="54"/>
      <c r="PLZ24" s="54"/>
      <c r="PMA24" s="54"/>
      <c r="PMB24" s="54"/>
      <c r="PMC24" s="54"/>
      <c r="PMD24" s="54"/>
      <c r="PME24" s="54"/>
      <c r="PMF24" s="54"/>
      <c r="PMG24" s="54"/>
      <c r="PMH24" s="54"/>
      <c r="PMI24" s="54"/>
      <c r="PMJ24" s="54"/>
      <c r="PMK24" s="54"/>
      <c r="PML24" s="54"/>
      <c r="PMM24" s="54"/>
      <c r="PMN24" s="54"/>
      <c r="PMO24" s="54"/>
      <c r="PMP24" s="54"/>
      <c r="PMQ24" s="54"/>
      <c r="PMR24" s="54"/>
      <c r="PMS24" s="54"/>
      <c r="PMT24" s="54"/>
      <c r="PMU24" s="54"/>
      <c r="PMV24" s="54"/>
      <c r="PMW24" s="54"/>
      <c r="PMX24" s="54"/>
      <c r="PMY24" s="54"/>
      <c r="PMZ24" s="54"/>
      <c r="PNA24" s="54"/>
      <c r="PNB24" s="54"/>
      <c r="PNC24" s="54"/>
      <c r="PND24" s="54"/>
      <c r="PNE24" s="54"/>
      <c r="PNF24" s="54"/>
      <c r="PNG24" s="54"/>
      <c r="PNH24" s="54"/>
      <c r="PNI24" s="54"/>
      <c r="PNJ24" s="54"/>
      <c r="PNK24" s="54"/>
      <c r="PNL24" s="54"/>
      <c r="PNM24" s="54"/>
      <c r="PNN24" s="54"/>
      <c r="PNO24" s="54"/>
      <c r="PNP24" s="54"/>
      <c r="PNQ24" s="54"/>
      <c r="PNR24" s="54"/>
      <c r="PNS24" s="54"/>
      <c r="PNT24" s="54"/>
      <c r="PNU24" s="54"/>
      <c r="PNV24" s="54"/>
      <c r="PNW24" s="54"/>
      <c r="PNX24" s="54"/>
      <c r="PNY24" s="54"/>
      <c r="PNZ24" s="54"/>
      <c r="POA24" s="54"/>
      <c r="POB24" s="54"/>
      <c r="POC24" s="54"/>
      <c r="POD24" s="54"/>
      <c r="POE24" s="54"/>
      <c r="POF24" s="54"/>
      <c r="POG24" s="54"/>
      <c r="POH24" s="54"/>
      <c r="POI24" s="54"/>
      <c r="POJ24" s="54"/>
      <c r="POK24" s="54"/>
      <c r="POL24" s="54"/>
      <c r="POM24" s="54"/>
      <c r="PON24" s="54"/>
      <c r="POO24" s="54"/>
      <c r="POP24" s="54"/>
      <c r="POQ24" s="54"/>
      <c r="POR24" s="54"/>
      <c r="POS24" s="54"/>
      <c r="POT24" s="54"/>
      <c r="POU24" s="54"/>
      <c r="POV24" s="54"/>
      <c r="POW24" s="54"/>
      <c r="POX24" s="54"/>
      <c r="POY24" s="54"/>
      <c r="POZ24" s="54"/>
      <c r="PPA24" s="54"/>
      <c r="PPB24" s="54"/>
      <c r="PPC24" s="54"/>
      <c r="PPD24" s="54"/>
      <c r="PPE24" s="54"/>
      <c r="PPF24" s="54"/>
      <c r="PPG24" s="54"/>
      <c r="PPH24" s="54"/>
      <c r="PPI24" s="54"/>
      <c r="PPJ24" s="54"/>
      <c r="PPK24" s="54"/>
      <c r="PPL24" s="54"/>
      <c r="PPM24" s="54"/>
      <c r="PPN24" s="54"/>
      <c r="PPO24" s="54"/>
      <c r="PPP24" s="54"/>
      <c r="PPQ24" s="54"/>
      <c r="PPR24" s="54"/>
      <c r="PPS24" s="54"/>
      <c r="PPT24" s="54"/>
      <c r="PPU24" s="54"/>
      <c r="PPV24" s="54"/>
      <c r="PPW24" s="54"/>
      <c r="PPX24" s="54"/>
      <c r="PPY24" s="54"/>
      <c r="PPZ24" s="54"/>
      <c r="PQA24" s="54"/>
      <c r="PQB24" s="54"/>
      <c r="PQC24" s="54"/>
      <c r="PQD24" s="54"/>
      <c r="PQE24" s="54"/>
      <c r="PQF24" s="54"/>
      <c r="PQG24" s="54"/>
      <c r="PQH24" s="54"/>
      <c r="PQI24" s="54"/>
      <c r="PQJ24" s="54"/>
      <c r="PQK24" s="54"/>
      <c r="PQL24" s="54"/>
      <c r="PQM24" s="54"/>
      <c r="PQN24" s="54"/>
      <c r="PQO24" s="54"/>
      <c r="PQP24" s="54"/>
      <c r="PQQ24" s="54"/>
      <c r="PQR24" s="54"/>
      <c r="PQS24" s="54"/>
      <c r="PQT24" s="54"/>
      <c r="PQU24" s="54"/>
      <c r="PQV24" s="54"/>
      <c r="PQW24" s="54"/>
      <c r="PQX24" s="54"/>
      <c r="PQY24" s="54"/>
      <c r="PQZ24" s="54"/>
      <c r="PRA24" s="54"/>
      <c r="PRB24" s="54"/>
      <c r="PRC24" s="54"/>
      <c r="PRD24" s="54"/>
      <c r="PRE24" s="54"/>
      <c r="PRF24" s="54"/>
      <c r="PRG24" s="54"/>
      <c r="PRH24" s="54"/>
      <c r="PRI24" s="54"/>
      <c r="PRJ24" s="54"/>
      <c r="PRK24" s="54"/>
      <c r="PRL24" s="54"/>
      <c r="PRM24" s="54"/>
      <c r="PRN24" s="54"/>
      <c r="PRO24" s="54"/>
      <c r="PRP24" s="54"/>
      <c r="PRQ24" s="54"/>
      <c r="PRR24" s="54"/>
      <c r="PRS24" s="54"/>
      <c r="PRT24" s="54"/>
      <c r="PRU24" s="54"/>
      <c r="PRV24" s="54"/>
      <c r="PRW24" s="54"/>
      <c r="PRX24" s="54"/>
      <c r="PRY24" s="54"/>
      <c r="PRZ24" s="54"/>
      <c r="PSA24" s="54"/>
      <c r="PSB24" s="54"/>
      <c r="PSC24" s="54"/>
      <c r="PSD24" s="54"/>
      <c r="PSE24" s="54"/>
      <c r="PSF24" s="54"/>
      <c r="PSG24" s="54"/>
      <c r="PSH24" s="54"/>
      <c r="PSI24" s="54"/>
      <c r="PSJ24" s="54"/>
      <c r="PSK24" s="54"/>
      <c r="PSL24" s="54"/>
      <c r="PSM24" s="54"/>
      <c r="PSN24" s="54"/>
      <c r="PSO24" s="54"/>
      <c r="PSP24" s="54"/>
      <c r="PSQ24" s="54"/>
      <c r="PSR24" s="54"/>
      <c r="PSS24" s="54"/>
      <c r="PST24" s="54"/>
      <c r="PSU24" s="54"/>
      <c r="PSV24" s="54"/>
      <c r="PSW24" s="54"/>
      <c r="PSX24" s="54"/>
      <c r="PSY24" s="54"/>
      <c r="PSZ24" s="54"/>
      <c r="PTA24" s="54"/>
      <c r="PTB24" s="54"/>
      <c r="PTC24" s="54"/>
      <c r="PTD24" s="54"/>
      <c r="PTE24" s="54"/>
      <c r="PTF24" s="54"/>
      <c r="PTG24" s="54"/>
      <c r="PTH24" s="54"/>
      <c r="PTI24" s="54"/>
      <c r="PTJ24" s="54"/>
      <c r="PTK24" s="54"/>
      <c r="PTL24" s="54"/>
      <c r="PTM24" s="54"/>
      <c r="PTN24" s="54"/>
      <c r="PTO24" s="54"/>
      <c r="PTP24" s="54"/>
      <c r="PTQ24" s="54"/>
      <c r="PTR24" s="54"/>
      <c r="PTS24" s="54"/>
      <c r="PTT24" s="54"/>
      <c r="PTU24" s="54"/>
      <c r="PTV24" s="54"/>
      <c r="PTW24" s="54"/>
      <c r="PTX24" s="54"/>
      <c r="PTY24" s="54"/>
      <c r="PTZ24" s="54"/>
      <c r="PUA24" s="54"/>
      <c r="PUB24" s="54"/>
      <c r="PUC24" s="54"/>
      <c r="PUD24" s="54"/>
      <c r="PUE24" s="54"/>
      <c r="PUF24" s="54"/>
      <c r="PUG24" s="54"/>
      <c r="PUH24" s="54"/>
      <c r="PUI24" s="54"/>
      <c r="PUJ24" s="54"/>
      <c r="PUK24" s="54"/>
      <c r="PUL24" s="54"/>
      <c r="PUM24" s="54"/>
      <c r="PUN24" s="54"/>
      <c r="PUO24" s="54"/>
      <c r="PUP24" s="54"/>
      <c r="PUQ24" s="54"/>
      <c r="PUR24" s="54"/>
      <c r="PUS24" s="54"/>
      <c r="PUT24" s="54"/>
      <c r="PUU24" s="54"/>
      <c r="PUV24" s="54"/>
      <c r="PUW24" s="54"/>
      <c r="PUX24" s="54"/>
      <c r="PUY24" s="54"/>
      <c r="PUZ24" s="54"/>
      <c r="PVA24" s="54"/>
      <c r="PVB24" s="54"/>
      <c r="PVC24" s="54"/>
      <c r="PVD24" s="54"/>
      <c r="PVE24" s="54"/>
      <c r="PVF24" s="54"/>
      <c r="PVG24" s="54"/>
      <c r="PVH24" s="54"/>
      <c r="PVI24" s="54"/>
      <c r="PVJ24" s="54"/>
      <c r="PVK24" s="54"/>
      <c r="PVL24" s="54"/>
      <c r="PVM24" s="54"/>
      <c r="PVN24" s="54"/>
      <c r="PVO24" s="54"/>
      <c r="PVP24" s="54"/>
      <c r="PVQ24" s="54"/>
      <c r="PVR24" s="54"/>
      <c r="PVS24" s="54"/>
      <c r="PVT24" s="54"/>
      <c r="PVU24" s="54"/>
      <c r="PVV24" s="54"/>
      <c r="PVW24" s="54"/>
      <c r="PVX24" s="54"/>
      <c r="PVY24" s="54"/>
      <c r="PVZ24" s="54"/>
      <c r="PWA24" s="54"/>
      <c r="PWB24" s="54"/>
      <c r="PWC24" s="54"/>
      <c r="PWD24" s="54"/>
      <c r="PWE24" s="54"/>
      <c r="PWF24" s="54"/>
      <c r="PWG24" s="54"/>
      <c r="PWH24" s="54"/>
      <c r="PWI24" s="54"/>
      <c r="PWJ24" s="54"/>
      <c r="PWK24" s="54"/>
      <c r="PWL24" s="54"/>
      <c r="PWM24" s="54"/>
      <c r="PWN24" s="54"/>
      <c r="PWO24" s="54"/>
      <c r="PWP24" s="54"/>
      <c r="PWQ24" s="54"/>
      <c r="PWR24" s="54"/>
      <c r="PWS24" s="54"/>
      <c r="PWT24" s="54"/>
      <c r="PWU24" s="54"/>
      <c r="PWV24" s="54"/>
      <c r="PWW24" s="54"/>
      <c r="PWX24" s="54"/>
      <c r="PWY24" s="54"/>
      <c r="PWZ24" s="54"/>
      <c r="PXA24" s="54"/>
      <c r="PXB24" s="54"/>
      <c r="PXC24" s="54"/>
      <c r="PXD24" s="54"/>
      <c r="PXE24" s="54"/>
      <c r="PXF24" s="54"/>
      <c r="PXG24" s="54"/>
      <c r="PXH24" s="54"/>
      <c r="PXI24" s="54"/>
      <c r="PXJ24" s="54"/>
      <c r="PXK24" s="54"/>
      <c r="PXL24" s="54"/>
      <c r="PXM24" s="54"/>
      <c r="PXN24" s="54"/>
      <c r="PXO24" s="54"/>
      <c r="PXP24" s="54"/>
      <c r="PXQ24" s="54"/>
      <c r="PXR24" s="54"/>
      <c r="PXS24" s="54"/>
      <c r="PXT24" s="54"/>
      <c r="PXU24" s="54"/>
      <c r="PXV24" s="54"/>
      <c r="PXW24" s="54"/>
      <c r="PXX24" s="54"/>
      <c r="PXY24" s="54"/>
      <c r="PXZ24" s="54"/>
      <c r="PYA24" s="54"/>
      <c r="PYB24" s="54"/>
      <c r="PYC24" s="54"/>
      <c r="PYD24" s="54"/>
      <c r="PYE24" s="54"/>
      <c r="PYF24" s="54"/>
      <c r="PYG24" s="54"/>
      <c r="PYH24" s="54"/>
      <c r="PYI24" s="54"/>
      <c r="PYJ24" s="54"/>
      <c r="PYK24" s="54"/>
      <c r="PYL24" s="54"/>
      <c r="PYM24" s="54"/>
      <c r="PYN24" s="54"/>
      <c r="PYO24" s="54"/>
      <c r="PYP24" s="54"/>
      <c r="PYQ24" s="54"/>
      <c r="PYR24" s="54"/>
      <c r="PYS24" s="54"/>
      <c r="PYT24" s="54"/>
      <c r="PYU24" s="54"/>
      <c r="PYV24" s="54"/>
      <c r="PYW24" s="54"/>
      <c r="PYX24" s="54"/>
      <c r="PYY24" s="54"/>
      <c r="PYZ24" s="54"/>
      <c r="PZA24" s="54"/>
      <c r="PZB24" s="54"/>
      <c r="PZC24" s="54"/>
      <c r="PZD24" s="54"/>
      <c r="PZE24" s="54"/>
      <c r="PZF24" s="54"/>
      <c r="PZG24" s="54"/>
      <c r="PZH24" s="54"/>
      <c r="PZI24" s="54"/>
      <c r="PZJ24" s="54"/>
      <c r="PZK24" s="54"/>
      <c r="PZL24" s="54"/>
      <c r="PZM24" s="54"/>
      <c r="PZN24" s="54"/>
      <c r="PZO24" s="54"/>
      <c r="PZP24" s="54"/>
      <c r="PZQ24" s="54"/>
      <c r="PZR24" s="54"/>
      <c r="PZS24" s="54"/>
      <c r="PZT24" s="54"/>
      <c r="PZU24" s="54"/>
      <c r="PZV24" s="54"/>
      <c r="PZW24" s="54"/>
      <c r="PZX24" s="54"/>
      <c r="PZY24" s="54"/>
      <c r="PZZ24" s="54"/>
      <c r="QAA24" s="54"/>
      <c r="QAB24" s="54"/>
      <c r="QAC24" s="54"/>
      <c r="QAD24" s="54"/>
      <c r="QAE24" s="54"/>
      <c r="QAF24" s="54"/>
      <c r="QAG24" s="54"/>
      <c r="QAH24" s="54"/>
      <c r="QAI24" s="54"/>
      <c r="QAJ24" s="54"/>
      <c r="QAK24" s="54"/>
      <c r="QAL24" s="54"/>
      <c r="QAM24" s="54"/>
      <c r="QAN24" s="54"/>
      <c r="QAO24" s="54"/>
      <c r="QAP24" s="54"/>
      <c r="QAQ24" s="54"/>
      <c r="QAR24" s="54"/>
      <c r="QAS24" s="54"/>
      <c r="QAT24" s="54"/>
      <c r="QAU24" s="54"/>
      <c r="QAV24" s="54"/>
      <c r="QAW24" s="54"/>
      <c r="QAX24" s="54"/>
      <c r="QAY24" s="54"/>
      <c r="QAZ24" s="54"/>
      <c r="QBA24" s="54"/>
      <c r="QBB24" s="54"/>
      <c r="QBC24" s="54"/>
      <c r="QBD24" s="54"/>
      <c r="QBE24" s="54"/>
      <c r="QBF24" s="54"/>
      <c r="QBG24" s="54"/>
      <c r="QBH24" s="54"/>
      <c r="QBI24" s="54"/>
      <c r="QBJ24" s="54"/>
      <c r="QBK24" s="54"/>
      <c r="QBL24" s="54"/>
      <c r="QBM24" s="54"/>
      <c r="QBN24" s="54"/>
      <c r="QBO24" s="54"/>
      <c r="QBP24" s="54"/>
      <c r="QBQ24" s="54"/>
      <c r="QBR24" s="54"/>
      <c r="QBS24" s="54"/>
      <c r="QBT24" s="54"/>
      <c r="QBU24" s="54"/>
      <c r="QBV24" s="54"/>
      <c r="QBW24" s="54"/>
      <c r="QBX24" s="54"/>
      <c r="QBY24" s="54"/>
      <c r="QBZ24" s="54"/>
      <c r="QCA24" s="54"/>
      <c r="QCB24" s="54"/>
      <c r="QCC24" s="54"/>
      <c r="QCD24" s="54"/>
      <c r="QCE24" s="54"/>
      <c r="QCF24" s="54"/>
      <c r="QCG24" s="54"/>
      <c r="QCH24" s="54"/>
      <c r="QCI24" s="54"/>
      <c r="QCJ24" s="54"/>
      <c r="QCK24" s="54"/>
      <c r="QCL24" s="54"/>
      <c r="QCM24" s="54"/>
      <c r="QCN24" s="54"/>
      <c r="QCO24" s="54"/>
      <c r="QCP24" s="54"/>
      <c r="QCQ24" s="54"/>
      <c r="QCR24" s="54"/>
      <c r="QCS24" s="54"/>
      <c r="QCT24" s="54"/>
      <c r="QCU24" s="54"/>
      <c r="QCV24" s="54"/>
      <c r="QCW24" s="54"/>
      <c r="QCX24" s="54"/>
      <c r="QCY24" s="54"/>
      <c r="QCZ24" s="54"/>
      <c r="QDA24" s="54"/>
      <c r="QDB24" s="54"/>
      <c r="QDC24" s="54"/>
      <c r="QDD24" s="54"/>
      <c r="QDE24" s="54"/>
      <c r="QDF24" s="54"/>
      <c r="QDG24" s="54"/>
      <c r="QDH24" s="54"/>
      <c r="QDI24" s="54"/>
      <c r="QDJ24" s="54"/>
      <c r="QDK24" s="54"/>
      <c r="QDL24" s="54"/>
      <c r="QDM24" s="54"/>
      <c r="QDN24" s="54"/>
      <c r="QDO24" s="54"/>
      <c r="QDP24" s="54"/>
      <c r="QDQ24" s="54"/>
      <c r="QDR24" s="54"/>
      <c r="QDS24" s="54"/>
      <c r="QDT24" s="54"/>
      <c r="QDU24" s="54"/>
      <c r="QDV24" s="54"/>
      <c r="QDW24" s="54"/>
      <c r="QDX24" s="54"/>
      <c r="QDY24" s="54"/>
      <c r="QDZ24" s="54"/>
      <c r="QEA24" s="54"/>
      <c r="QEB24" s="54"/>
      <c r="QEC24" s="54"/>
      <c r="QED24" s="54"/>
      <c r="QEE24" s="54"/>
      <c r="QEF24" s="54"/>
      <c r="QEG24" s="54"/>
      <c r="QEH24" s="54"/>
      <c r="QEI24" s="54"/>
      <c r="QEJ24" s="54"/>
      <c r="QEK24" s="54"/>
      <c r="QEL24" s="54"/>
      <c r="QEM24" s="54"/>
      <c r="QEN24" s="54"/>
      <c r="QEO24" s="54"/>
      <c r="QEP24" s="54"/>
      <c r="QEQ24" s="54"/>
      <c r="QER24" s="54"/>
      <c r="QES24" s="54"/>
      <c r="QET24" s="54"/>
      <c r="QEU24" s="54"/>
      <c r="QEV24" s="54"/>
      <c r="QEW24" s="54"/>
      <c r="QEX24" s="54"/>
      <c r="QEY24" s="54"/>
      <c r="QEZ24" s="54"/>
      <c r="QFA24" s="54"/>
      <c r="QFB24" s="54"/>
      <c r="QFC24" s="54"/>
      <c r="QFD24" s="54"/>
      <c r="QFE24" s="54"/>
      <c r="QFF24" s="54"/>
      <c r="QFG24" s="54"/>
      <c r="QFH24" s="54"/>
      <c r="QFI24" s="54"/>
      <c r="QFJ24" s="54"/>
      <c r="QFK24" s="54"/>
      <c r="QFL24" s="54"/>
      <c r="QFM24" s="54"/>
      <c r="QFN24" s="54"/>
      <c r="QFO24" s="54"/>
      <c r="QFP24" s="54"/>
      <c r="QFQ24" s="54"/>
      <c r="QFR24" s="54"/>
      <c r="QFS24" s="54"/>
      <c r="QFT24" s="54"/>
      <c r="QFU24" s="54"/>
      <c r="QFV24" s="54"/>
      <c r="QFW24" s="54"/>
      <c r="QFX24" s="54"/>
      <c r="QFY24" s="54"/>
      <c r="QFZ24" s="54"/>
      <c r="QGA24" s="54"/>
      <c r="QGB24" s="54"/>
      <c r="QGC24" s="54"/>
      <c r="QGD24" s="54"/>
      <c r="QGE24" s="54"/>
      <c r="QGF24" s="54"/>
      <c r="QGG24" s="54"/>
      <c r="QGH24" s="54"/>
      <c r="QGI24" s="54"/>
      <c r="QGJ24" s="54"/>
      <c r="QGK24" s="54"/>
      <c r="QGL24" s="54"/>
      <c r="QGM24" s="54"/>
      <c r="QGN24" s="54"/>
      <c r="QGO24" s="54"/>
      <c r="QGP24" s="54"/>
      <c r="QGQ24" s="54"/>
      <c r="QGR24" s="54"/>
      <c r="QGS24" s="54"/>
      <c r="QGT24" s="54"/>
      <c r="QGU24" s="54"/>
      <c r="QGV24" s="54"/>
      <c r="QGW24" s="54"/>
      <c r="QGX24" s="54"/>
      <c r="QGY24" s="54"/>
      <c r="QGZ24" s="54"/>
      <c r="QHA24" s="54"/>
      <c r="QHB24" s="54"/>
      <c r="QHC24" s="54"/>
      <c r="QHD24" s="54"/>
      <c r="QHE24" s="54"/>
      <c r="QHF24" s="54"/>
      <c r="QHG24" s="54"/>
      <c r="QHH24" s="54"/>
      <c r="QHI24" s="54"/>
      <c r="QHJ24" s="54"/>
      <c r="QHK24" s="54"/>
      <c r="QHL24" s="54"/>
      <c r="QHM24" s="54"/>
      <c r="QHN24" s="54"/>
      <c r="QHO24" s="54"/>
      <c r="QHP24" s="54"/>
      <c r="QHQ24" s="54"/>
      <c r="QHR24" s="54"/>
      <c r="QHS24" s="54"/>
      <c r="QHT24" s="54"/>
      <c r="QHU24" s="54"/>
      <c r="QHV24" s="54"/>
      <c r="QHW24" s="54"/>
      <c r="QHX24" s="54"/>
      <c r="QHY24" s="54"/>
      <c r="QHZ24" s="54"/>
      <c r="QIA24" s="54"/>
      <c r="QIB24" s="54"/>
      <c r="QIC24" s="54"/>
      <c r="QID24" s="54"/>
      <c r="QIE24" s="54"/>
      <c r="QIF24" s="54"/>
      <c r="QIG24" s="54"/>
      <c r="QIH24" s="54"/>
      <c r="QII24" s="54"/>
      <c r="QIJ24" s="54"/>
      <c r="QIK24" s="54"/>
      <c r="QIL24" s="54"/>
      <c r="QIM24" s="54"/>
      <c r="QIN24" s="54"/>
      <c r="QIO24" s="54"/>
      <c r="QIP24" s="54"/>
      <c r="QIQ24" s="54"/>
      <c r="QIR24" s="54"/>
      <c r="QIS24" s="54"/>
      <c r="QIT24" s="54"/>
      <c r="QIU24" s="54"/>
      <c r="QIV24" s="54"/>
      <c r="QIW24" s="54"/>
      <c r="QIX24" s="54"/>
      <c r="QIY24" s="54"/>
      <c r="QIZ24" s="54"/>
      <c r="QJA24" s="54"/>
      <c r="QJB24" s="54"/>
      <c r="QJC24" s="54"/>
      <c r="QJD24" s="54"/>
      <c r="QJE24" s="54"/>
      <c r="QJF24" s="54"/>
      <c r="QJG24" s="54"/>
      <c r="QJH24" s="54"/>
      <c r="QJI24" s="54"/>
      <c r="QJJ24" s="54"/>
      <c r="QJK24" s="54"/>
      <c r="QJL24" s="54"/>
      <c r="QJM24" s="54"/>
      <c r="QJN24" s="54"/>
      <c r="QJO24" s="54"/>
      <c r="QJP24" s="54"/>
      <c r="QJQ24" s="54"/>
      <c r="QJR24" s="54"/>
      <c r="QJS24" s="54"/>
      <c r="QJT24" s="54"/>
      <c r="QJU24" s="54"/>
      <c r="QJV24" s="54"/>
      <c r="QJW24" s="54"/>
      <c r="QJX24" s="54"/>
      <c r="QJY24" s="54"/>
      <c r="QJZ24" s="54"/>
      <c r="QKA24" s="54"/>
      <c r="QKB24" s="54"/>
      <c r="QKC24" s="54"/>
      <c r="QKD24" s="54"/>
      <c r="QKE24" s="54"/>
      <c r="QKF24" s="54"/>
      <c r="QKG24" s="54"/>
      <c r="QKH24" s="54"/>
      <c r="QKI24" s="54"/>
      <c r="QKJ24" s="54"/>
      <c r="QKK24" s="54"/>
      <c r="QKL24" s="54"/>
      <c r="QKM24" s="54"/>
      <c r="QKN24" s="54"/>
      <c r="QKO24" s="54"/>
      <c r="QKP24" s="54"/>
      <c r="QKQ24" s="54"/>
      <c r="QKR24" s="54"/>
      <c r="QKS24" s="54"/>
      <c r="QKT24" s="54"/>
      <c r="QKU24" s="54"/>
      <c r="QKV24" s="54"/>
      <c r="QKW24" s="54"/>
      <c r="QKX24" s="54"/>
      <c r="QKY24" s="54"/>
      <c r="QKZ24" s="54"/>
      <c r="QLA24" s="54"/>
      <c r="QLB24" s="54"/>
      <c r="QLC24" s="54"/>
      <c r="QLD24" s="54"/>
      <c r="QLE24" s="54"/>
      <c r="QLF24" s="54"/>
      <c r="QLG24" s="54"/>
      <c r="QLH24" s="54"/>
      <c r="QLI24" s="54"/>
      <c r="QLJ24" s="54"/>
      <c r="QLK24" s="54"/>
      <c r="QLL24" s="54"/>
      <c r="QLM24" s="54"/>
      <c r="QLN24" s="54"/>
      <c r="QLO24" s="54"/>
      <c r="QLP24" s="54"/>
      <c r="QLQ24" s="54"/>
      <c r="QLR24" s="54"/>
      <c r="QLS24" s="54"/>
      <c r="QLT24" s="54"/>
      <c r="QLU24" s="54"/>
      <c r="QLV24" s="54"/>
      <c r="QLW24" s="54"/>
      <c r="QLX24" s="54"/>
      <c r="QLY24" s="54"/>
      <c r="QLZ24" s="54"/>
      <c r="QMA24" s="54"/>
      <c r="QMB24" s="54"/>
      <c r="QMC24" s="54"/>
      <c r="QMD24" s="54"/>
      <c r="QME24" s="54"/>
      <c r="QMF24" s="54"/>
      <c r="QMG24" s="54"/>
      <c r="QMH24" s="54"/>
      <c r="QMI24" s="54"/>
      <c r="QMJ24" s="54"/>
      <c r="QMK24" s="54"/>
      <c r="QML24" s="54"/>
      <c r="QMM24" s="54"/>
      <c r="QMN24" s="54"/>
      <c r="QMO24" s="54"/>
      <c r="QMP24" s="54"/>
      <c r="QMQ24" s="54"/>
      <c r="QMR24" s="54"/>
      <c r="QMS24" s="54"/>
      <c r="QMT24" s="54"/>
      <c r="QMU24" s="54"/>
      <c r="QMV24" s="54"/>
      <c r="QMW24" s="54"/>
      <c r="QMX24" s="54"/>
      <c r="QMY24" s="54"/>
      <c r="QMZ24" s="54"/>
      <c r="QNA24" s="54"/>
      <c r="QNB24" s="54"/>
      <c r="QNC24" s="54"/>
      <c r="QND24" s="54"/>
      <c r="QNE24" s="54"/>
      <c r="QNF24" s="54"/>
      <c r="QNG24" s="54"/>
      <c r="QNH24" s="54"/>
      <c r="QNI24" s="54"/>
      <c r="QNJ24" s="54"/>
      <c r="QNK24" s="54"/>
      <c r="QNL24" s="54"/>
      <c r="QNM24" s="54"/>
      <c r="QNN24" s="54"/>
      <c r="QNO24" s="54"/>
      <c r="QNP24" s="54"/>
      <c r="QNQ24" s="54"/>
      <c r="QNR24" s="54"/>
      <c r="QNS24" s="54"/>
      <c r="QNT24" s="54"/>
      <c r="QNU24" s="54"/>
      <c r="QNV24" s="54"/>
      <c r="QNW24" s="54"/>
      <c r="QNX24" s="54"/>
      <c r="QNY24" s="54"/>
      <c r="QNZ24" s="54"/>
      <c r="QOA24" s="54"/>
      <c r="QOB24" s="54"/>
      <c r="QOC24" s="54"/>
      <c r="QOD24" s="54"/>
      <c r="QOE24" s="54"/>
      <c r="QOF24" s="54"/>
      <c r="QOG24" s="54"/>
      <c r="QOH24" s="54"/>
      <c r="QOI24" s="54"/>
      <c r="QOJ24" s="54"/>
      <c r="QOK24" s="54"/>
      <c r="QOL24" s="54"/>
      <c r="QOM24" s="54"/>
      <c r="QON24" s="54"/>
      <c r="QOO24" s="54"/>
      <c r="QOP24" s="54"/>
      <c r="QOQ24" s="54"/>
      <c r="QOR24" s="54"/>
      <c r="QOS24" s="54"/>
      <c r="QOT24" s="54"/>
      <c r="QOU24" s="54"/>
      <c r="QOV24" s="54"/>
      <c r="QOW24" s="54"/>
      <c r="QOX24" s="54"/>
      <c r="QOY24" s="54"/>
      <c r="QOZ24" s="54"/>
      <c r="QPA24" s="54"/>
      <c r="QPB24" s="54"/>
      <c r="QPC24" s="54"/>
      <c r="QPD24" s="54"/>
      <c r="QPE24" s="54"/>
      <c r="QPF24" s="54"/>
      <c r="QPG24" s="54"/>
      <c r="QPH24" s="54"/>
      <c r="QPI24" s="54"/>
      <c r="QPJ24" s="54"/>
      <c r="QPK24" s="54"/>
      <c r="QPL24" s="54"/>
      <c r="QPM24" s="54"/>
      <c r="QPN24" s="54"/>
      <c r="QPO24" s="54"/>
      <c r="QPP24" s="54"/>
      <c r="QPQ24" s="54"/>
      <c r="QPR24" s="54"/>
      <c r="QPS24" s="54"/>
      <c r="QPT24" s="54"/>
      <c r="QPU24" s="54"/>
      <c r="QPV24" s="54"/>
      <c r="QPW24" s="54"/>
      <c r="QPX24" s="54"/>
      <c r="QPY24" s="54"/>
      <c r="QPZ24" s="54"/>
      <c r="QQA24" s="54"/>
      <c r="QQB24" s="54"/>
      <c r="QQC24" s="54"/>
      <c r="QQD24" s="54"/>
      <c r="QQE24" s="54"/>
      <c r="QQF24" s="54"/>
      <c r="QQG24" s="54"/>
      <c r="QQH24" s="54"/>
      <c r="QQI24" s="54"/>
      <c r="QQJ24" s="54"/>
      <c r="QQK24" s="54"/>
      <c r="QQL24" s="54"/>
      <c r="QQM24" s="54"/>
      <c r="QQN24" s="54"/>
      <c r="QQO24" s="54"/>
      <c r="QQP24" s="54"/>
      <c r="QQQ24" s="54"/>
      <c r="QQR24" s="54"/>
      <c r="QQS24" s="54"/>
      <c r="QQT24" s="54"/>
      <c r="QQU24" s="54"/>
      <c r="QQV24" s="54"/>
      <c r="QQW24" s="54"/>
      <c r="QQX24" s="54"/>
      <c r="QQY24" s="54"/>
      <c r="QQZ24" s="54"/>
      <c r="QRA24" s="54"/>
      <c r="QRB24" s="54"/>
      <c r="QRC24" s="54"/>
      <c r="QRD24" s="54"/>
      <c r="QRE24" s="54"/>
      <c r="QRF24" s="54"/>
      <c r="QRG24" s="54"/>
      <c r="QRH24" s="54"/>
      <c r="QRI24" s="54"/>
      <c r="QRJ24" s="54"/>
      <c r="QRK24" s="54"/>
      <c r="QRL24" s="54"/>
      <c r="QRM24" s="54"/>
      <c r="QRN24" s="54"/>
      <c r="QRO24" s="54"/>
      <c r="QRP24" s="54"/>
      <c r="QRQ24" s="54"/>
      <c r="QRR24" s="54"/>
      <c r="QRS24" s="54"/>
      <c r="QRT24" s="54"/>
      <c r="QRU24" s="54"/>
      <c r="QRV24" s="54"/>
      <c r="QRW24" s="54"/>
      <c r="QRX24" s="54"/>
      <c r="QRY24" s="54"/>
      <c r="QRZ24" s="54"/>
      <c r="QSA24" s="54"/>
      <c r="QSB24" s="54"/>
      <c r="QSC24" s="54"/>
      <c r="QSD24" s="54"/>
      <c r="QSE24" s="54"/>
      <c r="QSF24" s="54"/>
      <c r="QSG24" s="54"/>
      <c r="QSH24" s="54"/>
      <c r="QSI24" s="54"/>
      <c r="QSJ24" s="54"/>
      <c r="QSK24" s="54"/>
      <c r="QSL24" s="54"/>
      <c r="QSM24" s="54"/>
      <c r="QSN24" s="54"/>
      <c r="QSO24" s="54"/>
      <c r="QSP24" s="54"/>
      <c r="QSQ24" s="54"/>
      <c r="QSR24" s="54"/>
      <c r="QSS24" s="54"/>
      <c r="QST24" s="54"/>
      <c r="QSU24" s="54"/>
      <c r="QSV24" s="54"/>
      <c r="QSW24" s="54"/>
      <c r="QSX24" s="54"/>
      <c r="QSY24" s="54"/>
      <c r="QSZ24" s="54"/>
      <c r="QTA24" s="54"/>
      <c r="QTB24" s="54"/>
      <c r="QTC24" s="54"/>
      <c r="QTD24" s="54"/>
      <c r="QTE24" s="54"/>
      <c r="QTF24" s="54"/>
      <c r="QTG24" s="54"/>
      <c r="QTH24" s="54"/>
      <c r="QTI24" s="54"/>
      <c r="QTJ24" s="54"/>
      <c r="QTK24" s="54"/>
      <c r="QTL24" s="54"/>
      <c r="QTM24" s="54"/>
      <c r="QTN24" s="54"/>
      <c r="QTO24" s="54"/>
      <c r="QTP24" s="54"/>
      <c r="QTQ24" s="54"/>
      <c r="QTR24" s="54"/>
      <c r="QTS24" s="54"/>
      <c r="QTT24" s="54"/>
      <c r="QTU24" s="54"/>
      <c r="QTV24" s="54"/>
      <c r="QTW24" s="54"/>
      <c r="QTX24" s="54"/>
      <c r="QTY24" s="54"/>
      <c r="QTZ24" s="54"/>
      <c r="QUA24" s="54"/>
      <c r="QUB24" s="54"/>
      <c r="QUC24" s="54"/>
      <c r="QUD24" s="54"/>
      <c r="QUE24" s="54"/>
      <c r="QUF24" s="54"/>
      <c r="QUG24" s="54"/>
      <c r="QUH24" s="54"/>
      <c r="QUI24" s="54"/>
      <c r="QUJ24" s="54"/>
      <c r="QUK24" s="54"/>
      <c r="QUL24" s="54"/>
      <c r="QUM24" s="54"/>
      <c r="QUN24" s="54"/>
      <c r="QUO24" s="54"/>
      <c r="QUP24" s="54"/>
      <c r="QUQ24" s="54"/>
      <c r="QUR24" s="54"/>
      <c r="QUS24" s="54"/>
      <c r="QUT24" s="54"/>
      <c r="QUU24" s="54"/>
      <c r="QUV24" s="54"/>
      <c r="QUW24" s="54"/>
      <c r="QUX24" s="54"/>
      <c r="QUY24" s="54"/>
      <c r="QUZ24" s="54"/>
      <c r="QVA24" s="54"/>
      <c r="QVB24" s="54"/>
      <c r="QVC24" s="54"/>
      <c r="QVD24" s="54"/>
      <c r="QVE24" s="54"/>
      <c r="QVF24" s="54"/>
      <c r="QVG24" s="54"/>
      <c r="QVH24" s="54"/>
      <c r="QVI24" s="54"/>
      <c r="QVJ24" s="54"/>
      <c r="QVK24" s="54"/>
      <c r="QVL24" s="54"/>
      <c r="QVM24" s="54"/>
      <c r="QVN24" s="54"/>
      <c r="QVO24" s="54"/>
      <c r="QVP24" s="54"/>
      <c r="QVQ24" s="54"/>
      <c r="QVR24" s="54"/>
      <c r="QVS24" s="54"/>
      <c r="QVT24" s="54"/>
      <c r="QVU24" s="54"/>
      <c r="QVV24" s="54"/>
      <c r="QVW24" s="54"/>
      <c r="QVX24" s="54"/>
      <c r="QVY24" s="54"/>
      <c r="QVZ24" s="54"/>
      <c r="QWA24" s="54"/>
      <c r="QWB24" s="54"/>
      <c r="QWC24" s="54"/>
      <c r="QWD24" s="54"/>
      <c r="QWE24" s="54"/>
      <c r="QWF24" s="54"/>
      <c r="QWG24" s="54"/>
      <c r="QWH24" s="54"/>
      <c r="QWI24" s="54"/>
      <c r="QWJ24" s="54"/>
      <c r="QWK24" s="54"/>
      <c r="QWL24" s="54"/>
      <c r="QWM24" s="54"/>
      <c r="QWN24" s="54"/>
      <c r="QWO24" s="54"/>
      <c r="QWP24" s="54"/>
      <c r="QWQ24" s="54"/>
      <c r="QWR24" s="54"/>
      <c r="QWS24" s="54"/>
      <c r="QWT24" s="54"/>
      <c r="QWU24" s="54"/>
      <c r="QWV24" s="54"/>
      <c r="QWW24" s="54"/>
      <c r="QWX24" s="54"/>
      <c r="QWY24" s="54"/>
      <c r="QWZ24" s="54"/>
      <c r="QXA24" s="54"/>
      <c r="QXB24" s="54"/>
      <c r="QXC24" s="54"/>
      <c r="QXD24" s="54"/>
      <c r="QXE24" s="54"/>
      <c r="QXF24" s="54"/>
      <c r="QXG24" s="54"/>
      <c r="QXH24" s="54"/>
      <c r="QXI24" s="54"/>
      <c r="QXJ24" s="54"/>
      <c r="QXK24" s="54"/>
      <c r="QXL24" s="54"/>
      <c r="QXM24" s="54"/>
      <c r="QXN24" s="54"/>
      <c r="QXO24" s="54"/>
      <c r="QXP24" s="54"/>
      <c r="QXQ24" s="54"/>
      <c r="QXR24" s="54"/>
      <c r="QXS24" s="54"/>
      <c r="QXT24" s="54"/>
      <c r="QXU24" s="54"/>
      <c r="QXV24" s="54"/>
      <c r="QXW24" s="54"/>
      <c r="QXX24" s="54"/>
      <c r="QXY24" s="54"/>
      <c r="QXZ24" s="54"/>
      <c r="QYA24" s="54"/>
      <c r="QYB24" s="54"/>
      <c r="QYC24" s="54"/>
      <c r="QYD24" s="54"/>
      <c r="QYE24" s="54"/>
      <c r="QYF24" s="54"/>
      <c r="QYG24" s="54"/>
      <c r="QYH24" s="54"/>
      <c r="QYI24" s="54"/>
      <c r="QYJ24" s="54"/>
      <c r="QYK24" s="54"/>
      <c r="QYL24" s="54"/>
      <c r="QYM24" s="54"/>
      <c r="QYN24" s="54"/>
      <c r="QYO24" s="54"/>
      <c r="QYP24" s="54"/>
      <c r="QYQ24" s="54"/>
      <c r="QYR24" s="54"/>
      <c r="QYS24" s="54"/>
      <c r="QYT24" s="54"/>
      <c r="QYU24" s="54"/>
      <c r="QYV24" s="54"/>
      <c r="QYW24" s="54"/>
      <c r="QYX24" s="54"/>
      <c r="QYY24" s="54"/>
      <c r="QYZ24" s="54"/>
      <c r="QZA24" s="54"/>
      <c r="QZB24" s="54"/>
      <c r="QZC24" s="54"/>
      <c r="QZD24" s="54"/>
      <c r="QZE24" s="54"/>
      <c r="QZF24" s="54"/>
      <c r="QZG24" s="54"/>
      <c r="QZH24" s="54"/>
      <c r="QZI24" s="54"/>
      <c r="QZJ24" s="54"/>
      <c r="QZK24" s="54"/>
      <c r="QZL24" s="54"/>
      <c r="QZM24" s="54"/>
      <c r="QZN24" s="54"/>
      <c r="QZO24" s="54"/>
      <c r="QZP24" s="54"/>
      <c r="QZQ24" s="54"/>
      <c r="QZR24" s="54"/>
      <c r="QZS24" s="54"/>
      <c r="QZT24" s="54"/>
      <c r="QZU24" s="54"/>
      <c r="QZV24" s="54"/>
      <c r="QZW24" s="54"/>
      <c r="QZX24" s="54"/>
      <c r="QZY24" s="54"/>
      <c r="QZZ24" s="54"/>
      <c r="RAA24" s="54"/>
      <c r="RAB24" s="54"/>
      <c r="RAC24" s="54"/>
      <c r="RAD24" s="54"/>
      <c r="RAE24" s="54"/>
      <c r="RAF24" s="54"/>
      <c r="RAG24" s="54"/>
      <c r="RAH24" s="54"/>
      <c r="RAI24" s="54"/>
      <c r="RAJ24" s="54"/>
      <c r="RAK24" s="54"/>
      <c r="RAL24" s="54"/>
      <c r="RAM24" s="54"/>
      <c r="RAN24" s="54"/>
      <c r="RAO24" s="54"/>
      <c r="RAP24" s="54"/>
      <c r="RAQ24" s="54"/>
      <c r="RAR24" s="54"/>
      <c r="RAS24" s="54"/>
      <c r="RAT24" s="54"/>
      <c r="RAU24" s="54"/>
      <c r="RAV24" s="54"/>
      <c r="RAW24" s="54"/>
      <c r="RAX24" s="54"/>
      <c r="RAY24" s="54"/>
      <c r="RAZ24" s="54"/>
      <c r="RBA24" s="54"/>
      <c r="RBB24" s="54"/>
      <c r="RBC24" s="54"/>
      <c r="RBD24" s="54"/>
      <c r="RBE24" s="54"/>
      <c r="RBF24" s="54"/>
      <c r="RBG24" s="54"/>
      <c r="RBH24" s="54"/>
      <c r="RBI24" s="54"/>
      <c r="RBJ24" s="54"/>
      <c r="RBK24" s="54"/>
      <c r="RBL24" s="54"/>
      <c r="RBM24" s="54"/>
      <c r="RBN24" s="54"/>
      <c r="RBO24" s="54"/>
      <c r="RBP24" s="54"/>
      <c r="RBQ24" s="54"/>
      <c r="RBR24" s="54"/>
      <c r="RBS24" s="54"/>
      <c r="RBT24" s="54"/>
      <c r="RBU24" s="54"/>
      <c r="RBV24" s="54"/>
      <c r="RBW24" s="54"/>
      <c r="RBX24" s="54"/>
      <c r="RBY24" s="54"/>
      <c r="RBZ24" s="54"/>
      <c r="RCA24" s="54"/>
      <c r="RCB24" s="54"/>
      <c r="RCC24" s="54"/>
      <c r="RCD24" s="54"/>
      <c r="RCE24" s="54"/>
      <c r="RCF24" s="54"/>
      <c r="RCG24" s="54"/>
      <c r="RCH24" s="54"/>
      <c r="RCI24" s="54"/>
      <c r="RCJ24" s="54"/>
      <c r="RCK24" s="54"/>
      <c r="RCL24" s="54"/>
      <c r="RCM24" s="54"/>
      <c r="RCN24" s="54"/>
      <c r="RCO24" s="54"/>
      <c r="RCP24" s="54"/>
      <c r="RCQ24" s="54"/>
      <c r="RCR24" s="54"/>
      <c r="RCS24" s="54"/>
      <c r="RCT24" s="54"/>
      <c r="RCU24" s="54"/>
      <c r="RCV24" s="54"/>
      <c r="RCW24" s="54"/>
      <c r="RCX24" s="54"/>
      <c r="RCY24" s="54"/>
      <c r="RCZ24" s="54"/>
      <c r="RDA24" s="54"/>
      <c r="RDB24" s="54"/>
      <c r="RDC24" s="54"/>
      <c r="RDD24" s="54"/>
      <c r="RDE24" s="54"/>
      <c r="RDF24" s="54"/>
      <c r="RDG24" s="54"/>
      <c r="RDH24" s="54"/>
      <c r="RDI24" s="54"/>
      <c r="RDJ24" s="54"/>
      <c r="RDK24" s="54"/>
      <c r="RDL24" s="54"/>
      <c r="RDM24" s="54"/>
      <c r="RDN24" s="54"/>
      <c r="RDO24" s="54"/>
      <c r="RDP24" s="54"/>
      <c r="RDQ24" s="54"/>
      <c r="RDR24" s="54"/>
      <c r="RDS24" s="54"/>
      <c r="RDT24" s="54"/>
      <c r="RDU24" s="54"/>
      <c r="RDV24" s="54"/>
      <c r="RDW24" s="54"/>
      <c r="RDX24" s="54"/>
      <c r="RDY24" s="54"/>
      <c r="RDZ24" s="54"/>
      <c r="REA24" s="54"/>
      <c r="REB24" s="54"/>
      <c r="REC24" s="54"/>
      <c r="RED24" s="54"/>
      <c r="REE24" s="54"/>
      <c r="REF24" s="54"/>
      <c r="REG24" s="54"/>
      <c r="REH24" s="54"/>
      <c r="REI24" s="54"/>
      <c r="REJ24" s="54"/>
      <c r="REK24" s="54"/>
      <c r="REL24" s="54"/>
      <c r="REM24" s="54"/>
      <c r="REN24" s="54"/>
      <c r="REO24" s="54"/>
      <c r="REP24" s="54"/>
      <c r="REQ24" s="54"/>
      <c r="RER24" s="54"/>
      <c r="RES24" s="54"/>
      <c r="RET24" s="54"/>
      <c r="REU24" s="54"/>
      <c r="REV24" s="54"/>
      <c r="REW24" s="54"/>
      <c r="REX24" s="54"/>
      <c r="REY24" s="54"/>
      <c r="REZ24" s="54"/>
      <c r="RFA24" s="54"/>
      <c r="RFB24" s="54"/>
      <c r="RFC24" s="54"/>
      <c r="RFD24" s="54"/>
      <c r="RFE24" s="54"/>
      <c r="RFF24" s="54"/>
      <c r="RFG24" s="54"/>
      <c r="RFH24" s="54"/>
      <c r="RFI24" s="54"/>
      <c r="RFJ24" s="54"/>
      <c r="RFK24" s="54"/>
      <c r="RFL24" s="54"/>
      <c r="RFM24" s="54"/>
      <c r="RFN24" s="54"/>
      <c r="RFO24" s="54"/>
      <c r="RFP24" s="54"/>
      <c r="RFQ24" s="54"/>
      <c r="RFR24" s="54"/>
      <c r="RFS24" s="54"/>
      <c r="RFT24" s="54"/>
      <c r="RFU24" s="54"/>
      <c r="RFV24" s="54"/>
      <c r="RFW24" s="54"/>
      <c r="RFX24" s="54"/>
      <c r="RFY24" s="54"/>
      <c r="RFZ24" s="54"/>
      <c r="RGA24" s="54"/>
      <c r="RGB24" s="54"/>
      <c r="RGC24" s="54"/>
      <c r="RGD24" s="54"/>
      <c r="RGE24" s="54"/>
      <c r="RGF24" s="54"/>
      <c r="RGG24" s="54"/>
      <c r="RGH24" s="54"/>
      <c r="RGI24" s="54"/>
      <c r="RGJ24" s="54"/>
      <c r="RGK24" s="54"/>
      <c r="RGL24" s="54"/>
      <c r="RGM24" s="54"/>
      <c r="RGN24" s="54"/>
      <c r="RGO24" s="54"/>
      <c r="RGP24" s="54"/>
      <c r="RGQ24" s="54"/>
      <c r="RGR24" s="54"/>
      <c r="RGS24" s="54"/>
      <c r="RGT24" s="54"/>
      <c r="RGU24" s="54"/>
      <c r="RGV24" s="54"/>
      <c r="RGW24" s="54"/>
      <c r="RGX24" s="54"/>
      <c r="RGY24" s="54"/>
      <c r="RGZ24" s="54"/>
      <c r="RHA24" s="54"/>
      <c r="RHB24" s="54"/>
      <c r="RHC24" s="54"/>
      <c r="RHD24" s="54"/>
      <c r="RHE24" s="54"/>
      <c r="RHF24" s="54"/>
      <c r="RHG24" s="54"/>
      <c r="RHH24" s="54"/>
      <c r="RHI24" s="54"/>
      <c r="RHJ24" s="54"/>
      <c r="RHK24" s="54"/>
      <c r="RHL24" s="54"/>
      <c r="RHM24" s="54"/>
      <c r="RHN24" s="54"/>
      <c r="RHO24" s="54"/>
      <c r="RHP24" s="54"/>
      <c r="RHQ24" s="54"/>
      <c r="RHR24" s="54"/>
      <c r="RHS24" s="54"/>
      <c r="RHT24" s="54"/>
      <c r="RHU24" s="54"/>
      <c r="RHV24" s="54"/>
      <c r="RHW24" s="54"/>
      <c r="RHX24" s="54"/>
      <c r="RHY24" s="54"/>
      <c r="RHZ24" s="54"/>
      <c r="RIA24" s="54"/>
      <c r="RIB24" s="54"/>
      <c r="RIC24" s="54"/>
      <c r="RID24" s="54"/>
      <c r="RIE24" s="54"/>
      <c r="RIF24" s="54"/>
      <c r="RIG24" s="54"/>
      <c r="RIH24" s="54"/>
      <c r="RII24" s="54"/>
      <c r="RIJ24" s="54"/>
      <c r="RIK24" s="54"/>
      <c r="RIL24" s="54"/>
      <c r="RIM24" s="54"/>
      <c r="RIN24" s="54"/>
      <c r="RIO24" s="54"/>
      <c r="RIP24" s="54"/>
      <c r="RIQ24" s="54"/>
      <c r="RIR24" s="54"/>
      <c r="RIS24" s="54"/>
      <c r="RIT24" s="54"/>
      <c r="RIU24" s="54"/>
      <c r="RIV24" s="54"/>
      <c r="RIW24" s="54"/>
      <c r="RIX24" s="54"/>
      <c r="RIY24" s="54"/>
      <c r="RIZ24" s="54"/>
      <c r="RJA24" s="54"/>
      <c r="RJB24" s="54"/>
      <c r="RJC24" s="54"/>
      <c r="RJD24" s="54"/>
      <c r="RJE24" s="54"/>
      <c r="RJF24" s="54"/>
      <c r="RJG24" s="54"/>
      <c r="RJH24" s="54"/>
      <c r="RJI24" s="54"/>
      <c r="RJJ24" s="54"/>
      <c r="RJK24" s="54"/>
      <c r="RJL24" s="54"/>
      <c r="RJM24" s="54"/>
      <c r="RJN24" s="54"/>
      <c r="RJO24" s="54"/>
      <c r="RJP24" s="54"/>
      <c r="RJQ24" s="54"/>
      <c r="RJR24" s="54"/>
      <c r="RJS24" s="54"/>
      <c r="RJT24" s="54"/>
      <c r="RJU24" s="54"/>
      <c r="RJV24" s="54"/>
      <c r="RJW24" s="54"/>
      <c r="RJX24" s="54"/>
      <c r="RJY24" s="54"/>
      <c r="RJZ24" s="54"/>
      <c r="RKA24" s="54"/>
      <c r="RKB24" s="54"/>
      <c r="RKC24" s="54"/>
      <c r="RKD24" s="54"/>
      <c r="RKE24" s="54"/>
      <c r="RKF24" s="54"/>
      <c r="RKG24" s="54"/>
      <c r="RKH24" s="54"/>
      <c r="RKI24" s="54"/>
      <c r="RKJ24" s="54"/>
      <c r="RKK24" s="54"/>
      <c r="RKL24" s="54"/>
      <c r="RKM24" s="54"/>
      <c r="RKN24" s="54"/>
      <c r="RKO24" s="54"/>
      <c r="RKP24" s="54"/>
      <c r="RKQ24" s="54"/>
      <c r="RKR24" s="54"/>
      <c r="RKS24" s="54"/>
      <c r="RKT24" s="54"/>
      <c r="RKU24" s="54"/>
      <c r="RKV24" s="54"/>
      <c r="RKW24" s="54"/>
      <c r="RKX24" s="54"/>
      <c r="RKY24" s="54"/>
      <c r="RKZ24" s="54"/>
      <c r="RLA24" s="54"/>
      <c r="RLB24" s="54"/>
      <c r="RLC24" s="54"/>
      <c r="RLD24" s="54"/>
      <c r="RLE24" s="54"/>
      <c r="RLF24" s="54"/>
      <c r="RLG24" s="54"/>
      <c r="RLH24" s="54"/>
      <c r="RLI24" s="54"/>
      <c r="RLJ24" s="54"/>
      <c r="RLK24" s="54"/>
      <c r="RLL24" s="54"/>
      <c r="RLM24" s="54"/>
      <c r="RLN24" s="54"/>
      <c r="RLO24" s="54"/>
      <c r="RLP24" s="54"/>
      <c r="RLQ24" s="54"/>
      <c r="RLR24" s="54"/>
      <c r="RLS24" s="54"/>
      <c r="RLT24" s="54"/>
      <c r="RLU24" s="54"/>
      <c r="RLV24" s="54"/>
      <c r="RLW24" s="54"/>
      <c r="RLX24" s="54"/>
      <c r="RLY24" s="54"/>
      <c r="RLZ24" s="54"/>
      <c r="RMA24" s="54"/>
      <c r="RMB24" s="54"/>
      <c r="RMC24" s="54"/>
      <c r="RMD24" s="54"/>
      <c r="RME24" s="54"/>
      <c r="RMF24" s="54"/>
      <c r="RMG24" s="54"/>
      <c r="RMH24" s="54"/>
      <c r="RMI24" s="54"/>
      <c r="RMJ24" s="54"/>
      <c r="RMK24" s="54"/>
      <c r="RML24" s="54"/>
      <c r="RMM24" s="54"/>
      <c r="RMN24" s="54"/>
      <c r="RMO24" s="54"/>
      <c r="RMP24" s="54"/>
      <c r="RMQ24" s="54"/>
      <c r="RMR24" s="54"/>
      <c r="RMS24" s="54"/>
      <c r="RMT24" s="54"/>
      <c r="RMU24" s="54"/>
      <c r="RMV24" s="54"/>
      <c r="RMW24" s="54"/>
      <c r="RMX24" s="54"/>
      <c r="RMY24" s="54"/>
      <c r="RMZ24" s="54"/>
      <c r="RNA24" s="54"/>
      <c r="RNB24" s="54"/>
      <c r="RNC24" s="54"/>
      <c r="RND24" s="54"/>
      <c r="RNE24" s="54"/>
      <c r="RNF24" s="54"/>
      <c r="RNG24" s="54"/>
      <c r="RNH24" s="54"/>
      <c r="RNI24" s="54"/>
      <c r="RNJ24" s="54"/>
      <c r="RNK24" s="54"/>
      <c r="RNL24" s="54"/>
      <c r="RNM24" s="54"/>
      <c r="RNN24" s="54"/>
      <c r="RNO24" s="54"/>
      <c r="RNP24" s="54"/>
      <c r="RNQ24" s="54"/>
      <c r="RNR24" s="54"/>
      <c r="RNS24" s="54"/>
      <c r="RNT24" s="54"/>
      <c r="RNU24" s="54"/>
      <c r="RNV24" s="54"/>
      <c r="RNW24" s="54"/>
      <c r="RNX24" s="54"/>
      <c r="RNY24" s="54"/>
      <c r="RNZ24" s="54"/>
      <c r="ROA24" s="54"/>
      <c r="ROB24" s="54"/>
      <c r="ROC24" s="54"/>
      <c r="ROD24" s="54"/>
      <c r="ROE24" s="54"/>
      <c r="ROF24" s="54"/>
      <c r="ROG24" s="54"/>
      <c r="ROH24" s="54"/>
      <c r="ROI24" s="54"/>
      <c r="ROJ24" s="54"/>
      <c r="ROK24" s="54"/>
      <c r="ROL24" s="54"/>
      <c r="ROM24" s="54"/>
      <c r="RON24" s="54"/>
      <c r="ROO24" s="54"/>
      <c r="ROP24" s="54"/>
      <c r="ROQ24" s="54"/>
      <c r="ROR24" s="54"/>
      <c r="ROS24" s="54"/>
      <c r="ROT24" s="54"/>
      <c r="ROU24" s="54"/>
      <c r="ROV24" s="54"/>
      <c r="ROW24" s="54"/>
      <c r="ROX24" s="54"/>
      <c r="ROY24" s="54"/>
      <c r="ROZ24" s="54"/>
      <c r="RPA24" s="54"/>
      <c r="RPB24" s="54"/>
      <c r="RPC24" s="54"/>
      <c r="RPD24" s="54"/>
      <c r="RPE24" s="54"/>
      <c r="RPF24" s="54"/>
      <c r="RPG24" s="54"/>
      <c r="RPH24" s="54"/>
      <c r="RPI24" s="54"/>
      <c r="RPJ24" s="54"/>
      <c r="RPK24" s="54"/>
      <c r="RPL24" s="54"/>
      <c r="RPM24" s="54"/>
      <c r="RPN24" s="54"/>
      <c r="RPO24" s="54"/>
      <c r="RPP24" s="54"/>
      <c r="RPQ24" s="54"/>
      <c r="RPR24" s="54"/>
      <c r="RPS24" s="54"/>
      <c r="RPT24" s="54"/>
      <c r="RPU24" s="54"/>
      <c r="RPV24" s="54"/>
      <c r="RPW24" s="54"/>
      <c r="RPX24" s="54"/>
      <c r="RPY24" s="54"/>
      <c r="RPZ24" s="54"/>
      <c r="RQA24" s="54"/>
      <c r="RQB24" s="54"/>
      <c r="RQC24" s="54"/>
      <c r="RQD24" s="54"/>
      <c r="RQE24" s="54"/>
      <c r="RQF24" s="54"/>
      <c r="RQG24" s="54"/>
      <c r="RQH24" s="54"/>
      <c r="RQI24" s="54"/>
      <c r="RQJ24" s="54"/>
      <c r="RQK24" s="54"/>
      <c r="RQL24" s="54"/>
      <c r="RQM24" s="54"/>
      <c r="RQN24" s="54"/>
      <c r="RQO24" s="54"/>
      <c r="RQP24" s="54"/>
      <c r="RQQ24" s="54"/>
      <c r="RQR24" s="54"/>
      <c r="RQS24" s="54"/>
      <c r="RQT24" s="54"/>
      <c r="RQU24" s="54"/>
      <c r="RQV24" s="54"/>
      <c r="RQW24" s="54"/>
      <c r="RQX24" s="54"/>
      <c r="RQY24" s="54"/>
      <c r="RQZ24" s="54"/>
      <c r="RRA24" s="54"/>
      <c r="RRB24" s="54"/>
      <c r="RRC24" s="54"/>
      <c r="RRD24" s="54"/>
      <c r="RRE24" s="54"/>
      <c r="RRF24" s="54"/>
      <c r="RRG24" s="54"/>
      <c r="RRH24" s="54"/>
      <c r="RRI24" s="54"/>
      <c r="RRJ24" s="54"/>
      <c r="RRK24" s="54"/>
      <c r="RRL24" s="54"/>
      <c r="RRM24" s="54"/>
      <c r="RRN24" s="54"/>
      <c r="RRO24" s="54"/>
      <c r="RRP24" s="54"/>
      <c r="RRQ24" s="54"/>
      <c r="RRR24" s="54"/>
      <c r="RRS24" s="54"/>
      <c r="RRT24" s="54"/>
      <c r="RRU24" s="54"/>
      <c r="RRV24" s="54"/>
      <c r="RRW24" s="54"/>
      <c r="RRX24" s="54"/>
      <c r="RRY24" s="54"/>
      <c r="RRZ24" s="54"/>
      <c r="RSA24" s="54"/>
      <c r="RSB24" s="54"/>
      <c r="RSC24" s="54"/>
      <c r="RSD24" s="54"/>
      <c r="RSE24" s="54"/>
      <c r="RSF24" s="54"/>
      <c r="RSG24" s="54"/>
      <c r="RSH24" s="54"/>
      <c r="RSI24" s="54"/>
      <c r="RSJ24" s="54"/>
      <c r="RSK24" s="54"/>
      <c r="RSL24" s="54"/>
      <c r="RSM24" s="54"/>
      <c r="RSN24" s="54"/>
      <c r="RSO24" s="54"/>
      <c r="RSP24" s="54"/>
      <c r="RSQ24" s="54"/>
      <c r="RSR24" s="54"/>
      <c r="RSS24" s="54"/>
      <c r="RST24" s="54"/>
      <c r="RSU24" s="54"/>
      <c r="RSV24" s="54"/>
      <c r="RSW24" s="54"/>
      <c r="RSX24" s="54"/>
      <c r="RSY24" s="54"/>
      <c r="RSZ24" s="54"/>
      <c r="RTA24" s="54"/>
      <c r="RTB24" s="54"/>
      <c r="RTC24" s="54"/>
      <c r="RTD24" s="54"/>
      <c r="RTE24" s="54"/>
      <c r="RTF24" s="54"/>
      <c r="RTG24" s="54"/>
      <c r="RTH24" s="54"/>
      <c r="RTI24" s="54"/>
      <c r="RTJ24" s="54"/>
      <c r="RTK24" s="54"/>
      <c r="RTL24" s="54"/>
      <c r="RTM24" s="54"/>
      <c r="RTN24" s="54"/>
      <c r="RTO24" s="54"/>
      <c r="RTP24" s="54"/>
      <c r="RTQ24" s="54"/>
      <c r="RTR24" s="54"/>
      <c r="RTS24" s="54"/>
      <c r="RTT24" s="54"/>
      <c r="RTU24" s="54"/>
      <c r="RTV24" s="54"/>
      <c r="RTW24" s="54"/>
      <c r="RTX24" s="54"/>
      <c r="RTY24" s="54"/>
      <c r="RTZ24" s="54"/>
      <c r="RUA24" s="54"/>
      <c r="RUB24" s="54"/>
      <c r="RUC24" s="54"/>
      <c r="RUD24" s="54"/>
      <c r="RUE24" s="54"/>
      <c r="RUF24" s="54"/>
      <c r="RUG24" s="54"/>
      <c r="RUH24" s="54"/>
      <c r="RUI24" s="54"/>
      <c r="RUJ24" s="54"/>
      <c r="RUK24" s="54"/>
      <c r="RUL24" s="54"/>
      <c r="RUM24" s="54"/>
      <c r="RUN24" s="54"/>
      <c r="RUO24" s="54"/>
      <c r="RUP24" s="54"/>
      <c r="RUQ24" s="54"/>
      <c r="RUR24" s="54"/>
      <c r="RUS24" s="54"/>
      <c r="RUT24" s="54"/>
      <c r="RUU24" s="54"/>
      <c r="RUV24" s="54"/>
      <c r="RUW24" s="54"/>
      <c r="RUX24" s="54"/>
      <c r="RUY24" s="54"/>
      <c r="RUZ24" s="54"/>
      <c r="RVA24" s="54"/>
      <c r="RVB24" s="54"/>
      <c r="RVC24" s="54"/>
      <c r="RVD24" s="54"/>
      <c r="RVE24" s="54"/>
      <c r="RVF24" s="54"/>
      <c r="RVG24" s="54"/>
      <c r="RVH24" s="54"/>
      <c r="RVI24" s="54"/>
      <c r="RVJ24" s="54"/>
      <c r="RVK24" s="54"/>
      <c r="RVL24" s="54"/>
      <c r="RVM24" s="54"/>
      <c r="RVN24" s="54"/>
      <c r="RVO24" s="54"/>
      <c r="RVP24" s="54"/>
      <c r="RVQ24" s="54"/>
      <c r="RVR24" s="54"/>
      <c r="RVS24" s="54"/>
      <c r="RVT24" s="54"/>
      <c r="RVU24" s="54"/>
      <c r="RVV24" s="54"/>
      <c r="RVW24" s="54"/>
      <c r="RVX24" s="54"/>
      <c r="RVY24" s="54"/>
      <c r="RVZ24" s="54"/>
      <c r="RWA24" s="54"/>
      <c r="RWB24" s="54"/>
      <c r="RWC24" s="54"/>
      <c r="RWD24" s="54"/>
      <c r="RWE24" s="54"/>
      <c r="RWF24" s="54"/>
      <c r="RWG24" s="54"/>
      <c r="RWH24" s="54"/>
      <c r="RWI24" s="54"/>
      <c r="RWJ24" s="54"/>
      <c r="RWK24" s="54"/>
      <c r="RWL24" s="54"/>
      <c r="RWM24" s="54"/>
      <c r="RWN24" s="54"/>
      <c r="RWO24" s="54"/>
      <c r="RWP24" s="54"/>
      <c r="RWQ24" s="54"/>
      <c r="RWR24" s="54"/>
      <c r="RWS24" s="54"/>
      <c r="RWT24" s="54"/>
      <c r="RWU24" s="54"/>
      <c r="RWV24" s="54"/>
      <c r="RWW24" s="54"/>
      <c r="RWX24" s="54"/>
      <c r="RWY24" s="54"/>
      <c r="RWZ24" s="54"/>
      <c r="RXA24" s="54"/>
      <c r="RXB24" s="54"/>
      <c r="RXC24" s="54"/>
      <c r="RXD24" s="54"/>
      <c r="RXE24" s="54"/>
      <c r="RXF24" s="54"/>
      <c r="RXG24" s="54"/>
      <c r="RXH24" s="54"/>
      <c r="RXI24" s="54"/>
      <c r="RXJ24" s="54"/>
      <c r="RXK24" s="54"/>
      <c r="RXL24" s="54"/>
      <c r="RXM24" s="54"/>
      <c r="RXN24" s="54"/>
      <c r="RXO24" s="54"/>
      <c r="RXP24" s="54"/>
      <c r="RXQ24" s="54"/>
      <c r="RXR24" s="54"/>
      <c r="RXS24" s="54"/>
      <c r="RXT24" s="54"/>
      <c r="RXU24" s="54"/>
      <c r="RXV24" s="54"/>
      <c r="RXW24" s="54"/>
      <c r="RXX24" s="54"/>
      <c r="RXY24" s="54"/>
      <c r="RXZ24" s="54"/>
      <c r="RYA24" s="54"/>
      <c r="RYB24" s="54"/>
      <c r="RYC24" s="54"/>
      <c r="RYD24" s="54"/>
      <c r="RYE24" s="54"/>
      <c r="RYF24" s="54"/>
      <c r="RYG24" s="54"/>
      <c r="RYH24" s="54"/>
      <c r="RYI24" s="54"/>
      <c r="RYJ24" s="54"/>
      <c r="RYK24" s="54"/>
      <c r="RYL24" s="54"/>
      <c r="RYM24" s="54"/>
      <c r="RYN24" s="54"/>
      <c r="RYO24" s="54"/>
      <c r="RYP24" s="54"/>
      <c r="RYQ24" s="54"/>
      <c r="RYR24" s="54"/>
      <c r="RYS24" s="54"/>
      <c r="RYT24" s="54"/>
      <c r="RYU24" s="54"/>
      <c r="RYV24" s="54"/>
      <c r="RYW24" s="54"/>
      <c r="RYX24" s="54"/>
      <c r="RYY24" s="54"/>
      <c r="RYZ24" s="54"/>
      <c r="RZA24" s="54"/>
      <c r="RZB24" s="54"/>
      <c r="RZC24" s="54"/>
      <c r="RZD24" s="54"/>
      <c r="RZE24" s="54"/>
      <c r="RZF24" s="54"/>
      <c r="RZG24" s="54"/>
      <c r="RZH24" s="54"/>
      <c r="RZI24" s="54"/>
      <c r="RZJ24" s="54"/>
      <c r="RZK24" s="54"/>
      <c r="RZL24" s="54"/>
      <c r="RZM24" s="54"/>
      <c r="RZN24" s="54"/>
      <c r="RZO24" s="54"/>
      <c r="RZP24" s="54"/>
      <c r="RZQ24" s="54"/>
      <c r="RZR24" s="54"/>
      <c r="RZS24" s="54"/>
      <c r="RZT24" s="54"/>
      <c r="RZU24" s="54"/>
      <c r="RZV24" s="54"/>
      <c r="RZW24" s="54"/>
      <c r="RZX24" s="54"/>
      <c r="RZY24" s="54"/>
      <c r="RZZ24" s="54"/>
      <c r="SAA24" s="54"/>
      <c r="SAB24" s="54"/>
      <c r="SAC24" s="54"/>
      <c r="SAD24" s="54"/>
      <c r="SAE24" s="54"/>
      <c r="SAF24" s="54"/>
      <c r="SAG24" s="54"/>
      <c r="SAH24" s="54"/>
      <c r="SAI24" s="54"/>
      <c r="SAJ24" s="54"/>
      <c r="SAK24" s="54"/>
      <c r="SAL24" s="54"/>
      <c r="SAM24" s="54"/>
      <c r="SAN24" s="54"/>
      <c r="SAO24" s="54"/>
      <c r="SAP24" s="54"/>
      <c r="SAQ24" s="54"/>
      <c r="SAR24" s="54"/>
      <c r="SAS24" s="54"/>
      <c r="SAT24" s="54"/>
      <c r="SAU24" s="54"/>
      <c r="SAV24" s="54"/>
      <c r="SAW24" s="54"/>
      <c r="SAX24" s="54"/>
      <c r="SAY24" s="54"/>
      <c r="SAZ24" s="54"/>
      <c r="SBA24" s="54"/>
      <c r="SBB24" s="54"/>
      <c r="SBC24" s="54"/>
      <c r="SBD24" s="54"/>
      <c r="SBE24" s="54"/>
      <c r="SBF24" s="54"/>
      <c r="SBG24" s="54"/>
      <c r="SBH24" s="54"/>
      <c r="SBI24" s="54"/>
      <c r="SBJ24" s="54"/>
      <c r="SBK24" s="54"/>
      <c r="SBL24" s="54"/>
      <c r="SBM24" s="54"/>
      <c r="SBN24" s="54"/>
      <c r="SBO24" s="54"/>
      <c r="SBP24" s="54"/>
      <c r="SBQ24" s="54"/>
      <c r="SBR24" s="54"/>
      <c r="SBS24" s="54"/>
      <c r="SBT24" s="54"/>
      <c r="SBU24" s="54"/>
      <c r="SBV24" s="54"/>
      <c r="SBW24" s="54"/>
      <c r="SBX24" s="54"/>
      <c r="SBY24" s="54"/>
      <c r="SBZ24" s="54"/>
      <c r="SCA24" s="54"/>
      <c r="SCB24" s="54"/>
      <c r="SCC24" s="54"/>
      <c r="SCD24" s="54"/>
      <c r="SCE24" s="54"/>
      <c r="SCF24" s="54"/>
      <c r="SCG24" s="54"/>
      <c r="SCH24" s="54"/>
      <c r="SCI24" s="54"/>
      <c r="SCJ24" s="54"/>
      <c r="SCK24" s="54"/>
      <c r="SCL24" s="54"/>
      <c r="SCM24" s="54"/>
      <c r="SCN24" s="54"/>
      <c r="SCO24" s="54"/>
      <c r="SCP24" s="54"/>
      <c r="SCQ24" s="54"/>
      <c r="SCR24" s="54"/>
      <c r="SCS24" s="54"/>
      <c r="SCT24" s="54"/>
      <c r="SCU24" s="54"/>
      <c r="SCV24" s="54"/>
      <c r="SCW24" s="54"/>
      <c r="SCX24" s="54"/>
      <c r="SCY24" s="54"/>
      <c r="SCZ24" s="54"/>
      <c r="SDA24" s="54"/>
      <c r="SDB24" s="54"/>
      <c r="SDC24" s="54"/>
      <c r="SDD24" s="54"/>
      <c r="SDE24" s="54"/>
      <c r="SDF24" s="54"/>
      <c r="SDG24" s="54"/>
      <c r="SDH24" s="54"/>
      <c r="SDI24" s="54"/>
      <c r="SDJ24" s="54"/>
      <c r="SDK24" s="54"/>
      <c r="SDL24" s="54"/>
      <c r="SDM24" s="54"/>
      <c r="SDN24" s="54"/>
      <c r="SDO24" s="54"/>
      <c r="SDP24" s="54"/>
      <c r="SDQ24" s="54"/>
      <c r="SDR24" s="54"/>
      <c r="SDS24" s="54"/>
      <c r="SDT24" s="54"/>
      <c r="SDU24" s="54"/>
      <c r="SDV24" s="54"/>
      <c r="SDW24" s="54"/>
      <c r="SDX24" s="54"/>
      <c r="SDY24" s="54"/>
      <c r="SDZ24" s="54"/>
      <c r="SEA24" s="54"/>
      <c r="SEB24" s="54"/>
      <c r="SEC24" s="54"/>
      <c r="SED24" s="54"/>
      <c r="SEE24" s="54"/>
      <c r="SEF24" s="54"/>
      <c r="SEG24" s="54"/>
      <c r="SEH24" s="54"/>
      <c r="SEI24" s="54"/>
      <c r="SEJ24" s="54"/>
      <c r="SEK24" s="54"/>
      <c r="SEL24" s="54"/>
      <c r="SEM24" s="54"/>
      <c r="SEN24" s="54"/>
      <c r="SEO24" s="54"/>
      <c r="SEP24" s="54"/>
      <c r="SEQ24" s="54"/>
      <c r="SER24" s="54"/>
      <c r="SES24" s="54"/>
      <c r="SET24" s="54"/>
      <c r="SEU24" s="54"/>
      <c r="SEV24" s="54"/>
      <c r="SEW24" s="54"/>
      <c r="SEX24" s="54"/>
      <c r="SEY24" s="54"/>
      <c r="SEZ24" s="54"/>
      <c r="SFA24" s="54"/>
      <c r="SFB24" s="54"/>
      <c r="SFC24" s="54"/>
      <c r="SFD24" s="54"/>
      <c r="SFE24" s="54"/>
      <c r="SFF24" s="54"/>
      <c r="SFG24" s="54"/>
      <c r="SFH24" s="54"/>
      <c r="SFI24" s="54"/>
      <c r="SFJ24" s="54"/>
      <c r="SFK24" s="54"/>
      <c r="SFL24" s="54"/>
      <c r="SFM24" s="54"/>
      <c r="SFN24" s="54"/>
      <c r="SFO24" s="54"/>
      <c r="SFP24" s="54"/>
      <c r="SFQ24" s="54"/>
      <c r="SFR24" s="54"/>
      <c r="SFS24" s="54"/>
      <c r="SFT24" s="54"/>
      <c r="SFU24" s="54"/>
      <c r="SFV24" s="54"/>
      <c r="SFW24" s="54"/>
      <c r="SFX24" s="54"/>
      <c r="SFY24" s="54"/>
      <c r="SFZ24" s="54"/>
      <c r="SGA24" s="54"/>
      <c r="SGB24" s="54"/>
      <c r="SGC24" s="54"/>
      <c r="SGD24" s="54"/>
      <c r="SGE24" s="54"/>
      <c r="SGF24" s="54"/>
      <c r="SGG24" s="54"/>
      <c r="SGH24" s="54"/>
      <c r="SGI24" s="54"/>
      <c r="SGJ24" s="54"/>
      <c r="SGK24" s="54"/>
      <c r="SGL24" s="54"/>
      <c r="SGM24" s="54"/>
      <c r="SGN24" s="54"/>
      <c r="SGO24" s="54"/>
      <c r="SGP24" s="54"/>
      <c r="SGQ24" s="54"/>
      <c r="SGR24" s="54"/>
      <c r="SGS24" s="54"/>
      <c r="SGT24" s="54"/>
      <c r="SGU24" s="54"/>
      <c r="SGV24" s="54"/>
      <c r="SGW24" s="54"/>
      <c r="SGX24" s="54"/>
      <c r="SGY24" s="54"/>
      <c r="SGZ24" s="54"/>
      <c r="SHA24" s="54"/>
      <c r="SHB24" s="54"/>
      <c r="SHC24" s="54"/>
      <c r="SHD24" s="54"/>
      <c r="SHE24" s="54"/>
      <c r="SHF24" s="54"/>
      <c r="SHG24" s="54"/>
      <c r="SHH24" s="54"/>
      <c r="SHI24" s="54"/>
      <c r="SHJ24" s="54"/>
      <c r="SHK24" s="54"/>
      <c r="SHL24" s="54"/>
      <c r="SHM24" s="54"/>
      <c r="SHN24" s="54"/>
      <c r="SHO24" s="54"/>
      <c r="SHP24" s="54"/>
      <c r="SHQ24" s="54"/>
      <c r="SHR24" s="54"/>
      <c r="SHS24" s="54"/>
      <c r="SHT24" s="54"/>
      <c r="SHU24" s="54"/>
      <c r="SHV24" s="54"/>
      <c r="SHW24" s="54"/>
      <c r="SHX24" s="54"/>
      <c r="SHY24" s="54"/>
      <c r="SHZ24" s="54"/>
      <c r="SIA24" s="54"/>
      <c r="SIB24" s="54"/>
      <c r="SIC24" s="54"/>
      <c r="SID24" s="54"/>
      <c r="SIE24" s="54"/>
      <c r="SIF24" s="54"/>
      <c r="SIG24" s="54"/>
      <c r="SIH24" s="54"/>
      <c r="SII24" s="54"/>
      <c r="SIJ24" s="54"/>
      <c r="SIK24" s="54"/>
      <c r="SIL24" s="54"/>
      <c r="SIM24" s="54"/>
      <c r="SIN24" s="54"/>
      <c r="SIO24" s="54"/>
      <c r="SIP24" s="54"/>
      <c r="SIQ24" s="54"/>
      <c r="SIR24" s="54"/>
      <c r="SIS24" s="54"/>
      <c r="SIT24" s="54"/>
      <c r="SIU24" s="54"/>
      <c r="SIV24" s="54"/>
      <c r="SIW24" s="54"/>
      <c r="SIX24" s="54"/>
      <c r="SIY24" s="54"/>
      <c r="SIZ24" s="54"/>
      <c r="SJA24" s="54"/>
      <c r="SJB24" s="54"/>
      <c r="SJC24" s="54"/>
      <c r="SJD24" s="54"/>
      <c r="SJE24" s="54"/>
      <c r="SJF24" s="54"/>
      <c r="SJG24" s="54"/>
      <c r="SJH24" s="54"/>
      <c r="SJI24" s="54"/>
      <c r="SJJ24" s="54"/>
      <c r="SJK24" s="54"/>
      <c r="SJL24" s="54"/>
      <c r="SJM24" s="54"/>
      <c r="SJN24" s="54"/>
      <c r="SJO24" s="54"/>
      <c r="SJP24" s="54"/>
      <c r="SJQ24" s="54"/>
      <c r="SJR24" s="54"/>
      <c r="SJS24" s="54"/>
      <c r="SJT24" s="54"/>
      <c r="SJU24" s="54"/>
      <c r="SJV24" s="54"/>
      <c r="SJW24" s="54"/>
      <c r="SJX24" s="54"/>
      <c r="SJY24" s="54"/>
      <c r="SJZ24" s="54"/>
      <c r="SKA24" s="54"/>
      <c r="SKB24" s="54"/>
      <c r="SKC24" s="54"/>
      <c r="SKD24" s="54"/>
      <c r="SKE24" s="54"/>
      <c r="SKF24" s="54"/>
      <c r="SKG24" s="54"/>
      <c r="SKH24" s="54"/>
      <c r="SKI24" s="54"/>
      <c r="SKJ24" s="54"/>
      <c r="SKK24" s="54"/>
      <c r="SKL24" s="54"/>
      <c r="SKM24" s="54"/>
      <c r="SKN24" s="54"/>
      <c r="SKO24" s="54"/>
      <c r="SKP24" s="54"/>
      <c r="SKQ24" s="54"/>
      <c r="SKR24" s="54"/>
      <c r="SKS24" s="54"/>
      <c r="SKT24" s="54"/>
      <c r="SKU24" s="54"/>
      <c r="SKV24" s="54"/>
      <c r="SKW24" s="54"/>
      <c r="SKX24" s="54"/>
      <c r="SKY24" s="54"/>
      <c r="SKZ24" s="54"/>
      <c r="SLA24" s="54"/>
      <c r="SLB24" s="54"/>
      <c r="SLC24" s="54"/>
      <c r="SLD24" s="54"/>
      <c r="SLE24" s="54"/>
      <c r="SLF24" s="54"/>
      <c r="SLG24" s="54"/>
      <c r="SLH24" s="54"/>
      <c r="SLI24" s="54"/>
      <c r="SLJ24" s="54"/>
      <c r="SLK24" s="54"/>
      <c r="SLL24" s="54"/>
      <c r="SLM24" s="54"/>
      <c r="SLN24" s="54"/>
      <c r="SLO24" s="54"/>
      <c r="SLP24" s="54"/>
      <c r="SLQ24" s="54"/>
      <c r="SLR24" s="54"/>
      <c r="SLS24" s="54"/>
      <c r="SLT24" s="54"/>
      <c r="SLU24" s="54"/>
      <c r="SLV24" s="54"/>
      <c r="SLW24" s="54"/>
      <c r="SLX24" s="54"/>
      <c r="SLY24" s="54"/>
      <c r="SLZ24" s="54"/>
      <c r="SMA24" s="54"/>
      <c r="SMB24" s="54"/>
      <c r="SMC24" s="54"/>
      <c r="SMD24" s="54"/>
      <c r="SME24" s="54"/>
      <c r="SMF24" s="54"/>
      <c r="SMG24" s="54"/>
      <c r="SMH24" s="54"/>
      <c r="SMI24" s="54"/>
      <c r="SMJ24" s="54"/>
      <c r="SMK24" s="54"/>
      <c r="SML24" s="54"/>
      <c r="SMM24" s="54"/>
      <c r="SMN24" s="54"/>
      <c r="SMO24" s="54"/>
      <c r="SMP24" s="54"/>
      <c r="SMQ24" s="54"/>
      <c r="SMR24" s="54"/>
      <c r="SMS24" s="54"/>
      <c r="SMT24" s="54"/>
      <c r="SMU24" s="54"/>
      <c r="SMV24" s="54"/>
      <c r="SMW24" s="54"/>
      <c r="SMX24" s="54"/>
      <c r="SMY24" s="54"/>
      <c r="SMZ24" s="54"/>
      <c r="SNA24" s="54"/>
      <c r="SNB24" s="54"/>
      <c r="SNC24" s="54"/>
      <c r="SND24" s="54"/>
      <c r="SNE24" s="54"/>
      <c r="SNF24" s="54"/>
      <c r="SNG24" s="54"/>
      <c r="SNH24" s="54"/>
      <c r="SNI24" s="54"/>
      <c r="SNJ24" s="54"/>
      <c r="SNK24" s="54"/>
      <c r="SNL24" s="54"/>
      <c r="SNM24" s="54"/>
      <c r="SNN24" s="54"/>
      <c r="SNO24" s="54"/>
      <c r="SNP24" s="54"/>
      <c r="SNQ24" s="54"/>
      <c r="SNR24" s="54"/>
      <c r="SNS24" s="54"/>
      <c r="SNT24" s="54"/>
      <c r="SNU24" s="54"/>
      <c r="SNV24" s="54"/>
      <c r="SNW24" s="54"/>
      <c r="SNX24" s="54"/>
      <c r="SNY24" s="54"/>
      <c r="SNZ24" s="54"/>
      <c r="SOA24" s="54"/>
      <c r="SOB24" s="54"/>
      <c r="SOC24" s="54"/>
      <c r="SOD24" s="54"/>
      <c r="SOE24" s="54"/>
      <c r="SOF24" s="54"/>
      <c r="SOG24" s="54"/>
      <c r="SOH24" s="54"/>
      <c r="SOI24" s="54"/>
      <c r="SOJ24" s="54"/>
      <c r="SOK24" s="54"/>
      <c r="SOL24" s="54"/>
      <c r="SOM24" s="54"/>
      <c r="SON24" s="54"/>
      <c r="SOO24" s="54"/>
      <c r="SOP24" s="54"/>
      <c r="SOQ24" s="54"/>
      <c r="SOR24" s="54"/>
      <c r="SOS24" s="54"/>
      <c r="SOT24" s="54"/>
      <c r="SOU24" s="54"/>
      <c r="SOV24" s="54"/>
      <c r="SOW24" s="54"/>
      <c r="SOX24" s="54"/>
      <c r="SOY24" s="54"/>
      <c r="SOZ24" s="54"/>
      <c r="SPA24" s="54"/>
      <c r="SPB24" s="54"/>
      <c r="SPC24" s="54"/>
      <c r="SPD24" s="54"/>
      <c r="SPE24" s="54"/>
      <c r="SPF24" s="54"/>
      <c r="SPG24" s="54"/>
      <c r="SPH24" s="54"/>
      <c r="SPI24" s="54"/>
      <c r="SPJ24" s="54"/>
      <c r="SPK24" s="54"/>
      <c r="SPL24" s="54"/>
      <c r="SPM24" s="54"/>
      <c r="SPN24" s="54"/>
      <c r="SPO24" s="54"/>
      <c r="SPP24" s="54"/>
      <c r="SPQ24" s="54"/>
      <c r="SPR24" s="54"/>
      <c r="SPS24" s="54"/>
      <c r="SPT24" s="54"/>
      <c r="SPU24" s="54"/>
      <c r="SPV24" s="54"/>
      <c r="SPW24" s="54"/>
      <c r="SPX24" s="54"/>
      <c r="SPY24" s="54"/>
      <c r="SPZ24" s="54"/>
      <c r="SQA24" s="54"/>
      <c r="SQB24" s="54"/>
      <c r="SQC24" s="54"/>
      <c r="SQD24" s="54"/>
      <c r="SQE24" s="54"/>
      <c r="SQF24" s="54"/>
      <c r="SQG24" s="54"/>
      <c r="SQH24" s="54"/>
      <c r="SQI24" s="54"/>
      <c r="SQJ24" s="54"/>
      <c r="SQK24" s="54"/>
      <c r="SQL24" s="54"/>
      <c r="SQM24" s="54"/>
      <c r="SQN24" s="54"/>
      <c r="SQO24" s="54"/>
      <c r="SQP24" s="54"/>
      <c r="SQQ24" s="54"/>
      <c r="SQR24" s="54"/>
      <c r="SQS24" s="54"/>
      <c r="SQT24" s="54"/>
      <c r="SQU24" s="54"/>
      <c r="SQV24" s="54"/>
      <c r="SQW24" s="54"/>
      <c r="SQX24" s="54"/>
      <c r="SQY24" s="54"/>
      <c r="SQZ24" s="54"/>
      <c r="SRA24" s="54"/>
      <c r="SRB24" s="54"/>
      <c r="SRC24" s="54"/>
      <c r="SRD24" s="54"/>
      <c r="SRE24" s="54"/>
      <c r="SRF24" s="54"/>
      <c r="SRG24" s="54"/>
      <c r="SRH24" s="54"/>
      <c r="SRI24" s="54"/>
      <c r="SRJ24" s="54"/>
      <c r="SRK24" s="54"/>
      <c r="SRL24" s="54"/>
      <c r="SRM24" s="54"/>
      <c r="SRN24" s="54"/>
      <c r="SRO24" s="54"/>
      <c r="SRP24" s="54"/>
      <c r="SRQ24" s="54"/>
      <c r="SRR24" s="54"/>
      <c r="SRS24" s="54"/>
      <c r="SRT24" s="54"/>
      <c r="SRU24" s="54"/>
      <c r="SRV24" s="54"/>
      <c r="SRW24" s="54"/>
      <c r="SRX24" s="54"/>
      <c r="SRY24" s="54"/>
      <c r="SRZ24" s="54"/>
      <c r="SSA24" s="54"/>
      <c r="SSB24" s="54"/>
      <c r="SSC24" s="54"/>
      <c r="SSD24" s="54"/>
      <c r="SSE24" s="54"/>
      <c r="SSF24" s="54"/>
      <c r="SSG24" s="54"/>
      <c r="SSH24" s="54"/>
      <c r="SSI24" s="54"/>
      <c r="SSJ24" s="54"/>
      <c r="SSK24" s="54"/>
      <c r="SSL24" s="54"/>
      <c r="SSM24" s="54"/>
      <c r="SSN24" s="54"/>
      <c r="SSO24" s="54"/>
      <c r="SSP24" s="54"/>
      <c r="SSQ24" s="54"/>
      <c r="SSR24" s="54"/>
      <c r="SSS24" s="54"/>
      <c r="SST24" s="54"/>
      <c r="SSU24" s="54"/>
      <c r="SSV24" s="54"/>
      <c r="SSW24" s="54"/>
      <c r="SSX24" s="54"/>
      <c r="SSY24" s="54"/>
      <c r="SSZ24" s="54"/>
      <c r="STA24" s="54"/>
      <c r="STB24" s="54"/>
      <c r="STC24" s="54"/>
      <c r="STD24" s="54"/>
      <c r="STE24" s="54"/>
      <c r="STF24" s="54"/>
      <c r="STG24" s="54"/>
      <c r="STH24" s="54"/>
      <c r="STI24" s="54"/>
      <c r="STJ24" s="54"/>
      <c r="STK24" s="54"/>
      <c r="STL24" s="54"/>
      <c r="STM24" s="54"/>
      <c r="STN24" s="54"/>
      <c r="STO24" s="54"/>
      <c r="STP24" s="54"/>
      <c r="STQ24" s="54"/>
      <c r="STR24" s="54"/>
      <c r="STS24" s="54"/>
      <c r="STT24" s="54"/>
      <c r="STU24" s="54"/>
      <c r="STV24" s="54"/>
      <c r="STW24" s="54"/>
      <c r="STX24" s="54"/>
      <c r="STY24" s="54"/>
      <c r="STZ24" s="54"/>
      <c r="SUA24" s="54"/>
      <c r="SUB24" s="54"/>
      <c r="SUC24" s="54"/>
      <c r="SUD24" s="54"/>
      <c r="SUE24" s="54"/>
      <c r="SUF24" s="54"/>
      <c r="SUG24" s="54"/>
      <c r="SUH24" s="54"/>
      <c r="SUI24" s="54"/>
      <c r="SUJ24" s="54"/>
      <c r="SUK24" s="54"/>
      <c r="SUL24" s="54"/>
      <c r="SUM24" s="54"/>
      <c r="SUN24" s="54"/>
      <c r="SUO24" s="54"/>
      <c r="SUP24" s="54"/>
      <c r="SUQ24" s="54"/>
      <c r="SUR24" s="54"/>
      <c r="SUS24" s="54"/>
      <c r="SUT24" s="54"/>
      <c r="SUU24" s="54"/>
      <c r="SUV24" s="54"/>
      <c r="SUW24" s="54"/>
      <c r="SUX24" s="54"/>
      <c r="SUY24" s="54"/>
      <c r="SUZ24" s="54"/>
      <c r="SVA24" s="54"/>
      <c r="SVB24" s="54"/>
      <c r="SVC24" s="54"/>
      <c r="SVD24" s="54"/>
      <c r="SVE24" s="54"/>
      <c r="SVF24" s="54"/>
      <c r="SVG24" s="54"/>
      <c r="SVH24" s="54"/>
      <c r="SVI24" s="54"/>
      <c r="SVJ24" s="54"/>
      <c r="SVK24" s="54"/>
      <c r="SVL24" s="54"/>
      <c r="SVM24" s="54"/>
      <c r="SVN24" s="54"/>
      <c r="SVO24" s="54"/>
      <c r="SVP24" s="54"/>
      <c r="SVQ24" s="54"/>
      <c r="SVR24" s="54"/>
      <c r="SVS24" s="54"/>
      <c r="SVT24" s="54"/>
      <c r="SVU24" s="54"/>
      <c r="SVV24" s="54"/>
      <c r="SVW24" s="54"/>
      <c r="SVX24" s="54"/>
      <c r="SVY24" s="54"/>
      <c r="SVZ24" s="54"/>
      <c r="SWA24" s="54"/>
      <c r="SWB24" s="54"/>
      <c r="SWC24" s="54"/>
      <c r="SWD24" s="54"/>
      <c r="SWE24" s="54"/>
      <c r="SWF24" s="54"/>
      <c r="SWG24" s="54"/>
      <c r="SWH24" s="54"/>
      <c r="SWI24" s="54"/>
      <c r="SWJ24" s="54"/>
      <c r="SWK24" s="54"/>
      <c r="SWL24" s="54"/>
      <c r="SWM24" s="54"/>
      <c r="SWN24" s="54"/>
      <c r="SWO24" s="54"/>
      <c r="SWP24" s="54"/>
      <c r="SWQ24" s="54"/>
      <c r="SWR24" s="54"/>
      <c r="SWS24" s="54"/>
      <c r="SWT24" s="54"/>
      <c r="SWU24" s="54"/>
      <c r="SWV24" s="54"/>
      <c r="SWW24" s="54"/>
      <c r="SWX24" s="54"/>
      <c r="SWY24" s="54"/>
      <c r="SWZ24" s="54"/>
      <c r="SXA24" s="54"/>
      <c r="SXB24" s="54"/>
      <c r="SXC24" s="54"/>
      <c r="SXD24" s="54"/>
      <c r="SXE24" s="54"/>
      <c r="SXF24" s="54"/>
      <c r="SXG24" s="54"/>
      <c r="SXH24" s="54"/>
      <c r="SXI24" s="54"/>
      <c r="SXJ24" s="54"/>
      <c r="SXK24" s="54"/>
      <c r="SXL24" s="54"/>
      <c r="SXM24" s="54"/>
      <c r="SXN24" s="54"/>
      <c r="SXO24" s="54"/>
      <c r="SXP24" s="54"/>
      <c r="SXQ24" s="54"/>
      <c r="SXR24" s="54"/>
      <c r="SXS24" s="54"/>
      <c r="SXT24" s="54"/>
      <c r="SXU24" s="54"/>
      <c r="SXV24" s="54"/>
      <c r="SXW24" s="54"/>
      <c r="SXX24" s="54"/>
      <c r="SXY24" s="54"/>
      <c r="SXZ24" s="54"/>
      <c r="SYA24" s="54"/>
      <c r="SYB24" s="54"/>
      <c r="SYC24" s="54"/>
      <c r="SYD24" s="54"/>
      <c r="SYE24" s="54"/>
      <c r="SYF24" s="54"/>
      <c r="SYG24" s="54"/>
      <c r="SYH24" s="54"/>
      <c r="SYI24" s="54"/>
      <c r="SYJ24" s="54"/>
      <c r="SYK24" s="54"/>
      <c r="SYL24" s="54"/>
      <c r="SYM24" s="54"/>
      <c r="SYN24" s="54"/>
      <c r="SYO24" s="54"/>
      <c r="SYP24" s="54"/>
      <c r="SYQ24" s="54"/>
      <c r="SYR24" s="54"/>
      <c r="SYS24" s="54"/>
      <c r="SYT24" s="54"/>
      <c r="SYU24" s="54"/>
      <c r="SYV24" s="54"/>
      <c r="SYW24" s="54"/>
      <c r="SYX24" s="54"/>
      <c r="SYY24" s="54"/>
      <c r="SYZ24" s="54"/>
      <c r="SZA24" s="54"/>
      <c r="SZB24" s="54"/>
      <c r="SZC24" s="54"/>
      <c r="SZD24" s="54"/>
      <c r="SZE24" s="54"/>
      <c r="SZF24" s="54"/>
      <c r="SZG24" s="54"/>
      <c r="SZH24" s="54"/>
      <c r="SZI24" s="54"/>
      <c r="SZJ24" s="54"/>
      <c r="SZK24" s="54"/>
      <c r="SZL24" s="54"/>
      <c r="SZM24" s="54"/>
      <c r="SZN24" s="54"/>
      <c r="SZO24" s="54"/>
      <c r="SZP24" s="54"/>
      <c r="SZQ24" s="54"/>
      <c r="SZR24" s="54"/>
      <c r="SZS24" s="54"/>
      <c r="SZT24" s="54"/>
      <c r="SZU24" s="54"/>
      <c r="SZV24" s="54"/>
      <c r="SZW24" s="54"/>
      <c r="SZX24" s="54"/>
      <c r="SZY24" s="54"/>
      <c r="SZZ24" s="54"/>
      <c r="TAA24" s="54"/>
      <c r="TAB24" s="54"/>
      <c r="TAC24" s="54"/>
      <c r="TAD24" s="54"/>
      <c r="TAE24" s="54"/>
      <c r="TAF24" s="54"/>
      <c r="TAG24" s="54"/>
      <c r="TAH24" s="54"/>
      <c r="TAI24" s="54"/>
      <c r="TAJ24" s="54"/>
      <c r="TAK24" s="54"/>
      <c r="TAL24" s="54"/>
      <c r="TAM24" s="54"/>
      <c r="TAN24" s="54"/>
      <c r="TAO24" s="54"/>
      <c r="TAP24" s="54"/>
      <c r="TAQ24" s="54"/>
      <c r="TAR24" s="54"/>
      <c r="TAS24" s="54"/>
      <c r="TAT24" s="54"/>
      <c r="TAU24" s="54"/>
      <c r="TAV24" s="54"/>
      <c r="TAW24" s="54"/>
      <c r="TAX24" s="54"/>
      <c r="TAY24" s="54"/>
      <c r="TAZ24" s="54"/>
      <c r="TBA24" s="54"/>
      <c r="TBB24" s="54"/>
      <c r="TBC24" s="54"/>
      <c r="TBD24" s="54"/>
      <c r="TBE24" s="54"/>
      <c r="TBF24" s="54"/>
      <c r="TBG24" s="54"/>
      <c r="TBH24" s="54"/>
      <c r="TBI24" s="54"/>
      <c r="TBJ24" s="54"/>
      <c r="TBK24" s="54"/>
      <c r="TBL24" s="54"/>
      <c r="TBM24" s="54"/>
      <c r="TBN24" s="54"/>
      <c r="TBO24" s="54"/>
      <c r="TBP24" s="54"/>
      <c r="TBQ24" s="54"/>
      <c r="TBR24" s="54"/>
      <c r="TBS24" s="54"/>
      <c r="TBT24" s="54"/>
      <c r="TBU24" s="54"/>
      <c r="TBV24" s="54"/>
      <c r="TBW24" s="54"/>
      <c r="TBX24" s="54"/>
      <c r="TBY24" s="54"/>
      <c r="TBZ24" s="54"/>
      <c r="TCA24" s="54"/>
      <c r="TCB24" s="54"/>
      <c r="TCC24" s="54"/>
      <c r="TCD24" s="54"/>
      <c r="TCE24" s="54"/>
      <c r="TCF24" s="54"/>
      <c r="TCG24" s="54"/>
      <c r="TCH24" s="54"/>
      <c r="TCI24" s="54"/>
      <c r="TCJ24" s="54"/>
      <c r="TCK24" s="54"/>
      <c r="TCL24" s="54"/>
      <c r="TCM24" s="54"/>
      <c r="TCN24" s="54"/>
      <c r="TCO24" s="54"/>
      <c r="TCP24" s="54"/>
      <c r="TCQ24" s="54"/>
      <c r="TCR24" s="54"/>
      <c r="TCS24" s="54"/>
      <c r="TCT24" s="54"/>
      <c r="TCU24" s="54"/>
      <c r="TCV24" s="54"/>
      <c r="TCW24" s="54"/>
      <c r="TCX24" s="54"/>
      <c r="TCY24" s="54"/>
      <c r="TCZ24" s="54"/>
      <c r="TDA24" s="54"/>
      <c r="TDB24" s="54"/>
      <c r="TDC24" s="54"/>
      <c r="TDD24" s="54"/>
      <c r="TDE24" s="54"/>
      <c r="TDF24" s="54"/>
      <c r="TDG24" s="54"/>
      <c r="TDH24" s="54"/>
      <c r="TDI24" s="54"/>
      <c r="TDJ24" s="54"/>
      <c r="TDK24" s="54"/>
      <c r="TDL24" s="54"/>
      <c r="TDM24" s="54"/>
      <c r="TDN24" s="54"/>
      <c r="TDO24" s="54"/>
      <c r="TDP24" s="54"/>
      <c r="TDQ24" s="54"/>
      <c r="TDR24" s="54"/>
      <c r="TDS24" s="54"/>
      <c r="TDT24" s="54"/>
      <c r="TDU24" s="54"/>
      <c r="TDV24" s="54"/>
      <c r="TDW24" s="54"/>
      <c r="TDX24" s="54"/>
      <c r="TDY24" s="54"/>
      <c r="TDZ24" s="54"/>
      <c r="TEA24" s="54"/>
      <c r="TEB24" s="54"/>
      <c r="TEC24" s="54"/>
      <c r="TED24" s="54"/>
      <c r="TEE24" s="54"/>
      <c r="TEF24" s="54"/>
      <c r="TEG24" s="54"/>
      <c r="TEH24" s="54"/>
      <c r="TEI24" s="54"/>
      <c r="TEJ24" s="54"/>
      <c r="TEK24" s="54"/>
      <c r="TEL24" s="54"/>
      <c r="TEM24" s="54"/>
      <c r="TEN24" s="54"/>
      <c r="TEO24" s="54"/>
      <c r="TEP24" s="54"/>
      <c r="TEQ24" s="54"/>
      <c r="TER24" s="54"/>
      <c r="TES24" s="54"/>
      <c r="TET24" s="54"/>
      <c r="TEU24" s="54"/>
      <c r="TEV24" s="54"/>
      <c r="TEW24" s="54"/>
      <c r="TEX24" s="54"/>
      <c r="TEY24" s="54"/>
      <c r="TEZ24" s="54"/>
      <c r="TFA24" s="54"/>
      <c r="TFB24" s="54"/>
      <c r="TFC24" s="54"/>
      <c r="TFD24" s="54"/>
      <c r="TFE24" s="54"/>
      <c r="TFF24" s="54"/>
      <c r="TFG24" s="54"/>
      <c r="TFH24" s="54"/>
      <c r="TFI24" s="54"/>
      <c r="TFJ24" s="54"/>
      <c r="TFK24" s="54"/>
      <c r="TFL24" s="54"/>
      <c r="TFM24" s="54"/>
      <c r="TFN24" s="54"/>
      <c r="TFO24" s="54"/>
      <c r="TFP24" s="54"/>
      <c r="TFQ24" s="54"/>
      <c r="TFR24" s="54"/>
      <c r="TFS24" s="54"/>
      <c r="TFT24" s="54"/>
      <c r="TFU24" s="54"/>
      <c r="TFV24" s="54"/>
      <c r="TFW24" s="54"/>
      <c r="TFX24" s="54"/>
      <c r="TFY24" s="54"/>
      <c r="TFZ24" s="54"/>
      <c r="TGA24" s="54"/>
      <c r="TGB24" s="54"/>
      <c r="TGC24" s="54"/>
      <c r="TGD24" s="54"/>
      <c r="TGE24" s="54"/>
      <c r="TGF24" s="54"/>
      <c r="TGG24" s="54"/>
      <c r="TGH24" s="54"/>
      <c r="TGI24" s="54"/>
      <c r="TGJ24" s="54"/>
      <c r="TGK24" s="54"/>
      <c r="TGL24" s="54"/>
      <c r="TGM24" s="54"/>
      <c r="TGN24" s="54"/>
      <c r="TGO24" s="54"/>
      <c r="TGP24" s="54"/>
      <c r="TGQ24" s="54"/>
      <c r="TGR24" s="54"/>
      <c r="TGS24" s="54"/>
      <c r="TGT24" s="54"/>
      <c r="TGU24" s="54"/>
      <c r="TGV24" s="54"/>
      <c r="TGW24" s="54"/>
      <c r="TGX24" s="54"/>
      <c r="TGY24" s="54"/>
      <c r="TGZ24" s="54"/>
      <c r="THA24" s="54"/>
      <c r="THB24" s="54"/>
      <c r="THC24" s="54"/>
      <c r="THD24" s="54"/>
      <c r="THE24" s="54"/>
      <c r="THF24" s="54"/>
      <c r="THG24" s="54"/>
      <c r="THH24" s="54"/>
      <c r="THI24" s="54"/>
      <c r="THJ24" s="54"/>
      <c r="THK24" s="54"/>
      <c r="THL24" s="54"/>
      <c r="THM24" s="54"/>
      <c r="THN24" s="54"/>
      <c r="THO24" s="54"/>
      <c r="THP24" s="54"/>
      <c r="THQ24" s="54"/>
      <c r="THR24" s="54"/>
      <c r="THS24" s="54"/>
      <c r="THT24" s="54"/>
      <c r="THU24" s="54"/>
      <c r="THV24" s="54"/>
      <c r="THW24" s="54"/>
      <c r="THX24" s="54"/>
      <c r="THY24" s="54"/>
      <c r="THZ24" s="54"/>
      <c r="TIA24" s="54"/>
      <c r="TIB24" s="54"/>
      <c r="TIC24" s="54"/>
      <c r="TID24" s="54"/>
      <c r="TIE24" s="54"/>
      <c r="TIF24" s="54"/>
      <c r="TIG24" s="54"/>
      <c r="TIH24" s="54"/>
      <c r="TII24" s="54"/>
      <c r="TIJ24" s="54"/>
      <c r="TIK24" s="54"/>
      <c r="TIL24" s="54"/>
      <c r="TIM24" s="54"/>
      <c r="TIN24" s="54"/>
      <c r="TIO24" s="54"/>
      <c r="TIP24" s="54"/>
      <c r="TIQ24" s="54"/>
      <c r="TIR24" s="54"/>
      <c r="TIS24" s="54"/>
      <c r="TIT24" s="54"/>
      <c r="TIU24" s="54"/>
      <c r="TIV24" s="54"/>
      <c r="TIW24" s="54"/>
      <c r="TIX24" s="54"/>
      <c r="TIY24" s="54"/>
      <c r="TIZ24" s="54"/>
      <c r="TJA24" s="54"/>
      <c r="TJB24" s="54"/>
      <c r="TJC24" s="54"/>
      <c r="TJD24" s="54"/>
      <c r="TJE24" s="54"/>
      <c r="TJF24" s="54"/>
      <c r="TJG24" s="54"/>
      <c r="TJH24" s="54"/>
      <c r="TJI24" s="54"/>
      <c r="TJJ24" s="54"/>
      <c r="TJK24" s="54"/>
      <c r="TJL24" s="54"/>
      <c r="TJM24" s="54"/>
      <c r="TJN24" s="54"/>
      <c r="TJO24" s="54"/>
      <c r="TJP24" s="54"/>
      <c r="TJQ24" s="54"/>
      <c r="TJR24" s="54"/>
      <c r="TJS24" s="54"/>
      <c r="TJT24" s="54"/>
      <c r="TJU24" s="54"/>
      <c r="TJV24" s="54"/>
      <c r="TJW24" s="54"/>
      <c r="TJX24" s="54"/>
      <c r="TJY24" s="54"/>
      <c r="TJZ24" s="54"/>
      <c r="TKA24" s="54"/>
      <c r="TKB24" s="54"/>
      <c r="TKC24" s="54"/>
      <c r="TKD24" s="54"/>
      <c r="TKE24" s="54"/>
      <c r="TKF24" s="54"/>
      <c r="TKG24" s="54"/>
      <c r="TKH24" s="54"/>
      <c r="TKI24" s="54"/>
      <c r="TKJ24" s="54"/>
      <c r="TKK24" s="54"/>
      <c r="TKL24" s="54"/>
      <c r="TKM24" s="54"/>
      <c r="TKN24" s="54"/>
      <c r="TKO24" s="54"/>
      <c r="TKP24" s="54"/>
      <c r="TKQ24" s="54"/>
      <c r="TKR24" s="54"/>
      <c r="TKS24" s="54"/>
      <c r="TKT24" s="54"/>
      <c r="TKU24" s="54"/>
      <c r="TKV24" s="54"/>
      <c r="TKW24" s="54"/>
      <c r="TKX24" s="54"/>
      <c r="TKY24" s="54"/>
      <c r="TKZ24" s="54"/>
      <c r="TLA24" s="54"/>
      <c r="TLB24" s="54"/>
      <c r="TLC24" s="54"/>
      <c r="TLD24" s="54"/>
      <c r="TLE24" s="54"/>
      <c r="TLF24" s="54"/>
      <c r="TLG24" s="54"/>
      <c r="TLH24" s="54"/>
      <c r="TLI24" s="54"/>
      <c r="TLJ24" s="54"/>
      <c r="TLK24" s="54"/>
      <c r="TLL24" s="54"/>
      <c r="TLM24" s="54"/>
      <c r="TLN24" s="54"/>
      <c r="TLO24" s="54"/>
      <c r="TLP24" s="54"/>
      <c r="TLQ24" s="54"/>
      <c r="TLR24" s="54"/>
      <c r="TLS24" s="54"/>
      <c r="TLT24" s="54"/>
      <c r="TLU24" s="54"/>
      <c r="TLV24" s="54"/>
      <c r="TLW24" s="54"/>
      <c r="TLX24" s="54"/>
      <c r="TLY24" s="54"/>
      <c r="TLZ24" s="54"/>
      <c r="TMA24" s="54"/>
      <c r="TMB24" s="54"/>
      <c r="TMC24" s="54"/>
      <c r="TMD24" s="54"/>
      <c r="TME24" s="54"/>
      <c r="TMF24" s="54"/>
      <c r="TMG24" s="54"/>
      <c r="TMH24" s="54"/>
      <c r="TMI24" s="54"/>
      <c r="TMJ24" s="54"/>
      <c r="TMK24" s="54"/>
      <c r="TML24" s="54"/>
      <c r="TMM24" s="54"/>
      <c r="TMN24" s="54"/>
      <c r="TMO24" s="54"/>
      <c r="TMP24" s="54"/>
      <c r="TMQ24" s="54"/>
      <c r="TMR24" s="54"/>
      <c r="TMS24" s="54"/>
      <c r="TMT24" s="54"/>
      <c r="TMU24" s="54"/>
      <c r="TMV24" s="54"/>
      <c r="TMW24" s="54"/>
      <c r="TMX24" s="54"/>
      <c r="TMY24" s="54"/>
      <c r="TMZ24" s="54"/>
      <c r="TNA24" s="54"/>
      <c r="TNB24" s="54"/>
      <c r="TNC24" s="54"/>
      <c r="TND24" s="54"/>
      <c r="TNE24" s="54"/>
      <c r="TNF24" s="54"/>
      <c r="TNG24" s="54"/>
      <c r="TNH24" s="54"/>
      <c r="TNI24" s="54"/>
      <c r="TNJ24" s="54"/>
      <c r="TNK24" s="54"/>
      <c r="TNL24" s="54"/>
      <c r="TNM24" s="54"/>
      <c r="TNN24" s="54"/>
      <c r="TNO24" s="54"/>
      <c r="TNP24" s="54"/>
      <c r="TNQ24" s="54"/>
      <c r="TNR24" s="54"/>
      <c r="TNS24" s="54"/>
      <c r="TNT24" s="54"/>
      <c r="TNU24" s="54"/>
      <c r="TNV24" s="54"/>
      <c r="TNW24" s="54"/>
      <c r="TNX24" s="54"/>
      <c r="TNY24" s="54"/>
      <c r="TNZ24" s="54"/>
      <c r="TOA24" s="54"/>
      <c r="TOB24" s="54"/>
      <c r="TOC24" s="54"/>
      <c r="TOD24" s="54"/>
      <c r="TOE24" s="54"/>
      <c r="TOF24" s="54"/>
      <c r="TOG24" s="54"/>
      <c r="TOH24" s="54"/>
      <c r="TOI24" s="54"/>
      <c r="TOJ24" s="54"/>
      <c r="TOK24" s="54"/>
      <c r="TOL24" s="54"/>
      <c r="TOM24" s="54"/>
      <c r="TON24" s="54"/>
      <c r="TOO24" s="54"/>
      <c r="TOP24" s="54"/>
      <c r="TOQ24" s="54"/>
      <c r="TOR24" s="54"/>
      <c r="TOS24" s="54"/>
      <c r="TOT24" s="54"/>
      <c r="TOU24" s="54"/>
      <c r="TOV24" s="54"/>
      <c r="TOW24" s="54"/>
      <c r="TOX24" s="54"/>
      <c r="TOY24" s="54"/>
      <c r="TOZ24" s="54"/>
      <c r="TPA24" s="54"/>
      <c r="TPB24" s="54"/>
      <c r="TPC24" s="54"/>
      <c r="TPD24" s="54"/>
      <c r="TPE24" s="54"/>
      <c r="TPF24" s="54"/>
      <c r="TPG24" s="54"/>
      <c r="TPH24" s="54"/>
      <c r="TPI24" s="54"/>
      <c r="TPJ24" s="54"/>
      <c r="TPK24" s="54"/>
      <c r="TPL24" s="54"/>
      <c r="TPM24" s="54"/>
      <c r="TPN24" s="54"/>
      <c r="TPO24" s="54"/>
      <c r="TPP24" s="54"/>
      <c r="TPQ24" s="54"/>
      <c r="TPR24" s="54"/>
      <c r="TPS24" s="54"/>
      <c r="TPT24" s="54"/>
      <c r="TPU24" s="54"/>
      <c r="TPV24" s="54"/>
      <c r="TPW24" s="54"/>
      <c r="TPX24" s="54"/>
      <c r="TPY24" s="54"/>
      <c r="TPZ24" s="54"/>
      <c r="TQA24" s="54"/>
      <c r="TQB24" s="54"/>
      <c r="TQC24" s="54"/>
      <c r="TQD24" s="54"/>
      <c r="TQE24" s="54"/>
      <c r="TQF24" s="54"/>
      <c r="TQG24" s="54"/>
      <c r="TQH24" s="54"/>
      <c r="TQI24" s="54"/>
      <c r="TQJ24" s="54"/>
      <c r="TQK24" s="54"/>
      <c r="TQL24" s="54"/>
      <c r="TQM24" s="54"/>
      <c r="TQN24" s="54"/>
      <c r="TQO24" s="54"/>
      <c r="TQP24" s="54"/>
      <c r="TQQ24" s="54"/>
      <c r="TQR24" s="54"/>
      <c r="TQS24" s="54"/>
      <c r="TQT24" s="54"/>
      <c r="TQU24" s="54"/>
      <c r="TQV24" s="54"/>
      <c r="TQW24" s="54"/>
      <c r="TQX24" s="54"/>
      <c r="TQY24" s="54"/>
      <c r="TQZ24" s="54"/>
      <c r="TRA24" s="54"/>
      <c r="TRB24" s="54"/>
      <c r="TRC24" s="54"/>
      <c r="TRD24" s="54"/>
      <c r="TRE24" s="54"/>
      <c r="TRF24" s="54"/>
      <c r="TRG24" s="54"/>
      <c r="TRH24" s="54"/>
      <c r="TRI24" s="54"/>
      <c r="TRJ24" s="54"/>
      <c r="TRK24" s="54"/>
      <c r="TRL24" s="54"/>
      <c r="TRM24" s="54"/>
      <c r="TRN24" s="54"/>
      <c r="TRO24" s="54"/>
      <c r="TRP24" s="54"/>
      <c r="TRQ24" s="54"/>
      <c r="TRR24" s="54"/>
      <c r="TRS24" s="54"/>
      <c r="TRT24" s="54"/>
      <c r="TRU24" s="54"/>
      <c r="TRV24" s="54"/>
      <c r="TRW24" s="54"/>
      <c r="TRX24" s="54"/>
      <c r="TRY24" s="54"/>
      <c r="TRZ24" s="54"/>
      <c r="TSA24" s="54"/>
      <c r="TSB24" s="54"/>
      <c r="TSC24" s="54"/>
      <c r="TSD24" s="54"/>
      <c r="TSE24" s="54"/>
      <c r="TSF24" s="54"/>
      <c r="TSG24" s="54"/>
      <c r="TSH24" s="54"/>
      <c r="TSI24" s="54"/>
      <c r="TSJ24" s="54"/>
      <c r="TSK24" s="54"/>
      <c r="TSL24" s="54"/>
      <c r="TSM24" s="54"/>
      <c r="TSN24" s="54"/>
      <c r="TSO24" s="54"/>
      <c r="TSP24" s="54"/>
      <c r="TSQ24" s="54"/>
      <c r="TSR24" s="54"/>
      <c r="TSS24" s="54"/>
      <c r="TST24" s="54"/>
      <c r="TSU24" s="54"/>
      <c r="TSV24" s="54"/>
      <c r="TSW24" s="54"/>
      <c r="TSX24" s="54"/>
      <c r="TSY24" s="54"/>
      <c r="TSZ24" s="54"/>
      <c r="TTA24" s="54"/>
      <c r="TTB24" s="54"/>
      <c r="TTC24" s="54"/>
      <c r="TTD24" s="54"/>
      <c r="TTE24" s="54"/>
      <c r="TTF24" s="54"/>
      <c r="TTG24" s="54"/>
      <c r="TTH24" s="54"/>
      <c r="TTI24" s="54"/>
      <c r="TTJ24" s="54"/>
      <c r="TTK24" s="54"/>
      <c r="TTL24" s="54"/>
      <c r="TTM24" s="54"/>
      <c r="TTN24" s="54"/>
      <c r="TTO24" s="54"/>
      <c r="TTP24" s="54"/>
      <c r="TTQ24" s="54"/>
      <c r="TTR24" s="54"/>
      <c r="TTS24" s="54"/>
      <c r="TTT24" s="54"/>
      <c r="TTU24" s="54"/>
      <c r="TTV24" s="54"/>
      <c r="TTW24" s="54"/>
      <c r="TTX24" s="54"/>
      <c r="TTY24" s="54"/>
      <c r="TTZ24" s="54"/>
      <c r="TUA24" s="54"/>
      <c r="TUB24" s="54"/>
      <c r="TUC24" s="54"/>
      <c r="TUD24" s="54"/>
      <c r="TUE24" s="54"/>
      <c r="TUF24" s="54"/>
      <c r="TUG24" s="54"/>
      <c r="TUH24" s="54"/>
      <c r="TUI24" s="54"/>
      <c r="TUJ24" s="54"/>
      <c r="TUK24" s="54"/>
      <c r="TUL24" s="54"/>
      <c r="TUM24" s="54"/>
      <c r="TUN24" s="54"/>
      <c r="TUO24" s="54"/>
      <c r="TUP24" s="54"/>
      <c r="TUQ24" s="54"/>
      <c r="TUR24" s="54"/>
      <c r="TUS24" s="54"/>
      <c r="TUT24" s="54"/>
      <c r="TUU24" s="54"/>
      <c r="TUV24" s="54"/>
      <c r="TUW24" s="54"/>
      <c r="TUX24" s="54"/>
      <c r="TUY24" s="54"/>
      <c r="TUZ24" s="54"/>
      <c r="TVA24" s="54"/>
      <c r="TVB24" s="54"/>
      <c r="TVC24" s="54"/>
      <c r="TVD24" s="54"/>
      <c r="TVE24" s="54"/>
      <c r="TVF24" s="54"/>
      <c r="TVG24" s="54"/>
      <c r="TVH24" s="54"/>
      <c r="TVI24" s="54"/>
      <c r="TVJ24" s="54"/>
      <c r="TVK24" s="54"/>
      <c r="TVL24" s="54"/>
      <c r="TVM24" s="54"/>
      <c r="TVN24" s="54"/>
      <c r="TVO24" s="54"/>
      <c r="TVP24" s="54"/>
      <c r="TVQ24" s="54"/>
      <c r="TVR24" s="54"/>
      <c r="TVS24" s="54"/>
      <c r="TVT24" s="54"/>
      <c r="TVU24" s="54"/>
      <c r="TVV24" s="54"/>
      <c r="TVW24" s="54"/>
      <c r="TVX24" s="54"/>
      <c r="TVY24" s="54"/>
      <c r="TVZ24" s="54"/>
      <c r="TWA24" s="54"/>
      <c r="TWB24" s="54"/>
      <c r="TWC24" s="54"/>
      <c r="TWD24" s="54"/>
      <c r="TWE24" s="54"/>
      <c r="TWF24" s="54"/>
      <c r="TWG24" s="54"/>
      <c r="TWH24" s="54"/>
      <c r="TWI24" s="54"/>
      <c r="TWJ24" s="54"/>
      <c r="TWK24" s="54"/>
      <c r="TWL24" s="54"/>
      <c r="TWM24" s="54"/>
      <c r="TWN24" s="54"/>
      <c r="TWO24" s="54"/>
      <c r="TWP24" s="54"/>
      <c r="TWQ24" s="54"/>
      <c r="TWR24" s="54"/>
      <c r="TWS24" s="54"/>
      <c r="TWT24" s="54"/>
      <c r="TWU24" s="54"/>
      <c r="TWV24" s="54"/>
      <c r="TWW24" s="54"/>
      <c r="TWX24" s="54"/>
      <c r="TWY24" s="54"/>
      <c r="TWZ24" s="54"/>
      <c r="TXA24" s="54"/>
      <c r="TXB24" s="54"/>
      <c r="TXC24" s="54"/>
      <c r="TXD24" s="54"/>
      <c r="TXE24" s="54"/>
      <c r="TXF24" s="54"/>
      <c r="TXG24" s="54"/>
      <c r="TXH24" s="54"/>
      <c r="TXI24" s="54"/>
      <c r="TXJ24" s="54"/>
      <c r="TXK24" s="54"/>
      <c r="TXL24" s="54"/>
      <c r="TXM24" s="54"/>
      <c r="TXN24" s="54"/>
      <c r="TXO24" s="54"/>
      <c r="TXP24" s="54"/>
      <c r="TXQ24" s="54"/>
      <c r="TXR24" s="54"/>
      <c r="TXS24" s="54"/>
      <c r="TXT24" s="54"/>
      <c r="TXU24" s="54"/>
      <c r="TXV24" s="54"/>
      <c r="TXW24" s="54"/>
      <c r="TXX24" s="54"/>
      <c r="TXY24" s="54"/>
      <c r="TXZ24" s="54"/>
      <c r="TYA24" s="54"/>
      <c r="TYB24" s="54"/>
      <c r="TYC24" s="54"/>
      <c r="TYD24" s="54"/>
      <c r="TYE24" s="54"/>
      <c r="TYF24" s="54"/>
      <c r="TYG24" s="54"/>
      <c r="TYH24" s="54"/>
      <c r="TYI24" s="54"/>
      <c r="TYJ24" s="54"/>
      <c r="TYK24" s="54"/>
      <c r="TYL24" s="54"/>
      <c r="TYM24" s="54"/>
      <c r="TYN24" s="54"/>
      <c r="TYO24" s="54"/>
      <c r="TYP24" s="54"/>
      <c r="TYQ24" s="54"/>
      <c r="TYR24" s="54"/>
      <c r="TYS24" s="54"/>
      <c r="TYT24" s="54"/>
      <c r="TYU24" s="54"/>
      <c r="TYV24" s="54"/>
      <c r="TYW24" s="54"/>
      <c r="TYX24" s="54"/>
      <c r="TYY24" s="54"/>
      <c r="TYZ24" s="54"/>
      <c r="TZA24" s="54"/>
      <c r="TZB24" s="54"/>
      <c r="TZC24" s="54"/>
      <c r="TZD24" s="54"/>
      <c r="TZE24" s="54"/>
      <c r="TZF24" s="54"/>
      <c r="TZG24" s="54"/>
      <c r="TZH24" s="54"/>
      <c r="TZI24" s="54"/>
      <c r="TZJ24" s="54"/>
      <c r="TZK24" s="54"/>
      <c r="TZL24" s="54"/>
      <c r="TZM24" s="54"/>
      <c r="TZN24" s="54"/>
      <c r="TZO24" s="54"/>
      <c r="TZP24" s="54"/>
      <c r="TZQ24" s="54"/>
      <c r="TZR24" s="54"/>
      <c r="TZS24" s="54"/>
      <c r="TZT24" s="54"/>
      <c r="TZU24" s="54"/>
      <c r="TZV24" s="54"/>
      <c r="TZW24" s="54"/>
      <c r="TZX24" s="54"/>
      <c r="TZY24" s="54"/>
      <c r="TZZ24" s="54"/>
      <c r="UAA24" s="54"/>
      <c r="UAB24" s="54"/>
      <c r="UAC24" s="54"/>
      <c r="UAD24" s="54"/>
      <c r="UAE24" s="54"/>
      <c r="UAF24" s="54"/>
      <c r="UAG24" s="54"/>
      <c r="UAH24" s="54"/>
      <c r="UAI24" s="54"/>
      <c r="UAJ24" s="54"/>
      <c r="UAK24" s="54"/>
      <c r="UAL24" s="54"/>
      <c r="UAM24" s="54"/>
      <c r="UAN24" s="54"/>
      <c r="UAO24" s="54"/>
      <c r="UAP24" s="54"/>
      <c r="UAQ24" s="54"/>
      <c r="UAR24" s="54"/>
      <c r="UAS24" s="54"/>
      <c r="UAT24" s="54"/>
      <c r="UAU24" s="54"/>
      <c r="UAV24" s="54"/>
      <c r="UAW24" s="54"/>
      <c r="UAX24" s="54"/>
      <c r="UAY24" s="54"/>
      <c r="UAZ24" s="54"/>
      <c r="UBA24" s="54"/>
      <c r="UBB24" s="54"/>
      <c r="UBC24" s="54"/>
      <c r="UBD24" s="54"/>
      <c r="UBE24" s="54"/>
      <c r="UBF24" s="54"/>
      <c r="UBG24" s="54"/>
      <c r="UBH24" s="54"/>
      <c r="UBI24" s="54"/>
      <c r="UBJ24" s="54"/>
      <c r="UBK24" s="54"/>
      <c r="UBL24" s="54"/>
      <c r="UBM24" s="54"/>
      <c r="UBN24" s="54"/>
      <c r="UBO24" s="54"/>
      <c r="UBP24" s="54"/>
      <c r="UBQ24" s="54"/>
      <c r="UBR24" s="54"/>
      <c r="UBS24" s="54"/>
      <c r="UBT24" s="54"/>
      <c r="UBU24" s="54"/>
      <c r="UBV24" s="54"/>
      <c r="UBW24" s="54"/>
      <c r="UBX24" s="54"/>
      <c r="UBY24" s="54"/>
      <c r="UBZ24" s="54"/>
      <c r="UCA24" s="54"/>
      <c r="UCB24" s="54"/>
      <c r="UCC24" s="54"/>
      <c r="UCD24" s="54"/>
      <c r="UCE24" s="54"/>
      <c r="UCF24" s="54"/>
      <c r="UCG24" s="54"/>
      <c r="UCH24" s="54"/>
      <c r="UCI24" s="54"/>
      <c r="UCJ24" s="54"/>
      <c r="UCK24" s="54"/>
      <c r="UCL24" s="54"/>
      <c r="UCM24" s="54"/>
      <c r="UCN24" s="54"/>
      <c r="UCO24" s="54"/>
      <c r="UCP24" s="54"/>
      <c r="UCQ24" s="54"/>
      <c r="UCR24" s="54"/>
      <c r="UCS24" s="54"/>
      <c r="UCT24" s="54"/>
      <c r="UCU24" s="54"/>
      <c r="UCV24" s="54"/>
      <c r="UCW24" s="54"/>
      <c r="UCX24" s="54"/>
      <c r="UCY24" s="54"/>
      <c r="UCZ24" s="54"/>
      <c r="UDA24" s="54"/>
      <c r="UDB24" s="54"/>
      <c r="UDC24" s="54"/>
      <c r="UDD24" s="54"/>
      <c r="UDE24" s="54"/>
      <c r="UDF24" s="54"/>
      <c r="UDG24" s="54"/>
      <c r="UDH24" s="54"/>
      <c r="UDI24" s="54"/>
      <c r="UDJ24" s="54"/>
      <c r="UDK24" s="54"/>
      <c r="UDL24" s="54"/>
      <c r="UDM24" s="54"/>
      <c r="UDN24" s="54"/>
      <c r="UDO24" s="54"/>
      <c r="UDP24" s="54"/>
      <c r="UDQ24" s="54"/>
      <c r="UDR24" s="54"/>
      <c r="UDS24" s="54"/>
      <c r="UDT24" s="54"/>
      <c r="UDU24" s="54"/>
      <c r="UDV24" s="54"/>
      <c r="UDW24" s="54"/>
      <c r="UDX24" s="54"/>
      <c r="UDY24" s="54"/>
      <c r="UDZ24" s="54"/>
      <c r="UEA24" s="54"/>
      <c r="UEB24" s="54"/>
      <c r="UEC24" s="54"/>
      <c r="UED24" s="54"/>
      <c r="UEE24" s="54"/>
      <c r="UEF24" s="54"/>
      <c r="UEG24" s="54"/>
      <c r="UEH24" s="54"/>
      <c r="UEI24" s="54"/>
      <c r="UEJ24" s="54"/>
      <c r="UEK24" s="54"/>
      <c r="UEL24" s="54"/>
      <c r="UEM24" s="54"/>
      <c r="UEN24" s="54"/>
      <c r="UEO24" s="54"/>
      <c r="UEP24" s="54"/>
      <c r="UEQ24" s="54"/>
      <c r="UER24" s="54"/>
      <c r="UES24" s="54"/>
      <c r="UET24" s="54"/>
      <c r="UEU24" s="54"/>
      <c r="UEV24" s="54"/>
      <c r="UEW24" s="54"/>
      <c r="UEX24" s="54"/>
      <c r="UEY24" s="54"/>
      <c r="UEZ24" s="54"/>
      <c r="UFA24" s="54"/>
      <c r="UFB24" s="54"/>
      <c r="UFC24" s="54"/>
      <c r="UFD24" s="54"/>
      <c r="UFE24" s="54"/>
      <c r="UFF24" s="54"/>
      <c r="UFG24" s="54"/>
      <c r="UFH24" s="54"/>
      <c r="UFI24" s="54"/>
      <c r="UFJ24" s="54"/>
      <c r="UFK24" s="54"/>
      <c r="UFL24" s="54"/>
      <c r="UFM24" s="54"/>
      <c r="UFN24" s="54"/>
      <c r="UFO24" s="54"/>
      <c r="UFP24" s="54"/>
      <c r="UFQ24" s="54"/>
      <c r="UFR24" s="54"/>
      <c r="UFS24" s="54"/>
      <c r="UFT24" s="54"/>
      <c r="UFU24" s="54"/>
      <c r="UFV24" s="54"/>
      <c r="UFW24" s="54"/>
      <c r="UFX24" s="54"/>
      <c r="UFY24" s="54"/>
      <c r="UFZ24" s="54"/>
      <c r="UGA24" s="54"/>
      <c r="UGB24" s="54"/>
      <c r="UGC24" s="54"/>
      <c r="UGD24" s="54"/>
      <c r="UGE24" s="54"/>
      <c r="UGF24" s="54"/>
      <c r="UGG24" s="54"/>
      <c r="UGH24" s="54"/>
      <c r="UGI24" s="54"/>
      <c r="UGJ24" s="54"/>
      <c r="UGK24" s="54"/>
      <c r="UGL24" s="54"/>
      <c r="UGM24" s="54"/>
      <c r="UGN24" s="54"/>
      <c r="UGO24" s="54"/>
      <c r="UGP24" s="54"/>
      <c r="UGQ24" s="54"/>
      <c r="UGR24" s="54"/>
      <c r="UGS24" s="54"/>
      <c r="UGT24" s="54"/>
      <c r="UGU24" s="54"/>
      <c r="UGV24" s="54"/>
      <c r="UGW24" s="54"/>
      <c r="UGX24" s="54"/>
      <c r="UGY24" s="54"/>
      <c r="UGZ24" s="54"/>
      <c r="UHA24" s="54"/>
      <c r="UHB24" s="54"/>
      <c r="UHC24" s="54"/>
      <c r="UHD24" s="54"/>
      <c r="UHE24" s="54"/>
      <c r="UHF24" s="54"/>
      <c r="UHG24" s="54"/>
      <c r="UHH24" s="54"/>
      <c r="UHI24" s="54"/>
      <c r="UHJ24" s="54"/>
      <c r="UHK24" s="54"/>
      <c r="UHL24" s="54"/>
      <c r="UHM24" s="54"/>
      <c r="UHN24" s="54"/>
      <c r="UHO24" s="54"/>
      <c r="UHP24" s="54"/>
      <c r="UHQ24" s="54"/>
      <c r="UHR24" s="54"/>
      <c r="UHS24" s="54"/>
      <c r="UHT24" s="54"/>
      <c r="UHU24" s="54"/>
      <c r="UHV24" s="54"/>
      <c r="UHW24" s="54"/>
      <c r="UHX24" s="54"/>
      <c r="UHY24" s="54"/>
      <c r="UHZ24" s="54"/>
      <c r="UIA24" s="54"/>
      <c r="UIB24" s="54"/>
      <c r="UIC24" s="54"/>
      <c r="UID24" s="54"/>
      <c r="UIE24" s="54"/>
      <c r="UIF24" s="54"/>
      <c r="UIG24" s="54"/>
      <c r="UIH24" s="54"/>
      <c r="UII24" s="54"/>
      <c r="UIJ24" s="54"/>
      <c r="UIK24" s="54"/>
      <c r="UIL24" s="54"/>
      <c r="UIM24" s="54"/>
      <c r="UIN24" s="54"/>
      <c r="UIO24" s="54"/>
      <c r="UIP24" s="54"/>
      <c r="UIQ24" s="54"/>
      <c r="UIR24" s="54"/>
      <c r="UIS24" s="54"/>
      <c r="UIT24" s="54"/>
      <c r="UIU24" s="54"/>
      <c r="UIV24" s="54"/>
      <c r="UIW24" s="54"/>
      <c r="UIX24" s="54"/>
      <c r="UIY24" s="54"/>
      <c r="UIZ24" s="54"/>
      <c r="UJA24" s="54"/>
      <c r="UJB24" s="54"/>
      <c r="UJC24" s="54"/>
      <c r="UJD24" s="54"/>
      <c r="UJE24" s="54"/>
      <c r="UJF24" s="54"/>
      <c r="UJG24" s="54"/>
      <c r="UJH24" s="54"/>
      <c r="UJI24" s="54"/>
      <c r="UJJ24" s="54"/>
      <c r="UJK24" s="54"/>
      <c r="UJL24" s="54"/>
      <c r="UJM24" s="54"/>
      <c r="UJN24" s="54"/>
      <c r="UJO24" s="54"/>
      <c r="UJP24" s="54"/>
      <c r="UJQ24" s="54"/>
      <c r="UJR24" s="54"/>
      <c r="UJS24" s="54"/>
      <c r="UJT24" s="54"/>
      <c r="UJU24" s="54"/>
      <c r="UJV24" s="54"/>
      <c r="UJW24" s="54"/>
      <c r="UJX24" s="54"/>
      <c r="UJY24" s="54"/>
      <c r="UJZ24" s="54"/>
      <c r="UKA24" s="54"/>
      <c r="UKB24" s="54"/>
      <c r="UKC24" s="54"/>
      <c r="UKD24" s="54"/>
      <c r="UKE24" s="54"/>
      <c r="UKF24" s="54"/>
      <c r="UKG24" s="54"/>
      <c r="UKH24" s="54"/>
      <c r="UKI24" s="54"/>
      <c r="UKJ24" s="54"/>
      <c r="UKK24" s="54"/>
      <c r="UKL24" s="54"/>
      <c r="UKM24" s="54"/>
      <c r="UKN24" s="54"/>
      <c r="UKO24" s="54"/>
      <c r="UKP24" s="54"/>
      <c r="UKQ24" s="54"/>
      <c r="UKR24" s="54"/>
      <c r="UKS24" s="54"/>
      <c r="UKT24" s="54"/>
      <c r="UKU24" s="54"/>
      <c r="UKV24" s="54"/>
      <c r="UKW24" s="54"/>
      <c r="UKX24" s="54"/>
      <c r="UKY24" s="54"/>
      <c r="UKZ24" s="54"/>
      <c r="ULA24" s="54"/>
      <c r="ULB24" s="54"/>
      <c r="ULC24" s="54"/>
      <c r="ULD24" s="54"/>
      <c r="ULE24" s="54"/>
      <c r="ULF24" s="54"/>
      <c r="ULG24" s="54"/>
      <c r="ULH24" s="54"/>
      <c r="ULI24" s="54"/>
      <c r="ULJ24" s="54"/>
      <c r="ULK24" s="54"/>
      <c r="ULL24" s="54"/>
      <c r="ULM24" s="54"/>
      <c r="ULN24" s="54"/>
      <c r="ULO24" s="54"/>
      <c r="ULP24" s="54"/>
      <c r="ULQ24" s="54"/>
      <c r="ULR24" s="54"/>
      <c r="ULS24" s="54"/>
      <c r="ULT24" s="54"/>
      <c r="ULU24" s="54"/>
      <c r="ULV24" s="54"/>
      <c r="ULW24" s="54"/>
      <c r="ULX24" s="54"/>
      <c r="ULY24" s="54"/>
      <c r="ULZ24" s="54"/>
      <c r="UMA24" s="54"/>
      <c r="UMB24" s="54"/>
      <c r="UMC24" s="54"/>
      <c r="UMD24" s="54"/>
      <c r="UME24" s="54"/>
      <c r="UMF24" s="54"/>
      <c r="UMG24" s="54"/>
      <c r="UMH24" s="54"/>
      <c r="UMI24" s="54"/>
      <c r="UMJ24" s="54"/>
      <c r="UMK24" s="54"/>
      <c r="UML24" s="54"/>
      <c r="UMM24" s="54"/>
      <c r="UMN24" s="54"/>
      <c r="UMO24" s="54"/>
      <c r="UMP24" s="54"/>
      <c r="UMQ24" s="54"/>
      <c r="UMR24" s="54"/>
      <c r="UMS24" s="54"/>
      <c r="UMT24" s="54"/>
      <c r="UMU24" s="54"/>
      <c r="UMV24" s="54"/>
      <c r="UMW24" s="54"/>
      <c r="UMX24" s="54"/>
      <c r="UMY24" s="54"/>
      <c r="UMZ24" s="54"/>
      <c r="UNA24" s="54"/>
      <c r="UNB24" s="54"/>
      <c r="UNC24" s="54"/>
      <c r="UND24" s="54"/>
      <c r="UNE24" s="54"/>
      <c r="UNF24" s="54"/>
      <c r="UNG24" s="54"/>
      <c r="UNH24" s="54"/>
      <c r="UNI24" s="54"/>
      <c r="UNJ24" s="54"/>
      <c r="UNK24" s="54"/>
      <c r="UNL24" s="54"/>
      <c r="UNM24" s="54"/>
      <c r="UNN24" s="54"/>
      <c r="UNO24" s="54"/>
      <c r="UNP24" s="54"/>
      <c r="UNQ24" s="54"/>
      <c r="UNR24" s="54"/>
      <c r="UNS24" s="54"/>
      <c r="UNT24" s="54"/>
      <c r="UNU24" s="54"/>
      <c r="UNV24" s="54"/>
      <c r="UNW24" s="54"/>
      <c r="UNX24" s="54"/>
      <c r="UNY24" s="54"/>
      <c r="UNZ24" s="54"/>
      <c r="UOA24" s="54"/>
      <c r="UOB24" s="54"/>
      <c r="UOC24" s="54"/>
      <c r="UOD24" s="54"/>
      <c r="UOE24" s="54"/>
      <c r="UOF24" s="54"/>
      <c r="UOG24" s="54"/>
      <c r="UOH24" s="54"/>
      <c r="UOI24" s="54"/>
      <c r="UOJ24" s="54"/>
      <c r="UOK24" s="54"/>
      <c r="UOL24" s="54"/>
      <c r="UOM24" s="54"/>
      <c r="UON24" s="54"/>
      <c r="UOO24" s="54"/>
      <c r="UOP24" s="54"/>
      <c r="UOQ24" s="54"/>
      <c r="UOR24" s="54"/>
      <c r="UOS24" s="54"/>
      <c r="UOT24" s="54"/>
      <c r="UOU24" s="54"/>
      <c r="UOV24" s="54"/>
      <c r="UOW24" s="54"/>
      <c r="UOX24" s="54"/>
      <c r="UOY24" s="54"/>
      <c r="UOZ24" s="54"/>
      <c r="UPA24" s="54"/>
      <c r="UPB24" s="54"/>
      <c r="UPC24" s="54"/>
      <c r="UPD24" s="54"/>
      <c r="UPE24" s="54"/>
      <c r="UPF24" s="54"/>
      <c r="UPG24" s="54"/>
      <c r="UPH24" s="54"/>
      <c r="UPI24" s="54"/>
      <c r="UPJ24" s="54"/>
      <c r="UPK24" s="54"/>
      <c r="UPL24" s="54"/>
      <c r="UPM24" s="54"/>
      <c r="UPN24" s="54"/>
      <c r="UPO24" s="54"/>
      <c r="UPP24" s="54"/>
      <c r="UPQ24" s="54"/>
      <c r="UPR24" s="54"/>
      <c r="UPS24" s="54"/>
      <c r="UPT24" s="54"/>
      <c r="UPU24" s="54"/>
      <c r="UPV24" s="54"/>
      <c r="UPW24" s="54"/>
      <c r="UPX24" s="54"/>
      <c r="UPY24" s="54"/>
      <c r="UPZ24" s="54"/>
      <c r="UQA24" s="54"/>
      <c r="UQB24" s="54"/>
      <c r="UQC24" s="54"/>
      <c r="UQD24" s="54"/>
      <c r="UQE24" s="54"/>
      <c r="UQF24" s="54"/>
      <c r="UQG24" s="54"/>
      <c r="UQH24" s="54"/>
      <c r="UQI24" s="54"/>
      <c r="UQJ24" s="54"/>
      <c r="UQK24" s="54"/>
      <c r="UQL24" s="54"/>
      <c r="UQM24" s="54"/>
      <c r="UQN24" s="54"/>
      <c r="UQO24" s="54"/>
      <c r="UQP24" s="54"/>
      <c r="UQQ24" s="54"/>
      <c r="UQR24" s="54"/>
      <c r="UQS24" s="54"/>
      <c r="UQT24" s="54"/>
      <c r="UQU24" s="54"/>
      <c r="UQV24" s="54"/>
      <c r="UQW24" s="54"/>
      <c r="UQX24" s="54"/>
      <c r="UQY24" s="54"/>
      <c r="UQZ24" s="54"/>
      <c r="URA24" s="54"/>
      <c r="URB24" s="54"/>
      <c r="URC24" s="54"/>
      <c r="URD24" s="54"/>
      <c r="URE24" s="54"/>
      <c r="URF24" s="54"/>
      <c r="URG24" s="54"/>
      <c r="URH24" s="54"/>
      <c r="URI24" s="54"/>
      <c r="URJ24" s="54"/>
      <c r="URK24" s="54"/>
      <c r="URL24" s="54"/>
      <c r="URM24" s="54"/>
      <c r="URN24" s="54"/>
      <c r="URO24" s="54"/>
      <c r="URP24" s="54"/>
      <c r="URQ24" s="54"/>
      <c r="URR24" s="54"/>
      <c r="URS24" s="54"/>
      <c r="URT24" s="54"/>
      <c r="URU24" s="54"/>
      <c r="URV24" s="54"/>
      <c r="URW24" s="54"/>
      <c r="URX24" s="54"/>
      <c r="URY24" s="54"/>
      <c r="URZ24" s="54"/>
      <c r="USA24" s="54"/>
      <c r="USB24" s="54"/>
      <c r="USC24" s="54"/>
      <c r="USD24" s="54"/>
      <c r="USE24" s="54"/>
      <c r="USF24" s="54"/>
      <c r="USG24" s="54"/>
      <c r="USH24" s="54"/>
      <c r="USI24" s="54"/>
      <c r="USJ24" s="54"/>
      <c r="USK24" s="54"/>
      <c r="USL24" s="54"/>
      <c r="USM24" s="54"/>
      <c r="USN24" s="54"/>
      <c r="USO24" s="54"/>
      <c r="USP24" s="54"/>
      <c r="USQ24" s="54"/>
      <c r="USR24" s="54"/>
      <c r="USS24" s="54"/>
      <c r="UST24" s="54"/>
      <c r="USU24" s="54"/>
      <c r="USV24" s="54"/>
      <c r="USW24" s="54"/>
      <c r="USX24" s="54"/>
      <c r="USY24" s="54"/>
      <c r="USZ24" s="54"/>
      <c r="UTA24" s="54"/>
      <c r="UTB24" s="54"/>
      <c r="UTC24" s="54"/>
      <c r="UTD24" s="54"/>
      <c r="UTE24" s="54"/>
      <c r="UTF24" s="54"/>
      <c r="UTG24" s="54"/>
      <c r="UTH24" s="54"/>
      <c r="UTI24" s="54"/>
      <c r="UTJ24" s="54"/>
      <c r="UTK24" s="54"/>
      <c r="UTL24" s="54"/>
      <c r="UTM24" s="54"/>
      <c r="UTN24" s="54"/>
      <c r="UTO24" s="54"/>
      <c r="UTP24" s="54"/>
      <c r="UTQ24" s="54"/>
      <c r="UTR24" s="54"/>
      <c r="UTS24" s="54"/>
      <c r="UTT24" s="54"/>
      <c r="UTU24" s="54"/>
      <c r="UTV24" s="54"/>
      <c r="UTW24" s="54"/>
      <c r="UTX24" s="54"/>
      <c r="UTY24" s="54"/>
      <c r="UTZ24" s="54"/>
      <c r="UUA24" s="54"/>
      <c r="UUB24" s="54"/>
      <c r="UUC24" s="54"/>
      <c r="UUD24" s="54"/>
      <c r="UUE24" s="54"/>
      <c r="UUF24" s="54"/>
      <c r="UUG24" s="54"/>
      <c r="UUH24" s="54"/>
      <c r="UUI24" s="54"/>
      <c r="UUJ24" s="54"/>
      <c r="UUK24" s="54"/>
      <c r="UUL24" s="54"/>
      <c r="UUM24" s="54"/>
      <c r="UUN24" s="54"/>
      <c r="UUO24" s="54"/>
      <c r="UUP24" s="54"/>
      <c r="UUQ24" s="54"/>
      <c r="UUR24" s="54"/>
      <c r="UUS24" s="54"/>
      <c r="UUT24" s="54"/>
      <c r="UUU24" s="54"/>
      <c r="UUV24" s="54"/>
      <c r="UUW24" s="54"/>
      <c r="UUX24" s="54"/>
      <c r="UUY24" s="54"/>
      <c r="UUZ24" s="54"/>
      <c r="UVA24" s="54"/>
      <c r="UVB24" s="54"/>
      <c r="UVC24" s="54"/>
      <c r="UVD24" s="54"/>
      <c r="UVE24" s="54"/>
      <c r="UVF24" s="54"/>
      <c r="UVG24" s="54"/>
      <c r="UVH24" s="54"/>
      <c r="UVI24" s="54"/>
      <c r="UVJ24" s="54"/>
      <c r="UVK24" s="54"/>
      <c r="UVL24" s="54"/>
      <c r="UVM24" s="54"/>
      <c r="UVN24" s="54"/>
      <c r="UVO24" s="54"/>
      <c r="UVP24" s="54"/>
      <c r="UVQ24" s="54"/>
      <c r="UVR24" s="54"/>
      <c r="UVS24" s="54"/>
      <c r="UVT24" s="54"/>
      <c r="UVU24" s="54"/>
      <c r="UVV24" s="54"/>
      <c r="UVW24" s="54"/>
      <c r="UVX24" s="54"/>
      <c r="UVY24" s="54"/>
      <c r="UVZ24" s="54"/>
      <c r="UWA24" s="54"/>
      <c r="UWB24" s="54"/>
      <c r="UWC24" s="54"/>
      <c r="UWD24" s="54"/>
      <c r="UWE24" s="54"/>
      <c r="UWF24" s="54"/>
      <c r="UWG24" s="54"/>
      <c r="UWH24" s="54"/>
      <c r="UWI24" s="54"/>
      <c r="UWJ24" s="54"/>
      <c r="UWK24" s="54"/>
      <c r="UWL24" s="54"/>
      <c r="UWM24" s="54"/>
      <c r="UWN24" s="54"/>
      <c r="UWO24" s="54"/>
      <c r="UWP24" s="54"/>
      <c r="UWQ24" s="54"/>
      <c r="UWR24" s="54"/>
      <c r="UWS24" s="54"/>
      <c r="UWT24" s="54"/>
      <c r="UWU24" s="54"/>
      <c r="UWV24" s="54"/>
      <c r="UWW24" s="54"/>
      <c r="UWX24" s="54"/>
      <c r="UWY24" s="54"/>
      <c r="UWZ24" s="54"/>
      <c r="UXA24" s="54"/>
      <c r="UXB24" s="54"/>
      <c r="UXC24" s="54"/>
      <c r="UXD24" s="54"/>
      <c r="UXE24" s="54"/>
      <c r="UXF24" s="54"/>
      <c r="UXG24" s="54"/>
      <c r="UXH24" s="54"/>
      <c r="UXI24" s="54"/>
      <c r="UXJ24" s="54"/>
      <c r="UXK24" s="54"/>
      <c r="UXL24" s="54"/>
      <c r="UXM24" s="54"/>
      <c r="UXN24" s="54"/>
      <c r="UXO24" s="54"/>
      <c r="UXP24" s="54"/>
      <c r="UXQ24" s="54"/>
      <c r="UXR24" s="54"/>
      <c r="UXS24" s="54"/>
      <c r="UXT24" s="54"/>
      <c r="UXU24" s="54"/>
      <c r="UXV24" s="54"/>
      <c r="UXW24" s="54"/>
      <c r="UXX24" s="54"/>
      <c r="UXY24" s="54"/>
      <c r="UXZ24" s="54"/>
      <c r="UYA24" s="54"/>
      <c r="UYB24" s="54"/>
      <c r="UYC24" s="54"/>
      <c r="UYD24" s="54"/>
      <c r="UYE24" s="54"/>
      <c r="UYF24" s="54"/>
      <c r="UYG24" s="54"/>
      <c r="UYH24" s="54"/>
      <c r="UYI24" s="54"/>
      <c r="UYJ24" s="54"/>
      <c r="UYK24" s="54"/>
      <c r="UYL24" s="54"/>
      <c r="UYM24" s="54"/>
      <c r="UYN24" s="54"/>
      <c r="UYO24" s="54"/>
      <c r="UYP24" s="54"/>
      <c r="UYQ24" s="54"/>
      <c r="UYR24" s="54"/>
      <c r="UYS24" s="54"/>
      <c r="UYT24" s="54"/>
      <c r="UYU24" s="54"/>
      <c r="UYV24" s="54"/>
      <c r="UYW24" s="54"/>
      <c r="UYX24" s="54"/>
      <c r="UYY24" s="54"/>
      <c r="UYZ24" s="54"/>
      <c r="UZA24" s="54"/>
      <c r="UZB24" s="54"/>
      <c r="UZC24" s="54"/>
      <c r="UZD24" s="54"/>
      <c r="UZE24" s="54"/>
      <c r="UZF24" s="54"/>
      <c r="UZG24" s="54"/>
      <c r="UZH24" s="54"/>
      <c r="UZI24" s="54"/>
      <c r="UZJ24" s="54"/>
      <c r="UZK24" s="54"/>
      <c r="UZL24" s="54"/>
      <c r="UZM24" s="54"/>
      <c r="UZN24" s="54"/>
      <c r="UZO24" s="54"/>
      <c r="UZP24" s="54"/>
      <c r="UZQ24" s="54"/>
      <c r="UZR24" s="54"/>
      <c r="UZS24" s="54"/>
      <c r="UZT24" s="54"/>
      <c r="UZU24" s="54"/>
      <c r="UZV24" s="54"/>
      <c r="UZW24" s="54"/>
      <c r="UZX24" s="54"/>
      <c r="UZY24" s="54"/>
      <c r="UZZ24" s="54"/>
      <c r="VAA24" s="54"/>
      <c r="VAB24" s="54"/>
      <c r="VAC24" s="54"/>
      <c r="VAD24" s="54"/>
      <c r="VAE24" s="54"/>
      <c r="VAF24" s="54"/>
      <c r="VAG24" s="54"/>
      <c r="VAH24" s="54"/>
      <c r="VAI24" s="54"/>
      <c r="VAJ24" s="54"/>
      <c r="VAK24" s="54"/>
      <c r="VAL24" s="54"/>
      <c r="VAM24" s="54"/>
      <c r="VAN24" s="54"/>
      <c r="VAO24" s="54"/>
      <c r="VAP24" s="54"/>
      <c r="VAQ24" s="54"/>
      <c r="VAR24" s="54"/>
      <c r="VAS24" s="54"/>
      <c r="VAT24" s="54"/>
      <c r="VAU24" s="54"/>
      <c r="VAV24" s="54"/>
      <c r="VAW24" s="54"/>
      <c r="VAX24" s="54"/>
      <c r="VAY24" s="54"/>
      <c r="VAZ24" s="54"/>
      <c r="VBA24" s="54"/>
      <c r="VBB24" s="54"/>
      <c r="VBC24" s="54"/>
      <c r="VBD24" s="54"/>
      <c r="VBE24" s="54"/>
      <c r="VBF24" s="54"/>
      <c r="VBG24" s="54"/>
      <c r="VBH24" s="54"/>
      <c r="VBI24" s="54"/>
      <c r="VBJ24" s="54"/>
      <c r="VBK24" s="54"/>
      <c r="VBL24" s="54"/>
      <c r="VBM24" s="54"/>
      <c r="VBN24" s="54"/>
      <c r="VBO24" s="54"/>
      <c r="VBP24" s="54"/>
      <c r="VBQ24" s="54"/>
      <c r="VBR24" s="54"/>
      <c r="VBS24" s="54"/>
      <c r="VBT24" s="54"/>
      <c r="VBU24" s="54"/>
      <c r="VBV24" s="54"/>
      <c r="VBW24" s="54"/>
      <c r="VBX24" s="54"/>
      <c r="VBY24" s="54"/>
      <c r="VBZ24" s="54"/>
      <c r="VCA24" s="54"/>
      <c r="VCB24" s="54"/>
      <c r="VCC24" s="54"/>
      <c r="VCD24" s="54"/>
      <c r="VCE24" s="54"/>
      <c r="VCF24" s="54"/>
      <c r="VCG24" s="54"/>
      <c r="VCH24" s="54"/>
      <c r="VCI24" s="54"/>
      <c r="VCJ24" s="54"/>
      <c r="VCK24" s="54"/>
      <c r="VCL24" s="54"/>
      <c r="VCM24" s="54"/>
      <c r="VCN24" s="54"/>
      <c r="VCO24" s="54"/>
      <c r="VCP24" s="54"/>
      <c r="VCQ24" s="54"/>
      <c r="VCR24" s="54"/>
      <c r="VCS24" s="54"/>
      <c r="VCT24" s="54"/>
      <c r="VCU24" s="54"/>
      <c r="VCV24" s="54"/>
      <c r="VCW24" s="54"/>
      <c r="VCX24" s="54"/>
      <c r="VCY24" s="54"/>
      <c r="VCZ24" s="54"/>
      <c r="VDA24" s="54"/>
      <c r="VDB24" s="54"/>
      <c r="VDC24" s="54"/>
      <c r="VDD24" s="54"/>
      <c r="VDE24" s="54"/>
      <c r="VDF24" s="54"/>
      <c r="VDG24" s="54"/>
      <c r="VDH24" s="54"/>
      <c r="VDI24" s="54"/>
      <c r="VDJ24" s="54"/>
      <c r="VDK24" s="54"/>
      <c r="VDL24" s="54"/>
      <c r="VDM24" s="54"/>
      <c r="VDN24" s="54"/>
      <c r="VDO24" s="54"/>
      <c r="VDP24" s="54"/>
      <c r="VDQ24" s="54"/>
      <c r="VDR24" s="54"/>
      <c r="VDS24" s="54"/>
      <c r="VDT24" s="54"/>
      <c r="VDU24" s="54"/>
      <c r="VDV24" s="54"/>
      <c r="VDW24" s="54"/>
      <c r="VDX24" s="54"/>
      <c r="VDY24" s="54"/>
      <c r="VDZ24" s="54"/>
      <c r="VEA24" s="54"/>
      <c r="VEB24" s="54"/>
      <c r="VEC24" s="54"/>
      <c r="VED24" s="54"/>
      <c r="VEE24" s="54"/>
      <c r="VEF24" s="54"/>
      <c r="VEG24" s="54"/>
      <c r="VEH24" s="54"/>
      <c r="VEI24" s="54"/>
      <c r="VEJ24" s="54"/>
      <c r="VEK24" s="54"/>
      <c r="VEL24" s="54"/>
      <c r="VEM24" s="54"/>
      <c r="VEN24" s="54"/>
      <c r="VEO24" s="54"/>
      <c r="VEP24" s="54"/>
      <c r="VEQ24" s="54"/>
      <c r="VER24" s="54"/>
      <c r="VES24" s="54"/>
      <c r="VET24" s="54"/>
      <c r="VEU24" s="54"/>
      <c r="VEV24" s="54"/>
      <c r="VEW24" s="54"/>
      <c r="VEX24" s="54"/>
      <c r="VEY24" s="54"/>
      <c r="VEZ24" s="54"/>
      <c r="VFA24" s="54"/>
      <c r="VFB24" s="54"/>
      <c r="VFC24" s="54"/>
      <c r="VFD24" s="54"/>
      <c r="VFE24" s="54"/>
      <c r="VFF24" s="54"/>
      <c r="VFG24" s="54"/>
      <c r="VFH24" s="54"/>
      <c r="VFI24" s="54"/>
      <c r="VFJ24" s="54"/>
      <c r="VFK24" s="54"/>
      <c r="VFL24" s="54"/>
      <c r="VFM24" s="54"/>
      <c r="VFN24" s="54"/>
      <c r="VFO24" s="54"/>
      <c r="VFP24" s="54"/>
      <c r="VFQ24" s="54"/>
      <c r="VFR24" s="54"/>
      <c r="VFS24" s="54"/>
      <c r="VFT24" s="54"/>
      <c r="VFU24" s="54"/>
      <c r="VFV24" s="54"/>
      <c r="VFW24" s="54"/>
      <c r="VFX24" s="54"/>
      <c r="VFY24" s="54"/>
      <c r="VFZ24" s="54"/>
      <c r="VGA24" s="54"/>
      <c r="VGB24" s="54"/>
      <c r="VGC24" s="54"/>
      <c r="VGD24" s="54"/>
      <c r="VGE24" s="54"/>
      <c r="VGF24" s="54"/>
      <c r="VGG24" s="54"/>
      <c r="VGH24" s="54"/>
      <c r="VGI24" s="54"/>
      <c r="VGJ24" s="54"/>
      <c r="VGK24" s="54"/>
      <c r="VGL24" s="54"/>
      <c r="VGM24" s="54"/>
      <c r="VGN24" s="54"/>
      <c r="VGO24" s="54"/>
      <c r="VGP24" s="54"/>
      <c r="VGQ24" s="54"/>
      <c r="VGR24" s="54"/>
      <c r="VGS24" s="54"/>
      <c r="VGT24" s="54"/>
      <c r="VGU24" s="54"/>
      <c r="VGV24" s="54"/>
      <c r="VGW24" s="54"/>
      <c r="VGX24" s="54"/>
      <c r="VGY24" s="54"/>
      <c r="VGZ24" s="54"/>
      <c r="VHA24" s="54"/>
      <c r="VHB24" s="54"/>
      <c r="VHC24" s="54"/>
      <c r="VHD24" s="54"/>
      <c r="VHE24" s="54"/>
      <c r="VHF24" s="54"/>
      <c r="VHG24" s="54"/>
      <c r="VHH24" s="54"/>
      <c r="VHI24" s="54"/>
      <c r="VHJ24" s="54"/>
      <c r="VHK24" s="54"/>
      <c r="VHL24" s="54"/>
      <c r="VHM24" s="54"/>
      <c r="VHN24" s="54"/>
      <c r="VHO24" s="54"/>
      <c r="VHP24" s="54"/>
      <c r="VHQ24" s="54"/>
      <c r="VHR24" s="54"/>
      <c r="VHS24" s="54"/>
      <c r="VHT24" s="54"/>
      <c r="VHU24" s="54"/>
      <c r="VHV24" s="54"/>
      <c r="VHW24" s="54"/>
      <c r="VHX24" s="54"/>
      <c r="VHY24" s="54"/>
      <c r="VHZ24" s="54"/>
      <c r="VIA24" s="54"/>
      <c r="VIB24" s="54"/>
      <c r="VIC24" s="54"/>
      <c r="VID24" s="54"/>
      <c r="VIE24" s="54"/>
      <c r="VIF24" s="54"/>
      <c r="VIG24" s="54"/>
      <c r="VIH24" s="54"/>
      <c r="VII24" s="54"/>
      <c r="VIJ24" s="54"/>
      <c r="VIK24" s="54"/>
      <c r="VIL24" s="54"/>
      <c r="VIM24" s="54"/>
      <c r="VIN24" s="54"/>
      <c r="VIO24" s="54"/>
      <c r="VIP24" s="54"/>
      <c r="VIQ24" s="54"/>
      <c r="VIR24" s="54"/>
      <c r="VIS24" s="54"/>
      <c r="VIT24" s="54"/>
      <c r="VIU24" s="54"/>
      <c r="VIV24" s="54"/>
      <c r="VIW24" s="54"/>
      <c r="VIX24" s="54"/>
      <c r="VIY24" s="54"/>
      <c r="VIZ24" s="54"/>
      <c r="VJA24" s="54"/>
      <c r="VJB24" s="54"/>
      <c r="VJC24" s="54"/>
      <c r="VJD24" s="54"/>
      <c r="VJE24" s="54"/>
      <c r="VJF24" s="54"/>
      <c r="VJG24" s="54"/>
      <c r="VJH24" s="54"/>
      <c r="VJI24" s="54"/>
      <c r="VJJ24" s="54"/>
      <c r="VJK24" s="54"/>
      <c r="VJL24" s="54"/>
      <c r="VJM24" s="54"/>
      <c r="VJN24" s="54"/>
      <c r="VJO24" s="54"/>
      <c r="VJP24" s="54"/>
      <c r="VJQ24" s="54"/>
      <c r="VJR24" s="54"/>
      <c r="VJS24" s="54"/>
      <c r="VJT24" s="54"/>
      <c r="VJU24" s="54"/>
      <c r="VJV24" s="54"/>
      <c r="VJW24" s="54"/>
      <c r="VJX24" s="54"/>
      <c r="VJY24" s="54"/>
      <c r="VJZ24" s="54"/>
      <c r="VKA24" s="54"/>
      <c r="VKB24" s="54"/>
      <c r="VKC24" s="54"/>
      <c r="VKD24" s="54"/>
      <c r="VKE24" s="54"/>
      <c r="VKF24" s="54"/>
      <c r="VKG24" s="54"/>
      <c r="VKH24" s="54"/>
      <c r="VKI24" s="54"/>
      <c r="VKJ24" s="54"/>
      <c r="VKK24" s="54"/>
      <c r="VKL24" s="54"/>
      <c r="VKM24" s="54"/>
      <c r="VKN24" s="54"/>
      <c r="VKO24" s="54"/>
      <c r="VKP24" s="54"/>
      <c r="VKQ24" s="54"/>
      <c r="VKR24" s="54"/>
      <c r="VKS24" s="54"/>
      <c r="VKT24" s="54"/>
      <c r="VKU24" s="54"/>
      <c r="VKV24" s="54"/>
      <c r="VKW24" s="54"/>
      <c r="VKX24" s="54"/>
      <c r="VKY24" s="54"/>
      <c r="VKZ24" s="54"/>
      <c r="VLA24" s="54"/>
      <c r="VLB24" s="54"/>
      <c r="VLC24" s="54"/>
      <c r="VLD24" s="54"/>
      <c r="VLE24" s="54"/>
      <c r="VLF24" s="54"/>
      <c r="VLG24" s="54"/>
      <c r="VLH24" s="54"/>
      <c r="VLI24" s="54"/>
      <c r="VLJ24" s="54"/>
      <c r="VLK24" s="54"/>
      <c r="VLL24" s="54"/>
      <c r="VLM24" s="54"/>
      <c r="VLN24" s="54"/>
      <c r="VLO24" s="54"/>
      <c r="VLP24" s="54"/>
      <c r="VLQ24" s="54"/>
      <c r="VLR24" s="54"/>
      <c r="VLS24" s="54"/>
      <c r="VLT24" s="54"/>
      <c r="VLU24" s="54"/>
      <c r="VLV24" s="54"/>
      <c r="VLW24" s="54"/>
      <c r="VLX24" s="54"/>
      <c r="VLY24" s="54"/>
      <c r="VLZ24" s="54"/>
      <c r="VMA24" s="54"/>
      <c r="VMB24" s="54"/>
      <c r="VMC24" s="54"/>
      <c r="VMD24" s="54"/>
      <c r="VME24" s="54"/>
      <c r="VMF24" s="54"/>
      <c r="VMG24" s="54"/>
      <c r="VMH24" s="54"/>
      <c r="VMI24" s="54"/>
      <c r="VMJ24" s="54"/>
      <c r="VMK24" s="54"/>
      <c r="VML24" s="54"/>
      <c r="VMM24" s="54"/>
      <c r="VMN24" s="54"/>
      <c r="VMO24" s="54"/>
      <c r="VMP24" s="54"/>
      <c r="VMQ24" s="54"/>
      <c r="VMR24" s="54"/>
      <c r="VMS24" s="54"/>
      <c r="VMT24" s="54"/>
      <c r="VMU24" s="54"/>
      <c r="VMV24" s="54"/>
      <c r="VMW24" s="54"/>
      <c r="VMX24" s="54"/>
      <c r="VMY24" s="54"/>
      <c r="VMZ24" s="54"/>
      <c r="VNA24" s="54"/>
      <c r="VNB24" s="54"/>
      <c r="VNC24" s="54"/>
      <c r="VND24" s="54"/>
      <c r="VNE24" s="54"/>
      <c r="VNF24" s="54"/>
      <c r="VNG24" s="54"/>
      <c r="VNH24" s="54"/>
      <c r="VNI24" s="54"/>
      <c r="VNJ24" s="54"/>
      <c r="VNK24" s="54"/>
      <c r="VNL24" s="54"/>
      <c r="VNM24" s="54"/>
      <c r="VNN24" s="54"/>
      <c r="VNO24" s="54"/>
      <c r="VNP24" s="54"/>
      <c r="VNQ24" s="54"/>
      <c r="VNR24" s="54"/>
      <c r="VNS24" s="54"/>
      <c r="VNT24" s="54"/>
      <c r="VNU24" s="54"/>
      <c r="VNV24" s="54"/>
      <c r="VNW24" s="54"/>
      <c r="VNX24" s="54"/>
      <c r="VNY24" s="54"/>
      <c r="VNZ24" s="54"/>
      <c r="VOA24" s="54"/>
      <c r="VOB24" s="54"/>
      <c r="VOC24" s="54"/>
      <c r="VOD24" s="54"/>
      <c r="VOE24" s="54"/>
      <c r="VOF24" s="54"/>
      <c r="VOG24" s="54"/>
      <c r="VOH24" s="54"/>
      <c r="VOI24" s="54"/>
      <c r="VOJ24" s="54"/>
      <c r="VOK24" s="54"/>
      <c r="VOL24" s="54"/>
      <c r="VOM24" s="54"/>
      <c r="VON24" s="54"/>
      <c r="VOO24" s="54"/>
      <c r="VOP24" s="54"/>
      <c r="VOQ24" s="54"/>
      <c r="VOR24" s="54"/>
      <c r="VOS24" s="54"/>
      <c r="VOT24" s="54"/>
      <c r="VOU24" s="54"/>
      <c r="VOV24" s="54"/>
      <c r="VOW24" s="54"/>
      <c r="VOX24" s="54"/>
      <c r="VOY24" s="54"/>
      <c r="VOZ24" s="54"/>
      <c r="VPA24" s="54"/>
      <c r="VPB24" s="54"/>
      <c r="VPC24" s="54"/>
      <c r="VPD24" s="54"/>
      <c r="VPE24" s="54"/>
      <c r="VPF24" s="54"/>
      <c r="VPG24" s="54"/>
      <c r="VPH24" s="54"/>
      <c r="VPI24" s="54"/>
      <c r="VPJ24" s="54"/>
      <c r="VPK24" s="54"/>
      <c r="VPL24" s="54"/>
      <c r="VPM24" s="54"/>
      <c r="VPN24" s="54"/>
      <c r="VPO24" s="54"/>
      <c r="VPP24" s="54"/>
      <c r="VPQ24" s="54"/>
      <c r="VPR24" s="54"/>
      <c r="VPS24" s="54"/>
      <c r="VPT24" s="54"/>
      <c r="VPU24" s="54"/>
      <c r="VPV24" s="54"/>
      <c r="VPW24" s="54"/>
      <c r="VPX24" s="54"/>
      <c r="VPY24" s="54"/>
      <c r="VPZ24" s="54"/>
      <c r="VQA24" s="54"/>
      <c r="VQB24" s="54"/>
      <c r="VQC24" s="54"/>
      <c r="VQD24" s="54"/>
      <c r="VQE24" s="54"/>
      <c r="VQF24" s="54"/>
      <c r="VQG24" s="54"/>
      <c r="VQH24" s="54"/>
      <c r="VQI24" s="54"/>
      <c r="VQJ24" s="54"/>
      <c r="VQK24" s="54"/>
      <c r="VQL24" s="54"/>
      <c r="VQM24" s="54"/>
      <c r="VQN24" s="54"/>
      <c r="VQO24" s="54"/>
      <c r="VQP24" s="54"/>
      <c r="VQQ24" s="54"/>
      <c r="VQR24" s="54"/>
      <c r="VQS24" s="54"/>
      <c r="VQT24" s="54"/>
      <c r="VQU24" s="54"/>
      <c r="VQV24" s="54"/>
      <c r="VQW24" s="54"/>
      <c r="VQX24" s="54"/>
      <c r="VQY24" s="54"/>
      <c r="VQZ24" s="54"/>
      <c r="VRA24" s="54"/>
      <c r="VRB24" s="54"/>
      <c r="VRC24" s="54"/>
      <c r="VRD24" s="54"/>
      <c r="VRE24" s="54"/>
      <c r="VRF24" s="54"/>
      <c r="VRG24" s="54"/>
      <c r="VRH24" s="54"/>
      <c r="VRI24" s="54"/>
      <c r="VRJ24" s="54"/>
      <c r="VRK24" s="54"/>
      <c r="VRL24" s="54"/>
      <c r="VRM24" s="54"/>
      <c r="VRN24" s="54"/>
      <c r="VRO24" s="54"/>
      <c r="VRP24" s="54"/>
      <c r="VRQ24" s="54"/>
      <c r="VRR24" s="54"/>
      <c r="VRS24" s="54"/>
      <c r="VRT24" s="54"/>
      <c r="VRU24" s="54"/>
      <c r="VRV24" s="54"/>
      <c r="VRW24" s="54"/>
      <c r="VRX24" s="54"/>
      <c r="VRY24" s="54"/>
      <c r="VRZ24" s="54"/>
      <c r="VSA24" s="54"/>
      <c r="VSB24" s="54"/>
      <c r="VSC24" s="54"/>
      <c r="VSD24" s="54"/>
      <c r="VSE24" s="54"/>
      <c r="VSF24" s="54"/>
      <c r="VSG24" s="54"/>
      <c r="VSH24" s="54"/>
      <c r="VSI24" s="54"/>
      <c r="VSJ24" s="54"/>
      <c r="VSK24" s="54"/>
      <c r="VSL24" s="54"/>
      <c r="VSM24" s="54"/>
      <c r="VSN24" s="54"/>
      <c r="VSO24" s="54"/>
      <c r="VSP24" s="54"/>
      <c r="VSQ24" s="54"/>
      <c r="VSR24" s="54"/>
      <c r="VSS24" s="54"/>
      <c r="VST24" s="54"/>
      <c r="VSU24" s="54"/>
      <c r="VSV24" s="54"/>
      <c r="VSW24" s="54"/>
      <c r="VSX24" s="54"/>
      <c r="VSY24" s="54"/>
      <c r="VSZ24" s="54"/>
      <c r="VTA24" s="54"/>
      <c r="VTB24" s="54"/>
      <c r="VTC24" s="54"/>
      <c r="VTD24" s="54"/>
      <c r="VTE24" s="54"/>
      <c r="VTF24" s="54"/>
      <c r="VTG24" s="54"/>
      <c r="VTH24" s="54"/>
      <c r="VTI24" s="54"/>
      <c r="VTJ24" s="54"/>
      <c r="VTK24" s="54"/>
      <c r="VTL24" s="54"/>
      <c r="VTM24" s="54"/>
      <c r="VTN24" s="54"/>
      <c r="VTO24" s="54"/>
      <c r="VTP24" s="54"/>
      <c r="VTQ24" s="54"/>
      <c r="VTR24" s="54"/>
      <c r="VTS24" s="54"/>
      <c r="VTT24" s="54"/>
      <c r="VTU24" s="54"/>
      <c r="VTV24" s="54"/>
      <c r="VTW24" s="54"/>
      <c r="VTX24" s="54"/>
      <c r="VTY24" s="54"/>
      <c r="VTZ24" s="54"/>
      <c r="VUA24" s="54"/>
      <c r="VUB24" s="54"/>
      <c r="VUC24" s="54"/>
      <c r="VUD24" s="54"/>
      <c r="VUE24" s="54"/>
      <c r="VUF24" s="54"/>
      <c r="VUG24" s="54"/>
      <c r="VUH24" s="54"/>
      <c r="VUI24" s="54"/>
      <c r="VUJ24" s="54"/>
      <c r="VUK24" s="54"/>
      <c r="VUL24" s="54"/>
      <c r="VUM24" s="54"/>
      <c r="VUN24" s="54"/>
      <c r="VUO24" s="54"/>
      <c r="VUP24" s="54"/>
      <c r="VUQ24" s="54"/>
      <c r="VUR24" s="54"/>
      <c r="VUS24" s="54"/>
      <c r="VUT24" s="54"/>
      <c r="VUU24" s="54"/>
      <c r="VUV24" s="54"/>
      <c r="VUW24" s="54"/>
      <c r="VUX24" s="54"/>
      <c r="VUY24" s="54"/>
      <c r="VUZ24" s="54"/>
      <c r="VVA24" s="54"/>
      <c r="VVB24" s="54"/>
      <c r="VVC24" s="54"/>
      <c r="VVD24" s="54"/>
      <c r="VVE24" s="54"/>
      <c r="VVF24" s="54"/>
      <c r="VVG24" s="54"/>
      <c r="VVH24" s="54"/>
      <c r="VVI24" s="54"/>
      <c r="VVJ24" s="54"/>
      <c r="VVK24" s="54"/>
      <c r="VVL24" s="54"/>
      <c r="VVM24" s="54"/>
      <c r="VVN24" s="54"/>
      <c r="VVO24" s="54"/>
      <c r="VVP24" s="54"/>
      <c r="VVQ24" s="54"/>
      <c r="VVR24" s="54"/>
      <c r="VVS24" s="54"/>
      <c r="VVT24" s="54"/>
      <c r="VVU24" s="54"/>
      <c r="VVV24" s="54"/>
      <c r="VVW24" s="54"/>
      <c r="VVX24" s="54"/>
      <c r="VVY24" s="54"/>
      <c r="VVZ24" s="54"/>
      <c r="VWA24" s="54"/>
      <c r="VWB24" s="54"/>
      <c r="VWC24" s="54"/>
      <c r="VWD24" s="54"/>
      <c r="VWE24" s="54"/>
      <c r="VWF24" s="54"/>
      <c r="VWG24" s="54"/>
      <c r="VWH24" s="54"/>
      <c r="VWI24" s="54"/>
      <c r="VWJ24" s="54"/>
      <c r="VWK24" s="54"/>
      <c r="VWL24" s="54"/>
      <c r="VWM24" s="54"/>
      <c r="VWN24" s="54"/>
      <c r="VWO24" s="54"/>
      <c r="VWP24" s="54"/>
      <c r="VWQ24" s="54"/>
      <c r="VWR24" s="54"/>
      <c r="VWS24" s="54"/>
      <c r="VWT24" s="54"/>
      <c r="VWU24" s="54"/>
      <c r="VWV24" s="54"/>
      <c r="VWW24" s="54"/>
      <c r="VWX24" s="54"/>
      <c r="VWY24" s="54"/>
      <c r="VWZ24" s="54"/>
      <c r="VXA24" s="54"/>
      <c r="VXB24" s="54"/>
      <c r="VXC24" s="54"/>
      <c r="VXD24" s="54"/>
      <c r="VXE24" s="54"/>
      <c r="VXF24" s="54"/>
      <c r="VXG24" s="54"/>
      <c r="VXH24" s="54"/>
      <c r="VXI24" s="54"/>
      <c r="VXJ24" s="54"/>
      <c r="VXK24" s="54"/>
      <c r="VXL24" s="54"/>
      <c r="VXM24" s="54"/>
      <c r="VXN24" s="54"/>
      <c r="VXO24" s="54"/>
      <c r="VXP24" s="54"/>
      <c r="VXQ24" s="54"/>
      <c r="VXR24" s="54"/>
      <c r="VXS24" s="54"/>
      <c r="VXT24" s="54"/>
      <c r="VXU24" s="54"/>
      <c r="VXV24" s="54"/>
      <c r="VXW24" s="54"/>
      <c r="VXX24" s="54"/>
      <c r="VXY24" s="54"/>
      <c r="VXZ24" s="54"/>
      <c r="VYA24" s="54"/>
      <c r="VYB24" s="54"/>
      <c r="VYC24" s="54"/>
      <c r="VYD24" s="54"/>
      <c r="VYE24" s="54"/>
      <c r="VYF24" s="54"/>
      <c r="VYG24" s="54"/>
      <c r="VYH24" s="54"/>
      <c r="VYI24" s="54"/>
      <c r="VYJ24" s="54"/>
      <c r="VYK24" s="54"/>
      <c r="VYL24" s="54"/>
      <c r="VYM24" s="54"/>
      <c r="VYN24" s="54"/>
      <c r="VYO24" s="54"/>
      <c r="VYP24" s="54"/>
      <c r="VYQ24" s="54"/>
      <c r="VYR24" s="54"/>
      <c r="VYS24" s="54"/>
      <c r="VYT24" s="54"/>
      <c r="VYU24" s="54"/>
      <c r="VYV24" s="54"/>
      <c r="VYW24" s="54"/>
      <c r="VYX24" s="54"/>
      <c r="VYY24" s="54"/>
      <c r="VYZ24" s="54"/>
      <c r="VZA24" s="54"/>
      <c r="VZB24" s="54"/>
      <c r="VZC24" s="54"/>
      <c r="VZD24" s="54"/>
      <c r="VZE24" s="54"/>
      <c r="VZF24" s="54"/>
      <c r="VZG24" s="54"/>
      <c r="VZH24" s="54"/>
      <c r="VZI24" s="54"/>
      <c r="VZJ24" s="54"/>
      <c r="VZK24" s="54"/>
      <c r="VZL24" s="54"/>
      <c r="VZM24" s="54"/>
      <c r="VZN24" s="54"/>
      <c r="VZO24" s="54"/>
      <c r="VZP24" s="54"/>
      <c r="VZQ24" s="54"/>
      <c r="VZR24" s="54"/>
      <c r="VZS24" s="54"/>
      <c r="VZT24" s="54"/>
      <c r="VZU24" s="54"/>
      <c r="VZV24" s="54"/>
      <c r="VZW24" s="54"/>
      <c r="VZX24" s="54"/>
      <c r="VZY24" s="54"/>
      <c r="VZZ24" s="54"/>
      <c r="WAA24" s="54"/>
      <c r="WAB24" s="54"/>
      <c r="WAC24" s="54"/>
      <c r="WAD24" s="54"/>
      <c r="WAE24" s="54"/>
      <c r="WAF24" s="54"/>
      <c r="WAG24" s="54"/>
      <c r="WAH24" s="54"/>
      <c r="WAI24" s="54"/>
      <c r="WAJ24" s="54"/>
      <c r="WAK24" s="54"/>
      <c r="WAL24" s="54"/>
      <c r="WAM24" s="54"/>
      <c r="WAN24" s="54"/>
      <c r="WAO24" s="54"/>
      <c r="WAP24" s="54"/>
      <c r="WAQ24" s="54"/>
      <c r="WAR24" s="54"/>
      <c r="WAS24" s="54"/>
      <c r="WAT24" s="54"/>
      <c r="WAU24" s="54"/>
      <c r="WAV24" s="54"/>
      <c r="WAW24" s="54"/>
      <c r="WAX24" s="54"/>
      <c r="WAY24" s="54"/>
      <c r="WAZ24" s="54"/>
      <c r="WBA24" s="54"/>
      <c r="WBB24" s="54"/>
      <c r="WBC24" s="54"/>
      <c r="WBD24" s="54"/>
      <c r="WBE24" s="54"/>
      <c r="WBF24" s="54"/>
      <c r="WBG24" s="54"/>
      <c r="WBH24" s="54"/>
      <c r="WBI24" s="54"/>
      <c r="WBJ24" s="54"/>
      <c r="WBK24" s="54"/>
      <c r="WBL24" s="54"/>
      <c r="WBM24" s="54"/>
      <c r="WBN24" s="54"/>
      <c r="WBO24" s="54"/>
      <c r="WBP24" s="54"/>
      <c r="WBQ24" s="54"/>
      <c r="WBR24" s="54"/>
      <c r="WBS24" s="54"/>
      <c r="WBT24" s="54"/>
      <c r="WBU24" s="54"/>
      <c r="WBV24" s="54"/>
      <c r="WBW24" s="54"/>
      <c r="WBX24" s="54"/>
      <c r="WBY24" s="54"/>
      <c r="WBZ24" s="54"/>
      <c r="WCA24" s="54"/>
      <c r="WCB24" s="54"/>
      <c r="WCC24" s="54"/>
      <c r="WCD24" s="54"/>
      <c r="WCE24" s="54"/>
      <c r="WCF24" s="54"/>
      <c r="WCG24" s="54"/>
      <c r="WCH24" s="54"/>
      <c r="WCI24" s="54"/>
      <c r="WCJ24" s="54"/>
      <c r="WCK24" s="54"/>
      <c r="WCL24" s="54"/>
      <c r="WCM24" s="54"/>
      <c r="WCN24" s="54"/>
      <c r="WCO24" s="54"/>
      <c r="WCP24" s="54"/>
      <c r="WCQ24" s="54"/>
      <c r="WCR24" s="54"/>
      <c r="WCS24" s="54"/>
      <c r="WCT24" s="54"/>
      <c r="WCU24" s="54"/>
      <c r="WCV24" s="54"/>
      <c r="WCW24" s="54"/>
      <c r="WCX24" s="54"/>
      <c r="WCY24" s="54"/>
      <c r="WCZ24" s="54"/>
      <c r="WDA24" s="54"/>
      <c r="WDB24" s="54"/>
      <c r="WDC24" s="54"/>
      <c r="WDD24" s="54"/>
      <c r="WDE24" s="54"/>
      <c r="WDF24" s="54"/>
      <c r="WDG24" s="54"/>
      <c r="WDH24" s="54"/>
      <c r="WDI24" s="54"/>
      <c r="WDJ24" s="54"/>
      <c r="WDK24" s="54"/>
      <c r="WDL24" s="54"/>
      <c r="WDM24" s="54"/>
      <c r="WDN24" s="54"/>
      <c r="WDO24" s="54"/>
      <c r="WDP24" s="54"/>
      <c r="WDQ24" s="54"/>
      <c r="WDR24" s="54"/>
      <c r="WDS24" s="54"/>
      <c r="WDT24" s="54"/>
      <c r="WDU24" s="54"/>
      <c r="WDV24" s="54"/>
      <c r="WDW24" s="54"/>
      <c r="WDX24" s="54"/>
      <c r="WDY24" s="54"/>
      <c r="WDZ24" s="54"/>
      <c r="WEA24" s="54"/>
      <c r="WEB24" s="54"/>
      <c r="WEC24" s="54"/>
      <c r="WED24" s="54"/>
      <c r="WEE24" s="54"/>
      <c r="WEF24" s="54"/>
      <c r="WEG24" s="54"/>
      <c r="WEH24" s="54"/>
      <c r="WEI24" s="54"/>
      <c r="WEJ24" s="54"/>
      <c r="WEK24" s="54"/>
      <c r="WEL24" s="54"/>
      <c r="WEM24" s="54"/>
      <c r="WEN24" s="54"/>
      <c r="WEO24" s="54"/>
      <c r="WEP24" s="54"/>
      <c r="WEQ24" s="54"/>
      <c r="WER24" s="54"/>
      <c r="WES24" s="54"/>
      <c r="WET24" s="54"/>
      <c r="WEU24" s="54"/>
      <c r="WEV24" s="54"/>
      <c r="WEW24" s="54"/>
      <c r="WEX24" s="54"/>
      <c r="WEY24" s="54"/>
      <c r="WEZ24" s="54"/>
      <c r="WFA24" s="54"/>
      <c r="WFB24" s="54"/>
      <c r="WFC24" s="54"/>
      <c r="WFD24" s="54"/>
      <c r="WFE24" s="54"/>
      <c r="WFF24" s="54"/>
      <c r="WFG24" s="54"/>
      <c r="WFH24" s="54"/>
      <c r="WFI24" s="54"/>
      <c r="WFJ24" s="54"/>
      <c r="WFK24" s="54"/>
      <c r="WFL24" s="54"/>
      <c r="WFM24" s="54"/>
      <c r="WFN24" s="54"/>
      <c r="WFO24" s="54"/>
      <c r="WFP24" s="54"/>
      <c r="WFQ24" s="54"/>
      <c r="WFR24" s="54"/>
      <c r="WFS24" s="54"/>
      <c r="WFT24" s="54"/>
      <c r="WFU24" s="54"/>
      <c r="WFV24" s="54"/>
      <c r="WFW24" s="54"/>
      <c r="WFX24" s="54"/>
      <c r="WFY24" s="54"/>
      <c r="WFZ24" s="54"/>
      <c r="WGA24" s="54"/>
      <c r="WGB24" s="54"/>
      <c r="WGC24" s="54"/>
      <c r="WGD24" s="54"/>
      <c r="WGE24" s="54"/>
      <c r="WGF24" s="54"/>
      <c r="WGG24" s="54"/>
      <c r="WGH24" s="54"/>
      <c r="WGI24" s="54"/>
      <c r="WGJ24" s="54"/>
      <c r="WGK24" s="54"/>
      <c r="WGL24" s="54"/>
      <c r="WGM24" s="54"/>
      <c r="WGN24" s="54"/>
      <c r="WGO24" s="54"/>
      <c r="WGP24" s="54"/>
      <c r="WGQ24" s="54"/>
      <c r="WGR24" s="54"/>
      <c r="WGS24" s="54"/>
      <c r="WGT24" s="54"/>
      <c r="WGU24" s="54"/>
      <c r="WGV24" s="54"/>
      <c r="WGW24" s="54"/>
      <c r="WGX24" s="54"/>
      <c r="WGY24" s="54"/>
      <c r="WGZ24" s="54"/>
      <c r="WHA24" s="54"/>
      <c r="WHB24" s="54"/>
      <c r="WHC24" s="54"/>
      <c r="WHD24" s="54"/>
      <c r="WHE24" s="54"/>
      <c r="WHF24" s="54"/>
      <c r="WHG24" s="54"/>
      <c r="WHH24" s="54"/>
      <c r="WHI24" s="54"/>
      <c r="WHJ24" s="54"/>
      <c r="WHK24" s="54"/>
      <c r="WHL24" s="54"/>
      <c r="WHM24" s="54"/>
      <c r="WHN24" s="54"/>
      <c r="WHO24" s="54"/>
      <c r="WHP24" s="54"/>
      <c r="WHQ24" s="54"/>
      <c r="WHR24" s="54"/>
      <c r="WHS24" s="54"/>
      <c r="WHT24" s="54"/>
      <c r="WHU24" s="54"/>
      <c r="WHV24" s="54"/>
      <c r="WHW24" s="54"/>
      <c r="WHX24" s="54"/>
      <c r="WHY24" s="54"/>
      <c r="WHZ24" s="54"/>
      <c r="WIA24" s="54"/>
      <c r="WIB24" s="54"/>
      <c r="WIC24" s="54"/>
      <c r="WID24" s="54"/>
      <c r="WIE24" s="54"/>
      <c r="WIF24" s="54"/>
      <c r="WIG24" s="54"/>
      <c r="WIH24" s="54"/>
      <c r="WII24" s="54"/>
      <c r="WIJ24" s="54"/>
      <c r="WIK24" s="54"/>
      <c r="WIL24" s="54"/>
      <c r="WIM24" s="54"/>
      <c r="WIN24" s="54"/>
      <c r="WIO24" s="54"/>
      <c r="WIP24" s="54"/>
      <c r="WIQ24" s="54"/>
      <c r="WIR24" s="54"/>
      <c r="WIS24" s="54"/>
      <c r="WIT24" s="54"/>
      <c r="WIU24" s="54"/>
      <c r="WIV24" s="54"/>
      <c r="WIW24" s="54"/>
      <c r="WIX24" s="54"/>
      <c r="WIY24" s="54"/>
      <c r="WIZ24" s="54"/>
      <c r="WJA24" s="54"/>
      <c r="WJB24" s="54"/>
      <c r="WJC24" s="54"/>
      <c r="WJD24" s="54"/>
      <c r="WJE24" s="54"/>
      <c r="WJF24" s="54"/>
      <c r="WJG24" s="54"/>
      <c r="WJH24" s="54"/>
      <c r="WJI24" s="54"/>
      <c r="WJJ24" s="54"/>
      <c r="WJK24" s="54"/>
      <c r="WJL24" s="54"/>
      <c r="WJM24" s="54"/>
      <c r="WJN24" s="54"/>
      <c r="WJO24" s="54"/>
      <c r="WJP24" s="54"/>
      <c r="WJQ24" s="54"/>
      <c r="WJR24" s="54"/>
      <c r="WJS24" s="54"/>
      <c r="WJT24" s="54"/>
      <c r="WJU24" s="54"/>
      <c r="WJV24" s="54"/>
      <c r="WJW24" s="54"/>
      <c r="WJX24" s="54"/>
      <c r="WJY24" s="54"/>
      <c r="WJZ24" s="54"/>
      <c r="WKA24" s="54"/>
      <c r="WKB24" s="54"/>
      <c r="WKC24" s="54"/>
      <c r="WKD24" s="54"/>
      <c r="WKE24" s="54"/>
      <c r="WKF24" s="54"/>
      <c r="WKG24" s="54"/>
      <c r="WKH24" s="54"/>
      <c r="WKI24" s="54"/>
      <c r="WKJ24" s="54"/>
      <c r="WKK24" s="54"/>
      <c r="WKL24" s="54"/>
      <c r="WKM24" s="54"/>
      <c r="WKN24" s="54"/>
      <c r="WKO24" s="54"/>
      <c r="WKP24" s="54"/>
      <c r="WKQ24" s="54"/>
      <c r="WKR24" s="54"/>
      <c r="WKS24" s="54"/>
      <c r="WKT24" s="54"/>
      <c r="WKU24" s="54"/>
      <c r="WKV24" s="54"/>
      <c r="WKW24" s="54"/>
      <c r="WKX24" s="54"/>
      <c r="WKY24" s="54"/>
      <c r="WKZ24" s="54"/>
      <c r="WLA24" s="54"/>
      <c r="WLB24" s="54"/>
      <c r="WLC24" s="54"/>
      <c r="WLD24" s="54"/>
      <c r="WLE24" s="54"/>
      <c r="WLF24" s="54"/>
      <c r="WLG24" s="54"/>
      <c r="WLH24" s="54"/>
      <c r="WLI24" s="54"/>
      <c r="WLJ24" s="54"/>
      <c r="WLK24" s="54"/>
      <c r="WLL24" s="54"/>
      <c r="WLM24" s="54"/>
      <c r="WLN24" s="54"/>
      <c r="WLO24" s="54"/>
      <c r="WLP24" s="54"/>
      <c r="WLQ24" s="54"/>
      <c r="WLR24" s="54"/>
      <c r="WLS24" s="54"/>
      <c r="WLT24" s="54"/>
      <c r="WLU24" s="54"/>
      <c r="WLV24" s="54"/>
      <c r="WLW24" s="54"/>
      <c r="WLX24" s="54"/>
      <c r="WLY24" s="54"/>
      <c r="WLZ24" s="54"/>
      <c r="WMA24" s="54"/>
      <c r="WMB24" s="54"/>
      <c r="WMC24" s="54"/>
      <c r="WMD24" s="54"/>
      <c r="WME24" s="54"/>
      <c r="WMF24" s="54"/>
      <c r="WMG24" s="54"/>
      <c r="WMH24" s="54"/>
      <c r="WMI24" s="54"/>
      <c r="WMJ24" s="54"/>
      <c r="WMK24" s="54"/>
      <c r="WML24" s="54"/>
      <c r="WMM24" s="54"/>
      <c r="WMN24" s="54"/>
      <c r="WMO24" s="54"/>
      <c r="WMP24" s="54"/>
      <c r="WMQ24" s="54"/>
      <c r="WMR24" s="54"/>
      <c r="WMS24" s="54"/>
      <c r="WMT24" s="54"/>
      <c r="WMU24" s="54"/>
      <c r="WMV24" s="54"/>
      <c r="WMW24" s="54"/>
      <c r="WMX24" s="54"/>
      <c r="WMY24" s="54"/>
      <c r="WMZ24" s="54"/>
      <c r="WNA24" s="54"/>
      <c r="WNB24" s="54"/>
      <c r="WNC24" s="54"/>
      <c r="WND24" s="54"/>
      <c r="WNE24" s="54"/>
      <c r="WNF24" s="54"/>
      <c r="WNG24" s="54"/>
      <c r="WNH24" s="54"/>
      <c r="WNI24" s="54"/>
      <c r="WNJ24" s="54"/>
      <c r="WNK24" s="54"/>
      <c r="WNL24" s="54"/>
      <c r="WNM24" s="54"/>
      <c r="WNN24" s="54"/>
      <c r="WNO24" s="54"/>
      <c r="WNP24" s="54"/>
      <c r="WNQ24" s="54"/>
      <c r="WNR24" s="54"/>
      <c r="WNS24" s="54"/>
      <c r="WNT24" s="54"/>
      <c r="WNU24" s="54"/>
      <c r="WNV24" s="54"/>
      <c r="WNW24" s="54"/>
      <c r="WNX24" s="54"/>
      <c r="WNY24" s="54"/>
      <c r="WNZ24" s="54"/>
      <c r="WOA24" s="54"/>
      <c r="WOB24" s="54"/>
      <c r="WOC24" s="54"/>
      <c r="WOD24" s="54"/>
      <c r="WOE24" s="54"/>
      <c r="WOF24" s="54"/>
      <c r="WOG24" s="54"/>
      <c r="WOH24" s="54"/>
      <c r="WOI24" s="54"/>
      <c r="WOJ24" s="54"/>
      <c r="WOK24" s="54"/>
      <c r="WOL24" s="54"/>
      <c r="WOM24" s="54"/>
      <c r="WON24" s="54"/>
      <c r="WOO24" s="54"/>
      <c r="WOP24" s="54"/>
      <c r="WOQ24" s="54"/>
      <c r="WOR24" s="54"/>
      <c r="WOS24" s="54"/>
      <c r="WOT24" s="54"/>
      <c r="WOU24" s="54"/>
      <c r="WOV24" s="54"/>
      <c r="WOW24" s="54"/>
      <c r="WOX24" s="54"/>
      <c r="WOY24" s="54"/>
      <c r="WOZ24" s="54"/>
      <c r="WPA24" s="54"/>
      <c r="WPB24" s="54"/>
      <c r="WPC24" s="54"/>
      <c r="WPD24" s="54"/>
      <c r="WPE24" s="54"/>
      <c r="WPF24" s="54"/>
      <c r="WPG24" s="54"/>
      <c r="WPH24" s="54"/>
      <c r="WPI24" s="54"/>
      <c r="WPJ24" s="54"/>
      <c r="WPK24" s="54"/>
      <c r="WPL24" s="54"/>
      <c r="WPM24" s="54"/>
      <c r="WPN24" s="54"/>
      <c r="WPO24" s="54"/>
      <c r="WPP24" s="54"/>
      <c r="WPQ24" s="54"/>
      <c r="WPR24" s="54"/>
      <c r="WPS24" s="54"/>
      <c r="WPT24" s="54"/>
      <c r="WPU24" s="54"/>
      <c r="WPV24" s="54"/>
      <c r="WPW24" s="54"/>
      <c r="WPX24" s="54"/>
      <c r="WPY24" s="54"/>
      <c r="WPZ24" s="54"/>
      <c r="WQA24" s="54"/>
      <c r="WQB24" s="54"/>
      <c r="WQC24" s="54"/>
      <c r="WQD24" s="54"/>
      <c r="WQE24" s="54"/>
      <c r="WQF24" s="54"/>
      <c r="WQG24" s="54"/>
      <c r="WQH24" s="54"/>
      <c r="WQI24" s="54"/>
      <c r="WQJ24" s="54"/>
      <c r="WQK24" s="54"/>
      <c r="WQL24" s="54"/>
      <c r="WQM24" s="54"/>
      <c r="WQN24" s="54"/>
      <c r="WQO24" s="54"/>
      <c r="WQP24" s="54"/>
      <c r="WQQ24" s="54"/>
      <c r="WQR24" s="54"/>
      <c r="WQS24" s="54"/>
      <c r="WQT24" s="54"/>
      <c r="WQU24" s="54"/>
      <c r="WQV24" s="54"/>
      <c r="WQW24" s="54"/>
      <c r="WQX24" s="54"/>
      <c r="WQY24" s="54"/>
      <c r="WQZ24" s="54"/>
      <c r="WRA24" s="54"/>
      <c r="WRB24" s="54"/>
      <c r="WRC24" s="54"/>
      <c r="WRD24" s="54"/>
      <c r="WRE24" s="54"/>
      <c r="WRF24" s="54"/>
      <c r="WRG24" s="54"/>
      <c r="WRH24" s="54"/>
      <c r="WRI24" s="54"/>
      <c r="WRJ24" s="54"/>
      <c r="WRK24" s="54"/>
      <c r="WRL24" s="54"/>
      <c r="WRM24" s="54"/>
      <c r="WRN24" s="54"/>
      <c r="WRO24" s="54"/>
      <c r="WRP24" s="54"/>
      <c r="WRQ24" s="54"/>
      <c r="WRR24" s="54"/>
      <c r="WRS24" s="54"/>
      <c r="WRT24" s="54"/>
      <c r="WRU24" s="54"/>
      <c r="WRV24" s="54"/>
      <c r="WRW24" s="54"/>
      <c r="WRX24" s="54"/>
      <c r="WRY24" s="54"/>
      <c r="WRZ24" s="54"/>
      <c r="WSA24" s="54"/>
      <c r="WSB24" s="54"/>
      <c r="WSC24" s="54"/>
      <c r="WSD24" s="54"/>
      <c r="WSE24" s="54"/>
      <c r="WSF24" s="54"/>
      <c r="WSG24" s="54"/>
      <c r="WSH24" s="54"/>
      <c r="WSI24" s="54"/>
      <c r="WSJ24" s="54"/>
      <c r="WSK24" s="54"/>
      <c r="WSL24" s="54"/>
      <c r="WSM24" s="54"/>
      <c r="WSN24" s="54"/>
      <c r="WSO24" s="54"/>
      <c r="WSP24" s="54"/>
      <c r="WSQ24" s="54"/>
      <c r="WSR24" s="54"/>
      <c r="WSS24" s="54"/>
      <c r="WST24" s="54"/>
      <c r="WSU24" s="54"/>
      <c r="WSV24" s="54"/>
      <c r="WSW24" s="54"/>
      <c r="WSX24" s="54"/>
      <c r="WSY24" s="54"/>
      <c r="WSZ24" s="54"/>
      <c r="WTA24" s="54"/>
      <c r="WTB24" s="54"/>
      <c r="WTC24" s="54"/>
      <c r="WTD24" s="54"/>
      <c r="WTE24" s="54"/>
      <c r="WTF24" s="54"/>
      <c r="WTG24" s="54"/>
      <c r="WTH24" s="54"/>
      <c r="WTI24" s="54"/>
      <c r="WTJ24" s="54"/>
      <c r="WTK24" s="54"/>
      <c r="WTL24" s="54"/>
      <c r="WTM24" s="54"/>
      <c r="WTN24" s="54"/>
      <c r="WTO24" s="54"/>
      <c r="WTP24" s="54"/>
      <c r="WTQ24" s="54"/>
      <c r="WTR24" s="54"/>
      <c r="WTS24" s="54"/>
      <c r="WTT24" s="54"/>
      <c r="WTU24" s="54"/>
      <c r="WTV24" s="54"/>
      <c r="WTW24" s="54"/>
      <c r="WTX24" s="54"/>
      <c r="WTY24" s="54"/>
      <c r="WTZ24" s="54"/>
      <c r="WUA24" s="54"/>
      <c r="WUB24" s="54"/>
      <c r="WUC24" s="54"/>
      <c r="WUD24" s="54"/>
      <c r="WUE24" s="54"/>
      <c r="WUF24" s="54"/>
      <c r="WUG24" s="54"/>
      <c r="WUH24" s="54"/>
      <c r="WUI24" s="54"/>
      <c r="WUJ24" s="54"/>
      <c r="WUK24" s="54"/>
      <c r="WUL24" s="54"/>
      <c r="WUM24" s="54"/>
      <c r="WUN24" s="54"/>
      <c r="WUO24" s="54"/>
      <c r="WUP24" s="54"/>
      <c r="WUQ24" s="54"/>
      <c r="WUR24" s="54"/>
      <c r="WUS24" s="54"/>
      <c r="WUT24" s="54"/>
      <c r="WUU24" s="54"/>
      <c r="WUV24" s="54"/>
      <c r="WUW24" s="54"/>
      <c r="WUX24" s="54"/>
      <c r="WUY24" s="54"/>
      <c r="WUZ24" s="54"/>
      <c r="WVA24" s="54"/>
      <c r="WVB24" s="54"/>
      <c r="WVC24" s="54"/>
      <c r="WVD24" s="54"/>
      <c r="WVE24" s="54"/>
      <c r="WVF24" s="54"/>
      <c r="WVG24" s="54"/>
      <c r="WVH24" s="54"/>
      <c r="WVI24" s="54"/>
      <c r="WVJ24" s="54"/>
      <c r="WVK24" s="54"/>
      <c r="WVL24" s="54"/>
      <c r="WVM24" s="54"/>
      <c r="WVN24" s="54"/>
      <c r="WVO24" s="54"/>
      <c r="WVP24" s="54"/>
      <c r="WVQ24" s="54"/>
      <c r="WVR24" s="54"/>
      <c r="WVS24" s="54"/>
      <c r="WVT24" s="54"/>
      <c r="WVU24" s="54"/>
      <c r="WVV24" s="54"/>
      <c r="WVW24" s="54"/>
      <c r="WVX24" s="54"/>
      <c r="WVY24" s="54"/>
      <c r="WVZ24" s="54"/>
      <c r="WWA24" s="54"/>
      <c r="WWB24" s="54"/>
      <c r="WWC24" s="54"/>
      <c r="WWD24" s="54"/>
      <c r="WWE24" s="54"/>
      <c r="WWF24" s="54"/>
      <c r="WWG24" s="54"/>
      <c r="WWH24" s="54"/>
      <c r="WWI24" s="54"/>
      <c r="WWJ24" s="54"/>
      <c r="WWK24" s="54"/>
      <c r="WWL24" s="54"/>
      <c r="WWM24" s="54"/>
      <c r="WWN24" s="54"/>
      <c r="WWO24" s="54"/>
      <c r="WWP24" s="54"/>
      <c r="WWQ24" s="54"/>
      <c r="WWR24" s="54"/>
      <c r="WWS24" s="54"/>
      <c r="WWT24" s="54"/>
      <c r="WWU24" s="54"/>
      <c r="WWV24" s="54"/>
      <c r="WWW24" s="54"/>
      <c r="WWX24" s="54"/>
      <c r="WWY24" s="54"/>
      <c r="WWZ24" s="54"/>
      <c r="WXA24" s="54"/>
      <c r="WXB24" s="54"/>
      <c r="WXC24" s="54"/>
      <c r="WXD24" s="54"/>
      <c r="WXE24" s="54"/>
      <c r="WXF24" s="54"/>
      <c r="WXG24" s="54"/>
      <c r="WXH24" s="54"/>
      <c r="WXI24" s="54"/>
      <c r="WXJ24" s="54"/>
      <c r="WXK24" s="54"/>
      <c r="WXL24" s="54"/>
      <c r="WXM24" s="54"/>
      <c r="WXN24" s="54"/>
      <c r="WXO24" s="54"/>
      <c r="WXP24" s="54"/>
      <c r="WXQ24" s="54"/>
      <c r="WXR24" s="54"/>
      <c r="WXS24" s="54"/>
      <c r="WXT24" s="54"/>
      <c r="WXU24" s="54"/>
      <c r="WXV24" s="54"/>
      <c r="WXW24" s="54"/>
      <c r="WXX24" s="54"/>
      <c r="WXY24" s="54"/>
      <c r="WXZ24" s="54"/>
      <c r="WYA24" s="54"/>
      <c r="WYB24" s="54"/>
      <c r="WYC24" s="54"/>
      <c r="WYD24" s="54"/>
      <c r="WYE24" s="54"/>
      <c r="WYF24" s="54"/>
      <c r="WYG24" s="54"/>
      <c r="WYH24" s="54"/>
      <c r="WYI24" s="54"/>
      <c r="WYJ24" s="54"/>
      <c r="WYK24" s="54"/>
      <c r="WYL24" s="54"/>
      <c r="WYM24" s="54"/>
      <c r="WYN24" s="54"/>
      <c r="WYO24" s="54"/>
      <c r="WYP24" s="54"/>
      <c r="WYQ24" s="54"/>
      <c r="WYR24" s="54"/>
      <c r="WYS24" s="54"/>
      <c r="WYT24" s="54"/>
      <c r="WYU24" s="54"/>
      <c r="WYV24" s="54"/>
      <c r="WYW24" s="54"/>
      <c r="WYX24" s="54"/>
      <c r="WYY24" s="54"/>
      <c r="WYZ24" s="54"/>
      <c r="WZA24" s="54"/>
      <c r="WZB24" s="54"/>
      <c r="WZC24" s="54"/>
      <c r="WZD24" s="54"/>
      <c r="WZE24" s="54"/>
      <c r="WZF24" s="54"/>
      <c r="WZG24" s="54"/>
      <c r="WZH24" s="54"/>
      <c r="WZI24" s="54"/>
      <c r="WZJ24" s="54"/>
      <c r="WZK24" s="54"/>
      <c r="WZL24" s="54"/>
      <c r="WZM24" s="54"/>
      <c r="WZN24" s="54"/>
      <c r="WZO24" s="54"/>
      <c r="WZP24" s="54"/>
      <c r="WZQ24" s="54"/>
      <c r="WZR24" s="54"/>
      <c r="WZS24" s="54"/>
      <c r="WZT24" s="54"/>
      <c r="WZU24" s="54"/>
      <c r="WZV24" s="54"/>
      <c r="WZW24" s="54"/>
      <c r="WZX24" s="54"/>
      <c r="WZY24" s="54"/>
      <c r="WZZ24" s="54"/>
      <c r="XAA24" s="54"/>
      <c r="XAB24" s="54"/>
      <c r="XAC24" s="54"/>
      <c r="XAD24" s="54"/>
      <c r="XAE24" s="54"/>
      <c r="XAF24" s="54"/>
      <c r="XAG24" s="54"/>
      <c r="XAH24" s="54"/>
      <c r="XAI24" s="54"/>
      <c r="XAJ24" s="54"/>
      <c r="XAK24" s="54"/>
      <c r="XAL24" s="54"/>
      <c r="XAM24" s="54"/>
      <c r="XAN24" s="54"/>
      <c r="XAO24" s="54"/>
      <c r="XAP24" s="54"/>
      <c r="XAQ24" s="54"/>
      <c r="XAR24" s="54"/>
      <c r="XAS24" s="54"/>
      <c r="XAT24" s="54"/>
      <c r="XAU24" s="54"/>
      <c r="XAV24" s="54"/>
      <c r="XAW24" s="54"/>
      <c r="XAX24" s="54"/>
      <c r="XAY24" s="54"/>
      <c r="XAZ24" s="54"/>
      <c r="XBA24" s="54"/>
      <c r="XBB24" s="54"/>
      <c r="XBC24" s="54"/>
      <c r="XBD24" s="54"/>
      <c r="XBE24" s="54"/>
      <c r="XBF24" s="54"/>
      <c r="XBG24" s="54"/>
      <c r="XBH24" s="54"/>
      <c r="XBI24" s="54"/>
      <c r="XBJ24" s="54"/>
      <c r="XBK24" s="54"/>
      <c r="XBL24" s="54"/>
      <c r="XBM24" s="54"/>
      <c r="XBN24" s="54"/>
      <c r="XBO24" s="54"/>
      <c r="XBP24" s="54"/>
      <c r="XBQ24" s="54"/>
      <c r="XBR24" s="54"/>
      <c r="XBS24" s="54"/>
      <c r="XBT24" s="54"/>
      <c r="XBU24" s="54"/>
      <c r="XBV24" s="54"/>
      <c r="XBW24" s="54"/>
      <c r="XBX24" s="54"/>
      <c r="XBY24" s="54"/>
      <c r="XBZ24" s="54"/>
      <c r="XCA24" s="54"/>
      <c r="XCB24" s="54"/>
      <c r="XCC24" s="54"/>
      <c r="XCD24" s="54"/>
      <c r="XCE24" s="54"/>
      <c r="XCF24" s="54"/>
      <c r="XCG24" s="54"/>
      <c r="XCH24" s="54"/>
      <c r="XCI24" s="54"/>
      <c r="XCJ24" s="54"/>
      <c r="XCK24" s="54"/>
      <c r="XCL24" s="54"/>
      <c r="XCM24" s="54"/>
      <c r="XCN24" s="54"/>
      <c r="XCO24" s="54"/>
      <c r="XCP24" s="54"/>
      <c r="XCQ24" s="54"/>
      <c r="XCR24" s="54"/>
      <c r="XCS24" s="54"/>
      <c r="XCT24" s="54"/>
      <c r="XCU24" s="54"/>
      <c r="XCV24" s="54"/>
      <c r="XCW24" s="54"/>
      <c r="XCX24" s="54"/>
      <c r="XCY24" s="54"/>
      <c r="XCZ24" s="54"/>
      <c r="XDA24" s="54"/>
      <c r="XDB24" s="54"/>
      <c r="XDC24" s="54"/>
      <c r="XDD24" s="54"/>
      <c r="XDE24" s="54"/>
      <c r="XDF24" s="54"/>
      <c r="XDG24" s="54"/>
      <c r="XDH24" s="54"/>
      <c r="XDI24" s="54"/>
      <c r="XDJ24" s="54"/>
      <c r="XDK24" s="54"/>
      <c r="XDL24" s="54"/>
      <c r="XDM24" s="54"/>
      <c r="XDN24" s="54"/>
      <c r="XDO24" s="54"/>
      <c r="XDP24" s="54"/>
      <c r="XDQ24" s="54"/>
      <c r="XDR24" s="54"/>
      <c r="XDS24" s="54"/>
      <c r="XDT24" s="54"/>
      <c r="XDU24" s="54"/>
      <c r="XDV24" s="54"/>
      <c r="XDW24" s="54"/>
      <c r="XDX24" s="54"/>
      <c r="XDY24" s="54"/>
      <c r="XDZ24" s="54"/>
      <c r="XEA24" s="54"/>
      <c r="XEB24" s="54"/>
      <c r="XEC24" s="54"/>
      <c r="XED24" s="54"/>
      <c r="XEE24" s="54"/>
      <c r="XEF24" s="54"/>
      <c r="XEG24" s="54"/>
      <c r="XEH24" s="54"/>
      <c r="XEI24" s="54"/>
      <c r="XEJ24" s="54"/>
      <c r="XEK24" s="54"/>
      <c r="XEL24" s="54"/>
      <c r="XEM24" s="54"/>
      <c r="XEN24" s="54"/>
      <c r="XEO24" s="54"/>
      <c r="XEP24" s="54"/>
      <c r="XEQ24" s="54"/>
      <c r="XER24" s="54"/>
      <c r="XES24" s="54"/>
      <c r="XET24" s="54"/>
      <c r="XEU24" s="54"/>
      <c r="XEV24" s="54"/>
      <c r="XEW24" s="54"/>
      <c r="XEX24" s="54"/>
      <c r="XEY24" s="54"/>
      <c r="XEZ24" s="54"/>
      <c r="XFA24" s="54"/>
      <c r="XFB24" s="54"/>
      <c r="XFC24" s="54"/>
    </row>
    <row r="25" spans="1:16383">
      <c r="A25" s="15"/>
      <c r="B25" s="340" t="s">
        <v>357</v>
      </c>
      <c r="C25" s="341"/>
      <c r="D25" s="342"/>
      <c r="E25" s="384"/>
      <c r="F25" s="12"/>
      <c r="G25" s="29"/>
      <c r="H25" s="145"/>
      <c r="I25" s="145"/>
      <c r="J25" s="145"/>
      <c r="K25" s="145"/>
      <c r="L25" s="145"/>
      <c r="M25" s="145"/>
      <c r="N25" s="145"/>
      <c r="O25" s="145"/>
      <c r="P25" s="29"/>
      <c r="Q25" s="145"/>
      <c r="R25" s="145"/>
      <c r="S25" s="145"/>
      <c r="T25" s="145"/>
      <c r="U25" s="145"/>
      <c r="V25" s="145"/>
      <c r="W25" s="145"/>
      <c r="X25" s="145"/>
      <c r="Y25" s="29"/>
      <c r="Z25" s="145"/>
      <c r="AA25" s="145" t="str">
        <f t="shared" ref="AA25:AB25" si="2">IF(AA14="","-",((AA14)*(1+(AA17/100)))/AA22)</f>
        <v>-</v>
      </c>
      <c r="AB25" s="145" t="str">
        <f t="shared" si="2"/>
        <v>-</v>
      </c>
      <c r="AC25" s="15"/>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c r="IW25" s="54"/>
      <c r="IX25" s="54"/>
      <c r="IY25" s="54"/>
      <c r="IZ25" s="54"/>
      <c r="JA25" s="54"/>
      <c r="JB25" s="54"/>
      <c r="JC25" s="54"/>
      <c r="JD25" s="54"/>
      <c r="JE25" s="54"/>
      <c r="JF25" s="54"/>
      <c r="JG25" s="54"/>
      <c r="JH25" s="54"/>
      <c r="JI25" s="54"/>
      <c r="JJ25" s="54"/>
      <c r="JK25" s="54"/>
      <c r="JL25" s="54"/>
      <c r="JM25" s="54"/>
      <c r="JN25" s="54"/>
      <c r="JO25" s="54"/>
      <c r="JP25" s="54"/>
      <c r="JQ25" s="54"/>
      <c r="JR25" s="54"/>
      <c r="JS25" s="54"/>
      <c r="JT25" s="54"/>
      <c r="JU25" s="54"/>
      <c r="JV25" s="54"/>
      <c r="JW25" s="54"/>
      <c r="JX25" s="54"/>
      <c r="JY25" s="54"/>
      <c r="JZ25" s="54"/>
      <c r="KA25" s="54"/>
      <c r="KB25" s="54"/>
      <c r="KC25" s="54"/>
      <c r="KD25" s="54"/>
      <c r="KE25" s="54"/>
      <c r="KF25" s="54"/>
      <c r="KG25" s="54"/>
      <c r="KH25" s="54"/>
      <c r="KI25" s="54"/>
      <c r="KJ25" s="54"/>
      <c r="KK25" s="54"/>
      <c r="KL25" s="54"/>
      <c r="KM25" s="54"/>
      <c r="KN25" s="54"/>
      <c r="KO25" s="54"/>
      <c r="KP25" s="54"/>
      <c r="KQ25" s="54"/>
      <c r="KR25" s="54"/>
      <c r="KS25" s="54"/>
      <c r="KT25" s="54"/>
      <c r="KU25" s="54"/>
      <c r="KV25" s="54"/>
      <c r="KW25" s="54"/>
      <c r="KX25" s="54"/>
      <c r="KY25" s="54"/>
      <c r="KZ25" s="54"/>
      <c r="LA25" s="54"/>
      <c r="LB25" s="54"/>
      <c r="LC25" s="54"/>
      <c r="LD25" s="54"/>
      <c r="LE25" s="54"/>
      <c r="LF25" s="54"/>
      <c r="LG25" s="54"/>
      <c r="LH25" s="54"/>
      <c r="LI25" s="54"/>
      <c r="LJ25" s="54"/>
      <c r="LK25" s="54"/>
      <c r="LL25" s="54"/>
      <c r="LM25" s="54"/>
      <c r="LN25" s="54"/>
      <c r="LO25" s="54"/>
      <c r="LP25" s="54"/>
      <c r="LQ25" s="54"/>
      <c r="LR25" s="54"/>
      <c r="LS25" s="54"/>
      <c r="LT25" s="54"/>
      <c r="LU25" s="54"/>
      <c r="LV25" s="54"/>
      <c r="LW25" s="54"/>
      <c r="LX25" s="54"/>
      <c r="LY25" s="54"/>
      <c r="LZ25" s="54"/>
      <c r="MA25" s="54"/>
      <c r="MB25" s="54"/>
      <c r="MC25" s="54"/>
      <c r="MD25" s="54"/>
      <c r="ME25" s="54"/>
      <c r="MF25" s="54"/>
      <c r="MG25" s="54"/>
      <c r="MH25" s="54"/>
      <c r="MI25" s="54"/>
      <c r="MJ25" s="54"/>
      <c r="MK25" s="54"/>
      <c r="ML25" s="54"/>
      <c r="MM25" s="54"/>
      <c r="MN25" s="54"/>
      <c r="MO25" s="54"/>
      <c r="MP25" s="54"/>
      <c r="MQ25" s="54"/>
      <c r="MR25" s="54"/>
      <c r="MS25" s="54"/>
      <c r="MT25" s="54"/>
      <c r="MU25" s="54"/>
      <c r="MV25" s="54"/>
      <c r="MW25" s="54"/>
      <c r="MX25" s="54"/>
      <c r="MY25" s="54"/>
      <c r="MZ25" s="54"/>
      <c r="NA25" s="54"/>
      <c r="NB25" s="54"/>
      <c r="NC25" s="54"/>
      <c r="ND25" s="54"/>
      <c r="NE25" s="54"/>
      <c r="NF25" s="54"/>
      <c r="NG25" s="54"/>
      <c r="NH25" s="54"/>
      <c r="NI25" s="54"/>
      <c r="NJ25" s="54"/>
      <c r="NK25" s="54"/>
      <c r="NL25" s="54"/>
      <c r="NM25" s="54"/>
      <c r="NN25" s="54"/>
      <c r="NO25" s="54"/>
      <c r="NP25" s="54"/>
      <c r="NQ25" s="54"/>
      <c r="NR25" s="54"/>
      <c r="NS25" s="54"/>
      <c r="NT25" s="54"/>
      <c r="NU25" s="54"/>
      <c r="NV25" s="54"/>
      <c r="NW25" s="54"/>
      <c r="NX25" s="54"/>
      <c r="NY25" s="54"/>
      <c r="NZ25" s="54"/>
      <c r="OA25" s="54"/>
      <c r="OB25" s="54"/>
      <c r="OC25" s="54"/>
      <c r="OD25" s="54"/>
      <c r="OE25" s="54"/>
      <c r="OF25" s="54"/>
      <c r="OG25" s="54"/>
      <c r="OH25" s="54"/>
      <c r="OI25" s="54"/>
      <c r="OJ25" s="54"/>
      <c r="OK25" s="54"/>
      <c r="OL25" s="54"/>
      <c r="OM25" s="54"/>
      <c r="ON25" s="54"/>
      <c r="OO25" s="54"/>
      <c r="OP25" s="54"/>
      <c r="OQ25" s="54"/>
      <c r="OR25" s="54"/>
      <c r="OS25" s="54"/>
      <c r="OT25" s="54"/>
      <c r="OU25" s="54"/>
      <c r="OV25" s="54"/>
      <c r="OW25" s="54"/>
      <c r="OX25" s="54"/>
      <c r="OY25" s="54"/>
      <c r="OZ25" s="54"/>
      <c r="PA25" s="54"/>
      <c r="PB25" s="54"/>
      <c r="PC25" s="54"/>
      <c r="PD25" s="54"/>
      <c r="PE25" s="54"/>
      <c r="PF25" s="54"/>
      <c r="PG25" s="54"/>
      <c r="PH25" s="54"/>
      <c r="PI25" s="54"/>
      <c r="PJ25" s="54"/>
      <c r="PK25" s="54"/>
      <c r="PL25" s="54"/>
      <c r="PM25" s="54"/>
      <c r="PN25" s="54"/>
      <c r="PO25" s="54"/>
      <c r="PP25" s="54"/>
      <c r="PQ25" s="54"/>
      <c r="PR25" s="54"/>
      <c r="PS25" s="54"/>
      <c r="PT25" s="54"/>
      <c r="PU25" s="54"/>
      <c r="PV25" s="54"/>
      <c r="PW25" s="54"/>
      <c r="PX25" s="54"/>
      <c r="PY25" s="54"/>
      <c r="PZ25" s="54"/>
      <c r="QA25" s="54"/>
      <c r="QB25" s="54"/>
      <c r="QC25" s="54"/>
      <c r="QD25" s="54"/>
      <c r="QE25" s="54"/>
      <c r="QF25" s="54"/>
      <c r="QG25" s="54"/>
      <c r="QH25" s="54"/>
      <c r="QI25" s="54"/>
      <c r="QJ25" s="54"/>
      <c r="QK25" s="54"/>
      <c r="QL25" s="54"/>
      <c r="QM25" s="54"/>
      <c r="QN25" s="54"/>
      <c r="QO25" s="54"/>
      <c r="QP25" s="54"/>
      <c r="QQ25" s="54"/>
      <c r="QR25" s="54"/>
      <c r="QS25" s="54"/>
      <c r="QT25" s="54"/>
      <c r="QU25" s="54"/>
      <c r="QV25" s="54"/>
      <c r="QW25" s="54"/>
      <c r="QX25" s="54"/>
      <c r="QY25" s="54"/>
      <c r="QZ25" s="54"/>
      <c r="RA25" s="54"/>
      <c r="RB25" s="54"/>
      <c r="RC25" s="54"/>
      <c r="RD25" s="54"/>
      <c r="RE25" s="54"/>
      <c r="RF25" s="54"/>
      <c r="RG25" s="54"/>
      <c r="RH25" s="54"/>
      <c r="RI25" s="54"/>
      <c r="RJ25" s="54"/>
      <c r="RK25" s="54"/>
      <c r="RL25" s="54"/>
      <c r="RM25" s="54"/>
      <c r="RN25" s="54"/>
      <c r="RO25" s="54"/>
      <c r="RP25" s="54"/>
      <c r="RQ25" s="54"/>
      <c r="RR25" s="54"/>
      <c r="RS25" s="54"/>
      <c r="RT25" s="54"/>
      <c r="RU25" s="54"/>
      <c r="RV25" s="54"/>
      <c r="RW25" s="54"/>
      <c r="RX25" s="54"/>
      <c r="RY25" s="54"/>
      <c r="RZ25" s="54"/>
      <c r="SA25" s="54"/>
      <c r="SB25" s="54"/>
      <c r="SC25" s="54"/>
      <c r="SD25" s="54"/>
      <c r="SE25" s="54"/>
      <c r="SF25" s="54"/>
      <c r="SG25" s="54"/>
      <c r="SH25" s="54"/>
      <c r="SI25" s="54"/>
      <c r="SJ25" s="54"/>
      <c r="SK25" s="54"/>
      <c r="SL25" s="54"/>
      <c r="SM25" s="54"/>
      <c r="SN25" s="54"/>
      <c r="SO25" s="54"/>
      <c r="SP25" s="54"/>
      <c r="SQ25" s="54"/>
      <c r="SR25" s="54"/>
      <c r="SS25" s="54"/>
      <c r="ST25" s="54"/>
      <c r="SU25" s="54"/>
      <c r="SV25" s="54"/>
      <c r="SW25" s="54"/>
      <c r="SX25" s="54"/>
      <c r="SY25" s="54"/>
      <c r="SZ25" s="54"/>
      <c r="TA25" s="54"/>
      <c r="TB25" s="54"/>
      <c r="TC25" s="54"/>
      <c r="TD25" s="54"/>
      <c r="TE25" s="54"/>
      <c r="TF25" s="54"/>
      <c r="TG25" s="54"/>
      <c r="TH25" s="54"/>
      <c r="TI25" s="54"/>
      <c r="TJ25" s="54"/>
      <c r="TK25" s="54"/>
      <c r="TL25" s="54"/>
      <c r="TM25" s="54"/>
      <c r="TN25" s="54"/>
      <c r="TO25" s="54"/>
      <c r="TP25" s="54"/>
      <c r="TQ25" s="54"/>
      <c r="TR25" s="54"/>
      <c r="TS25" s="54"/>
      <c r="TT25" s="54"/>
      <c r="TU25" s="54"/>
      <c r="TV25" s="54"/>
      <c r="TW25" s="54"/>
      <c r="TX25" s="54"/>
      <c r="TY25" s="54"/>
      <c r="TZ25" s="54"/>
      <c r="UA25" s="54"/>
      <c r="UB25" s="54"/>
      <c r="UC25" s="54"/>
      <c r="UD25" s="54"/>
      <c r="UE25" s="54"/>
      <c r="UF25" s="54"/>
      <c r="UG25" s="54"/>
      <c r="UH25" s="54"/>
      <c r="UI25" s="54"/>
      <c r="UJ25" s="54"/>
      <c r="UK25" s="54"/>
      <c r="UL25" s="54"/>
      <c r="UM25" s="54"/>
      <c r="UN25" s="54"/>
      <c r="UO25" s="54"/>
      <c r="UP25" s="54"/>
      <c r="UQ25" s="54"/>
      <c r="UR25" s="54"/>
      <c r="US25" s="54"/>
      <c r="UT25" s="54"/>
      <c r="UU25" s="54"/>
      <c r="UV25" s="54"/>
      <c r="UW25" s="54"/>
      <c r="UX25" s="54"/>
      <c r="UY25" s="54"/>
      <c r="UZ25" s="54"/>
      <c r="VA25" s="54"/>
      <c r="VB25" s="54"/>
      <c r="VC25" s="54"/>
      <c r="VD25" s="54"/>
      <c r="VE25" s="54"/>
      <c r="VF25" s="54"/>
      <c r="VG25" s="54"/>
      <c r="VH25" s="54"/>
      <c r="VI25" s="54"/>
      <c r="VJ25" s="54"/>
      <c r="VK25" s="54"/>
      <c r="VL25" s="54"/>
      <c r="VM25" s="54"/>
      <c r="VN25" s="54"/>
      <c r="VO25" s="54"/>
      <c r="VP25" s="54"/>
      <c r="VQ25" s="54"/>
      <c r="VR25" s="54"/>
      <c r="VS25" s="54"/>
      <c r="VT25" s="54"/>
      <c r="VU25" s="54"/>
      <c r="VV25" s="54"/>
      <c r="VW25" s="54"/>
      <c r="VX25" s="54"/>
      <c r="VY25" s="54"/>
      <c r="VZ25" s="54"/>
      <c r="WA25" s="54"/>
      <c r="WB25" s="54"/>
      <c r="WC25" s="54"/>
      <c r="WD25" s="54"/>
      <c r="WE25" s="54"/>
      <c r="WF25" s="54"/>
      <c r="WG25" s="54"/>
      <c r="WH25" s="54"/>
      <c r="WI25" s="54"/>
      <c r="WJ25" s="54"/>
      <c r="WK25" s="54"/>
      <c r="WL25" s="54"/>
      <c r="WM25" s="54"/>
      <c r="WN25" s="54"/>
      <c r="WO25" s="54"/>
      <c r="WP25" s="54"/>
      <c r="WQ25" s="54"/>
      <c r="WR25" s="54"/>
      <c r="WS25" s="54"/>
      <c r="WT25" s="54"/>
      <c r="WU25" s="54"/>
      <c r="WV25" s="54"/>
      <c r="WW25" s="54"/>
      <c r="WX25" s="54"/>
      <c r="WY25" s="54"/>
      <c r="WZ25" s="54"/>
      <c r="XA25" s="54"/>
      <c r="XB25" s="54"/>
      <c r="XC25" s="54"/>
      <c r="XD25" s="54"/>
      <c r="XE25" s="54"/>
      <c r="XF25" s="54"/>
      <c r="XG25" s="54"/>
      <c r="XH25" s="54"/>
      <c r="XI25" s="54"/>
      <c r="XJ25" s="54"/>
      <c r="XK25" s="54"/>
      <c r="XL25" s="54"/>
      <c r="XM25" s="54"/>
      <c r="XN25" s="54"/>
      <c r="XO25" s="54"/>
      <c r="XP25" s="54"/>
      <c r="XQ25" s="54"/>
      <c r="XR25" s="54"/>
      <c r="XS25" s="54"/>
      <c r="XT25" s="54"/>
      <c r="XU25" s="54"/>
      <c r="XV25" s="54"/>
      <c r="XW25" s="54"/>
      <c r="XX25" s="54"/>
      <c r="XY25" s="54"/>
      <c r="XZ25" s="54"/>
      <c r="YA25" s="54"/>
      <c r="YB25" s="54"/>
      <c r="YC25" s="54"/>
      <c r="YD25" s="54"/>
      <c r="YE25" s="54"/>
      <c r="YF25" s="54"/>
      <c r="YG25" s="54"/>
      <c r="YH25" s="54"/>
      <c r="YI25" s="54"/>
      <c r="YJ25" s="54"/>
      <c r="YK25" s="54"/>
      <c r="YL25" s="54"/>
      <c r="YM25" s="54"/>
      <c r="YN25" s="54"/>
      <c r="YO25" s="54"/>
      <c r="YP25" s="54"/>
      <c r="YQ25" s="54"/>
      <c r="YR25" s="54"/>
      <c r="YS25" s="54"/>
      <c r="YT25" s="54"/>
      <c r="YU25" s="54"/>
      <c r="YV25" s="54"/>
      <c r="YW25" s="54"/>
      <c r="YX25" s="54"/>
      <c r="YY25" s="54"/>
      <c r="YZ25" s="54"/>
      <c r="ZA25" s="54"/>
      <c r="ZB25" s="54"/>
      <c r="ZC25" s="54"/>
      <c r="ZD25" s="54"/>
      <c r="ZE25" s="54"/>
      <c r="ZF25" s="54"/>
      <c r="ZG25" s="54"/>
      <c r="ZH25" s="54"/>
      <c r="ZI25" s="54"/>
      <c r="ZJ25" s="54"/>
      <c r="ZK25" s="54"/>
      <c r="ZL25" s="54"/>
      <c r="ZM25" s="54"/>
      <c r="ZN25" s="54"/>
      <c r="ZO25" s="54"/>
      <c r="ZP25" s="54"/>
      <c r="ZQ25" s="54"/>
      <c r="ZR25" s="54"/>
      <c r="ZS25" s="54"/>
      <c r="ZT25" s="54"/>
      <c r="ZU25" s="54"/>
      <c r="ZV25" s="54"/>
      <c r="ZW25" s="54"/>
      <c r="ZX25" s="54"/>
      <c r="ZY25" s="54"/>
      <c r="ZZ25" s="54"/>
      <c r="AAA25" s="54"/>
      <c r="AAB25" s="54"/>
      <c r="AAC25" s="54"/>
      <c r="AAD25" s="54"/>
      <c r="AAE25" s="54"/>
      <c r="AAF25" s="54"/>
      <c r="AAG25" s="54"/>
      <c r="AAH25" s="54"/>
      <c r="AAI25" s="54"/>
      <c r="AAJ25" s="54"/>
      <c r="AAK25" s="54"/>
      <c r="AAL25" s="54"/>
      <c r="AAM25" s="54"/>
      <c r="AAN25" s="54"/>
      <c r="AAO25" s="54"/>
      <c r="AAP25" s="54"/>
      <c r="AAQ25" s="54"/>
      <c r="AAR25" s="54"/>
      <c r="AAS25" s="54"/>
      <c r="AAT25" s="54"/>
      <c r="AAU25" s="54"/>
      <c r="AAV25" s="54"/>
      <c r="AAW25" s="54"/>
      <c r="AAX25" s="54"/>
      <c r="AAY25" s="54"/>
      <c r="AAZ25" s="54"/>
      <c r="ABA25" s="54"/>
      <c r="ABB25" s="54"/>
      <c r="ABC25" s="54"/>
      <c r="ABD25" s="54"/>
      <c r="ABE25" s="54"/>
      <c r="ABF25" s="54"/>
      <c r="ABG25" s="54"/>
      <c r="ABH25" s="54"/>
      <c r="ABI25" s="54"/>
      <c r="ABJ25" s="54"/>
      <c r="ABK25" s="54"/>
      <c r="ABL25" s="54"/>
      <c r="ABM25" s="54"/>
      <c r="ABN25" s="54"/>
      <c r="ABO25" s="54"/>
      <c r="ABP25" s="54"/>
      <c r="ABQ25" s="54"/>
      <c r="ABR25" s="54"/>
      <c r="ABS25" s="54"/>
      <c r="ABT25" s="54"/>
      <c r="ABU25" s="54"/>
      <c r="ABV25" s="54"/>
      <c r="ABW25" s="54"/>
      <c r="ABX25" s="54"/>
      <c r="ABY25" s="54"/>
      <c r="ABZ25" s="54"/>
      <c r="ACA25" s="54"/>
      <c r="ACB25" s="54"/>
      <c r="ACC25" s="54"/>
      <c r="ACD25" s="54"/>
      <c r="ACE25" s="54"/>
      <c r="ACF25" s="54"/>
      <c r="ACG25" s="54"/>
      <c r="ACH25" s="54"/>
      <c r="ACI25" s="54"/>
      <c r="ACJ25" s="54"/>
      <c r="ACK25" s="54"/>
      <c r="ACL25" s="54"/>
      <c r="ACM25" s="54"/>
      <c r="ACN25" s="54"/>
      <c r="ACO25" s="54"/>
      <c r="ACP25" s="54"/>
      <c r="ACQ25" s="54"/>
      <c r="ACR25" s="54"/>
      <c r="ACS25" s="54"/>
      <c r="ACT25" s="54"/>
      <c r="ACU25" s="54"/>
      <c r="ACV25" s="54"/>
      <c r="ACW25" s="54"/>
      <c r="ACX25" s="54"/>
      <c r="ACY25" s="54"/>
      <c r="ACZ25" s="54"/>
      <c r="ADA25" s="54"/>
      <c r="ADB25" s="54"/>
      <c r="ADC25" s="54"/>
      <c r="ADD25" s="54"/>
      <c r="ADE25" s="54"/>
      <c r="ADF25" s="54"/>
      <c r="ADG25" s="54"/>
      <c r="ADH25" s="54"/>
      <c r="ADI25" s="54"/>
      <c r="ADJ25" s="54"/>
      <c r="ADK25" s="54"/>
      <c r="ADL25" s="54"/>
      <c r="ADM25" s="54"/>
      <c r="ADN25" s="54"/>
      <c r="ADO25" s="54"/>
      <c r="ADP25" s="54"/>
      <c r="ADQ25" s="54"/>
      <c r="ADR25" s="54"/>
      <c r="ADS25" s="54"/>
      <c r="ADT25" s="54"/>
      <c r="ADU25" s="54"/>
      <c r="ADV25" s="54"/>
      <c r="ADW25" s="54"/>
      <c r="ADX25" s="54"/>
      <c r="ADY25" s="54"/>
      <c r="ADZ25" s="54"/>
      <c r="AEA25" s="54"/>
      <c r="AEB25" s="54"/>
      <c r="AEC25" s="54"/>
      <c r="AED25" s="54"/>
      <c r="AEE25" s="54"/>
      <c r="AEF25" s="54"/>
      <c r="AEG25" s="54"/>
      <c r="AEH25" s="54"/>
      <c r="AEI25" s="54"/>
      <c r="AEJ25" s="54"/>
      <c r="AEK25" s="54"/>
      <c r="AEL25" s="54"/>
      <c r="AEM25" s="54"/>
      <c r="AEN25" s="54"/>
      <c r="AEO25" s="54"/>
      <c r="AEP25" s="54"/>
      <c r="AEQ25" s="54"/>
      <c r="AER25" s="54"/>
      <c r="AES25" s="54"/>
      <c r="AET25" s="54"/>
      <c r="AEU25" s="54"/>
      <c r="AEV25" s="54"/>
      <c r="AEW25" s="54"/>
      <c r="AEX25" s="54"/>
      <c r="AEY25" s="54"/>
      <c r="AEZ25" s="54"/>
      <c r="AFA25" s="54"/>
      <c r="AFB25" s="54"/>
      <c r="AFC25" s="54"/>
      <c r="AFD25" s="54"/>
      <c r="AFE25" s="54"/>
      <c r="AFF25" s="54"/>
      <c r="AFG25" s="54"/>
      <c r="AFH25" s="54"/>
      <c r="AFI25" s="54"/>
      <c r="AFJ25" s="54"/>
      <c r="AFK25" s="54"/>
      <c r="AFL25" s="54"/>
      <c r="AFM25" s="54"/>
      <c r="AFN25" s="54"/>
      <c r="AFO25" s="54"/>
      <c r="AFP25" s="54"/>
      <c r="AFQ25" s="54"/>
      <c r="AFR25" s="54"/>
      <c r="AFS25" s="54"/>
      <c r="AFT25" s="54"/>
      <c r="AFU25" s="54"/>
      <c r="AFV25" s="54"/>
      <c r="AFW25" s="54"/>
      <c r="AFX25" s="54"/>
      <c r="AFY25" s="54"/>
      <c r="AFZ25" s="54"/>
      <c r="AGA25" s="54"/>
      <c r="AGB25" s="54"/>
      <c r="AGC25" s="54"/>
      <c r="AGD25" s="54"/>
      <c r="AGE25" s="54"/>
      <c r="AGF25" s="54"/>
      <c r="AGG25" s="54"/>
      <c r="AGH25" s="54"/>
      <c r="AGI25" s="54"/>
      <c r="AGJ25" s="54"/>
      <c r="AGK25" s="54"/>
      <c r="AGL25" s="54"/>
      <c r="AGM25" s="54"/>
      <c r="AGN25" s="54"/>
      <c r="AGO25" s="54"/>
      <c r="AGP25" s="54"/>
      <c r="AGQ25" s="54"/>
      <c r="AGR25" s="54"/>
      <c r="AGS25" s="54"/>
      <c r="AGT25" s="54"/>
      <c r="AGU25" s="54"/>
      <c r="AGV25" s="54"/>
      <c r="AGW25" s="54"/>
      <c r="AGX25" s="54"/>
      <c r="AGY25" s="54"/>
      <c r="AGZ25" s="54"/>
      <c r="AHA25" s="54"/>
      <c r="AHB25" s="54"/>
      <c r="AHC25" s="54"/>
      <c r="AHD25" s="54"/>
      <c r="AHE25" s="54"/>
      <c r="AHF25" s="54"/>
      <c r="AHG25" s="54"/>
      <c r="AHH25" s="54"/>
      <c r="AHI25" s="54"/>
      <c r="AHJ25" s="54"/>
      <c r="AHK25" s="54"/>
      <c r="AHL25" s="54"/>
      <c r="AHM25" s="54"/>
      <c r="AHN25" s="54"/>
      <c r="AHO25" s="54"/>
      <c r="AHP25" s="54"/>
      <c r="AHQ25" s="54"/>
      <c r="AHR25" s="54"/>
      <c r="AHS25" s="54"/>
      <c r="AHT25" s="54"/>
      <c r="AHU25" s="54"/>
      <c r="AHV25" s="54"/>
      <c r="AHW25" s="54"/>
      <c r="AHX25" s="54"/>
      <c r="AHY25" s="54"/>
      <c r="AHZ25" s="54"/>
      <c r="AIA25" s="54"/>
      <c r="AIB25" s="54"/>
      <c r="AIC25" s="54"/>
      <c r="AID25" s="54"/>
      <c r="AIE25" s="54"/>
      <c r="AIF25" s="54"/>
      <c r="AIG25" s="54"/>
      <c r="AIH25" s="54"/>
      <c r="AII25" s="54"/>
      <c r="AIJ25" s="54"/>
      <c r="AIK25" s="54"/>
      <c r="AIL25" s="54"/>
      <c r="AIM25" s="54"/>
      <c r="AIN25" s="54"/>
      <c r="AIO25" s="54"/>
      <c r="AIP25" s="54"/>
      <c r="AIQ25" s="54"/>
      <c r="AIR25" s="54"/>
      <c r="AIS25" s="54"/>
      <c r="AIT25" s="54"/>
      <c r="AIU25" s="54"/>
      <c r="AIV25" s="54"/>
      <c r="AIW25" s="54"/>
      <c r="AIX25" s="54"/>
      <c r="AIY25" s="54"/>
      <c r="AIZ25" s="54"/>
      <c r="AJA25" s="54"/>
      <c r="AJB25" s="54"/>
      <c r="AJC25" s="54"/>
      <c r="AJD25" s="54"/>
      <c r="AJE25" s="54"/>
      <c r="AJF25" s="54"/>
      <c r="AJG25" s="54"/>
      <c r="AJH25" s="54"/>
      <c r="AJI25" s="54"/>
      <c r="AJJ25" s="54"/>
      <c r="AJK25" s="54"/>
      <c r="AJL25" s="54"/>
      <c r="AJM25" s="54"/>
      <c r="AJN25" s="54"/>
      <c r="AJO25" s="54"/>
      <c r="AJP25" s="54"/>
      <c r="AJQ25" s="54"/>
      <c r="AJR25" s="54"/>
      <c r="AJS25" s="54"/>
      <c r="AJT25" s="54"/>
      <c r="AJU25" s="54"/>
      <c r="AJV25" s="54"/>
      <c r="AJW25" s="54"/>
      <c r="AJX25" s="54"/>
      <c r="AJY25" s="54"/>
      <c r="AJZ25" s="54"/>
      <c r="AKA25" s="54"/>
      <c r="AKB25" s="54"/>
      <c r="AKC25" s="54"/>
      <c r="AKD25" s="54"/>
      <c r="AKE25" s="54"/>
      <c r="AKF25" s="54"/>
      <c r="AKG25" s="54"/>
      <c r="AKH25" s="54"/>
      <c r="AKI25" s="54"/>
      <c r="AKJ25" s="54"/>
      <c r="AKK25" s="54"/>
      <c r="AKL25" s="54"/>
      <c r="AKM25" s="54"/>
      <c r="AKN25" s="54"/>
      <c r="AKO25" s="54"/>
      <c r="AKP25" s="54"/>
      <c r="AKQ25" s="54"/>
      <c r="AKR25" s="54"/>
      <c r="AKS25" s="54"/>
      <c r="AKT25" s="54"/>
      <c r="AKU25" s="54"/>
      <c r="AKV25" s="54"/>
      <c r="AKW25" s="54"/>
      <c r="AKX25" s="54"/>
      <c r="AKY25" s="54"/>
      <c r="AKZ25" s="54"/>
      <c r="ALA25" s="54"/>
      <c r="ALB25" s="54"/>
      <c r="ALC25" s="54"/>
      <c r="ALD25" s="54"/>
      <c r="ALE25" s="54"/>
      <c r="ALF25" s="54"/>
      <c r="ALG25" s="54"/>
      <c r="ALH25" s="54"/>
      <c r="ALI25" s="54"/>
      <c r="ALJ25" s="54"/>
      <c r="ALK25" s="54"/>
      <c r="ALL25" s="54"/>
      <c r="ALM25" s="54"/>
      <c r="ALN25" s="54"/>
      <c r="ALO25" s="54"/>
      <c r="ALP25" s="54"/>
      <c r="ALQ25" s="54"/>
      <c r="ALR25" s="54"/>
      <c r="ALS25" s="54"/>
      <c r="ALT25" s="54"/>
      <c r="ALU25" s="54"/>
      <c r="ALV25" s="54"/>
      <c r="ALW25" s="54"/>
      <c r="ALX25" s="54"/>
      <c r="ALY25" s="54"/>
      <c r="ALZ25" s="54"/>
      <c r="AMA25" s="54"/>
      <c r="AMB25" s="54"/>
      <c r="AMC25" s="54"/>
      <c r="AMD25" s="54"/>
      <c r="AME25" s="54"/>
      <c r="AMF25" s="54"/>
      <c r="AMG25" s="54"/>
      <c r="AMH25" s="54"/>
      <c r="AMI25" s="54"/>
      <c r="AMJ25" s="54"/>
      <c r="AMK25" s="54"/>
      <c r="AML25" s="54"/>
      <c r="AMM25" s="54"/>
      <c r="AMN25" s="54"/>
      <c r="AMO25" s="54"/>
      <c r="AMP25" s="54"/>
      <c r="AMQ25" s="54"/>
      <c r="AMR25" s="54"/>
      <c r="AMS25" s="54"/>
      <c r="AMT25" s="54"/>
      <c r="AMU25" s="54"/>
      <c r="AMV25" s="54"/>
      <c r="AMW25" s="54"/>
      <c r="AMX25" s="54"/>
      <c r="AMY25" s="54"/>
      <c r="AMZ25" s="54"/>
      <c r="ANA25" s="54"/>
      <c r="ANB25" s="54"/>
      <c r="ANC25" s="54"/>
      <c r="AND25" s="54"/>
      <c r="ANE25" s="54"/>
      <c r="ANF25" s="54"/>
      <c r="ANG25" s="54"/>
      <c r="ANH25" s="54"/>
      <c r="ANI25" s="54"/>
      <c r="ANJ25" s="54"/>
      <c r="ANK25" s="54"/>
      <c r="ANL25" s="54"/>
      <c r="ANM25" s="54"/>
      <c r="ANN25" s="54"/>
      <c r="ANO25" s="54"/>
      <c r="ANP25" s="54"/>
      <c r="ANQ25" s="54"/>
      <c r="ANR25" s="54"/>
      <c r="ANS25" s="54"/>
      <c r="ANT25" s="54"/>
      <c r="ANU25" s="54"/>
      <c r="ANV25" s="54"/>
      <c r="ANW25" s="54"/>
      <c r="ANX25" s="54"/>
      <c r="ANY25" s="54"/>
      <c r="ANZ25" s="54"/>
      <c r="AOA25" s="54"/>
      <c r="AOB25" s="54"/>
      <c r="AOC25" s="54"/>
      <c r="AOD25" s="54"/>
      <c r="AOE25" s="54"/>
      <c r="AOF25" s="54"/>
      <c r="AOG25" s="54"/>
      <c r="AOH25" s="54"/>
      <c r="AOI25" s="54"/>
      <c r="AOJ25" s="54"/>
      <c r="AOK25" s="54"/>
      <c r="AOL25" s="54"/>
      <c r="AOM25" s="54"/>
      <c r="AON25" s="54"/>
      <c r="AOO25" s="54"/>
      <c r="AOP25" s="54"/>
      <c r="AOQ25" s="54"/>
      <c r="AOR25" s="54"/>
      <c r="AOS25" s="54"/>
      <c r="AOT25" s="54"/>
      <c r="AOU25" s="54"/>
      <c r="AOV25" s="54"/>
      <c r="AOW25" s="54"/>
      <c r="AOX25" s="54"/>
      <c r="AOY25" s="54"/>
      <c r="AOZ25" s="54"/>
      <c r="APA25" s="54"/>
      <c r="APB25" s="54"/>
      <c r="APC25" s="54"/>
      <c r="APD25" s="54"/>
      <c r="APE25" s="54"/>
      <c r="APF25" s="54"/>
      <c r="APG25" s="54"/>
      <c r="APH25" s="54"/>
      <c r="API25" s="54"/>
      <c r="APJ25" s="54"/>
      <c r="APK25" s="54"/>
      <c r="APL25" s="54"/>
      <c r="APM25" s="54"/>
      <c r="APN25" s="54"/>
      <c r="APO25" s="54"/>
      <c r="APP25" s="54"/>
      <c r="APQ25" s="54"/>
      <c r="APR25" s="54"/>
      <c r="APS25" s="54"/>
      <c r="APT25" s="54"/>
      <c r="APU25" s="54"/>
      <c r="APV25" s="54"/>
      <c r="APW25" s="54"/>
      <c r="APX25" s="54"/>
      <c r="APY25" s="54"/>
      <c r="APZ25" s="54"/>
      <c r="AQA25" s="54"/>
      <c r="AQB25" s="54"/>
      <c r="AQC25" s="54"/>
      <c r="AQD25" s="54"/>
      <c r="AQE25" s="54"/>
      <c r="AQF25" s="54"/>
      <c r="AQG25" s="54"/>
      <c r="AQH25" s="54"/>
      <c r="AQI25" s="54"/>
      <c r="AQJ25" s="54"/>
      <c r="AQK25" s="54"/>
      <c r="AQL25" s="54"/>
      <c r="AQM25" s="54"/>
      <c r="AQN25" s="54"/>
      <c r="AQO25" s="54"/>
      <c r="AQP25" s="54"/>
      <c r="AQQ25" s="54"/>
      <c r="AQR25" s="54"/>
      <c r="AQS25" s="54"/>
      <c r="AQT25" s="54"/>
      <c r="AQU25" s="54"/>
      <c r="AQV25" s="54"/>
      <c r="AQW25" s="54"/>
      <c r="AQX25" s="54"/>
      <c r="AQY25" s="54"/>
      <c r="AQZ25" s="54"/>
      <c r="ARA25" s="54"/>
      <c r="ARB25" s="54"/>
      <c r="ARC25" s="54"/>
      <c r="ARD25" s="54"/>
      <c r="ARE25" s="54"/>
      <c r="ARF25" s="54"/>
      <c r="ARG25" s="54"/>
      <c r="ARH25" s="54"/>
      <c r="ARI25" s="54"/>
      <c r="ARJ25" s="54"/>
      <c r="ARK25" s="54"/>
      <c r="ARL25" s="54"/>
      <c r="ARM25" s="54"/>
      <c r="ARN25" s="54"/>
      <c r="ARO25" s="54"/>
      <c r="ARP25" s="54"/>
      <c r="ARQ25" s="54"/>
      <c r="ARR25" s="54"/>
      <c r="ARS25" s="54"/>
      <c r="ART25" s="54"/>
      <c r="ARU25" s="54"/>
      <c r="ARV25" s="54"/>
      <c r="ARW25" s="54"/>
      <c r="ARX25" s="54"/>
      <c r="ARY25" s="54"/>
      <c r="ARZ25" s="54"/>
      <c r="ASA25" s="54"/>
      <c r="ASB25" s="54"/>
      <c r="ASC25" s="54"/>
      <c r="ASD25" s="54"/>
      <c r="ASE25" s="54"/>
      <c r="ASF25" s="54"/>
      <c r="ASG25" s="54"/>
      <c r="ASH25" s="54"/>
      <c r="ASI25" s="54"/>
      <c r="ASJ25" s="54"/>
      <c r="ASK25" s="54"/>
      <c r="ASL25" s="54"/>
      <c r="ASM25" s="54"/>
      <c r="ASN25" s="54"/>
      <c r="ASO25" s="54"/>
      <c r="ASP25" s="54"/>
      <c r="ASQ25" s="54"/>
      <c r="ASR25" s="54"/>
      <c r="ASS25" s="54"/>
      <c r="AST25" s="54"/>
      <c r="ASU25" s="54"/>
      <c r="ASV25" s="54"/>
      <c r="ASW25" s="54"/>
      <c r="ASX25" s="54"/>
      <c r="ASY25" s="54"/>
      <c r="ASZ25" s="54"/>
      <c r="ATA25" s="54"/>
      <c r="ATB25" s="54"/>
      <c r="ATC25" s="54"/>
      <c r="ATD25" s="54"/>
      <c r="ATE25" s="54"/>
      <c r="ATF25" s="54"/>
      <c r="ATG25" s="54"/>
      <c r="ATH25" s="54"/>
      <c r="ATI25" s="54"/>
      <c r="ATJ25" s="54"/>
      <c r="ATK25" s="54"/>
      <c r="ATL25" s="54"/>
      <c r="ATM25" s="54"/>
      <c r="ATN25" s="54"/>
      <c r="ATO25" s="54"/>
      <c r="ATP25" s="54"/>
      <c r="ATQ25" s="54"/>
      <c r="ATR25" s="54"/>
      <c r="ATS25" s="54"/>
      <c r="ATT25" s="54"/>
      <c r="ATU25" s="54"/>
      <c r="ATV25" s="54"/>
      <c r="ATW25" s="54"/>
      <c r="ATX25" s="54"/>
      <c r="ATY25" s="54"/>
      <c r="ATZ25" s="54"/>
      <c r="AUA25" s="54"/>
      <c r="AUB25" s="54"/>
      <c r="AUC25" s="54"/>
      <c r="AUD25" s="54"/>
      <c r="AUE25" s="54"/>
      <c r="AUF25" s="54"/>
      <c r="AUG25" s="54"/>
      <c r="AUH25" s="54"/>
      <c r="AUI25" s="54"/>
      <c r="AUJ25" s="54"/>
      <c r="AUK25" s="54"/>
      <c r="AUL25" s="54"/>
      <c r="AUM25" s="54"/>
      <c r="AUN25" s="54"/>
      <c r="AUO25" s="54"/>
      <c r="AUP25" s="54"/>
      <c r="AUQ25" s="54"/>
      <c r="AUR25" s="54"/>
      <c r="AUS25" s="54"/>
      <c r="AUT25" s="54"/>
      <c r="AUU25" s="54"/>
      <c r="AUV25" s="54"/>
      <c r="AUW25" s="54"/>
      <c r="AUX25" s="54"/>
      <c r="AUY25" s="54"/>
      <c r="AUZ25" s="54"/>
      <c r="AVA25" s="54"/>
      <c r="AVB25" s="54"/>
      <c r="AVC25" s="54"/>
      <c r="AVD25" s="54"/>
      <c r="AVE25" s="54"/>
      <c r="AVF25" s="54"/>
      <c r="AVG25" s="54"/>
      <c r="AVH25" s="54"/>
      <c r="AVI25" s="54"/>
      <c r="AVJ25" s="54"/>
      <c r="AVK25" s="54"/>
      <c r="AVL25" s="54"/>
      <c r="AVM25" s="54"/>
      <c r="AVN25" s="54"/>
      <c r="AVO25" s="54"/>
      <c r="AVP25" s="54"/>
      <c r="AVQ25" s="54"/>
      <c r="AVR25" s="54"/>
      <c r="AVS25" s="54"/>
      <c r="AVT25" s="54"/>
      <c r="AVU25" s="54"/>
      <c r="AVV25" s="54"/>
      <c r="AVW25" s="54"/>
      <c r="AVX25" s="54"/>
      <c r="AVY25" s="54"/>
      <c r="AVZ25" s="54"/>
      <c r="AWA25" s="54"/>
      <c r="AWB25" s="54"/>
      <c r="AWC25" s="54"/>
      <c r="AWD25" s="54"/>
      <c r="AWE25" s="54"/>
      <c r="AWF25" s="54"/>
      <c r="AWG25" s="54"/>
      <c r="AWH25" s="54"/>
      <c r="AWI25" s="54"/>
      <c r="AWJ25" s="54"/>
      <c r="AWK25" s="54"/>
      <c r="AWL25" s="54"/>
      <c r="AWM25" s="54"/>
      <c r="AWN25" s="54"/>
      <c r="AWO25" s="54"/>
      <c r="AWP25" s="54"/>
      <c r="AWQ25" s="54"/>
      <c r="AWR25" s="54"/>
      <c r="AWS25" s="54"/>
      <c r="AWT25" s="54"/>
      <c r="AWU25" s="54"/>
      <c r="AWV25" s="54"/>
      <c r="AWW25" s="54"/>
      <c r="AWX25" s="54"/>
      <c r="AWY25" s="54"/>
      <c r="AWZ25" s="54"/>
      <c r="AXA25" s="54"/>
      <c r="AXB25" s="54"/>
      <c r="AXC25" s="54"/>
      <c r="AXD25" s="54"/>
      <c r="AXE25" s="54"/>
      <c r="AXF25" s="54"/>
      <c r="AXG25" s="54"/>
      <c r="AXH25" s="54"/>
      <c r="AXI25" s="54"/>
      <c r="AXJ25" s="54"/>
      <c r="AXK25" s="54"/>
      <c r="AXL25" s="54"/>
      <c r="AXM25" s="54"/>
      <c r="AXN25" s="54"/>
      <c r="AXO25" s="54"/>
      <c r="AXP25" s="54"/>
      <c r="AXQ25" s="54"/>
      <c r="AXR25" s="54"/>
      <c r="AXS25" s="54"/>
      <c r="AXT25" s="54"/>
      <c r="AXU25" s="54"/>
      <c r="AXV25" s="54"/>
      <c r="AXW25" s="54"/>
      <c r="AXX25" s="54"/>
      <c r="AXY25" s="54"/>
      <c r="AXZ25" s="54"/>
      <c r="AYA25" s="54"/>
      <c r="AYB25" s="54"/>
      <c r="AYC25" s="54"/>
      <c r="AYD25" s="54"/>
      <c r="AYE25" s="54"/>
      <c r="AYF25" s="54"/>
      <c r="AYG25" s="54"/>
      <c r="AYH25" s="54"/>
      <c r="AYI25" s="54"/>
      <c r="AYJ25" s="54"/>
      <c r="AYK25" s="54"/>
      <c r="AYL25" s="54"/>
      <c r="AYM25" s="54"/>
      <c r="AYN25" s="54"/>
      <c r="AYO25" s="54"/>
      <c r="AYP25" s="54"/>
      <c r="AYQ25" s="54"/>
      <c r="AYR25" s="54"/>
      <c r="AYS25" s="54"/>
      <c r="AYT25" s="54"/>
      <c r="AYU25" s="54"/>
      <c r="AYV25" s="54"/>
      <c r="AYW25" s="54"/>
      <c r="AYX25" s="54"/>
      <c r="AYY25" s="54"/>
      <c r="AYZ25" s="54"/>
      <c r="AZA25" s="54"/>
      <c r="AZB25" s="54"/>
      <c r="AZC25" s="54"/>
      <c r="AZD25" s="54"/>
      <c r="AZE25" s="54"/>
      <c r="AZF25" s="54"/>
      <c r="AZG25" s="54"/>
      <c r="AZH25" s="54"/>
      <c r="AZI25" s="54"/>
      <c r="AZJ25" s="54"/>
      <c r="AZK25" s="54"/>
      <c r="AZL25" s="54"/>
      <c r="AZM25" s="54"/>
      <c r="AZN25" s="54"/>
      <c r="AZO25" s="54"/>
      <c r="AZP25" s="54"/>
      <c r="AZQ25" s="54"/>
      <c r="AZR25" s="54"/>
      <c r="AZS25" s="54"/>
      <c r="AZT25" s="54"/>
      <c r="AZU25" s="54"/>
      <c r="AZV25" s="54"/>
      <c r="AZW25" s="54"/>
      <c r="AZX25" s="54"/>
      <c r="AZY25" s="54"/>
      <c r="AZZ25" s="54"/>
      <c r="BAA25" s="54"/>
      <c r="BAB25" s="54"/>
      <c r="BAC25" s="54"/>
      <c r="BAD25" s="54"/>
      <c r="BAE25" s="54"/>
      <c r="BAF25" s="54"/>
      <c r="BAG25" s="54"/>
      <c r="BAH25" s="54"/>
      <c r="BAI25" s="54"/>
      <c r="BAJ25" s="54"/>
      <c r="BAK25" s="54"/>
      <c r="BAL25" s="54"/>
      <c r="BAM25" s="54"/>
      <c r="BAN25" s="54"/>
      <c r="BAO25" s="54"/>
      <c r="BAP25" s="54"/>
      <c r="BAQ25" s="54"/>
      <c r="BAR25" s="54"/>
      <c r="BAS25" s="54"/>
      <c r="BAT25" s="54"/>
      <c r="BAU25" s="54"/>
      <c r="BAV25" s="54"/>
      <c r="BAW25" s="54"/>
      <c r="BAX25" s="54"/>
      <c r="BAY25" s="54"/>
      <c r="BAZ25" s="54"/>
      <c r="BBA25" s="54"/>
      <c r="BBB25" s="54"/>
      <c r="BBC25" s="54"/>
      <c r="BBD25" s="54"/>
      <c r="BBE25" s="54"/>
      <c r="BBF25" s="54"/>
      <c r="BBG25" s="54"/>
      <c r="BBH25" s="54"/>
      <c r="BBI25" s="54"/>
      <c r="BBJ25" s="54"/>
      <c r="BBK25" s="54"/>
      <c r="BBL25" s="54"/>
      <c r="BBM25" s="54"/>
      <c r="BBN25" s="54"/>
      <c r="BBO25" s="54"/>
      <c r="BBP25" s="54"/>
      <c r="BBQ25" s="54"/>
      <c r="BBR25" s="54"/>
      <c r="BBS25" s="54"/>
      <c r="BBT25" s="54"/>
      <c r="BBU25" s="54"/>
      <c r="BBV25" s="54"/>
      <c r="BBW25" s="54"/>
      <c r="BBX25" s="54"/>
      <c r="BBY25" s="54"/>
      <c r="BBZ25" s="54"/>
      <c r="BCA25" s="54"/>
      <c r="BCB25" s="54"/>
      <c r="BCC25" s="54"/>
      <c r="BCD25" s="54"/>
      <c r="BCE25" s="54"/>
      <c r="BCF25" s="54"/>
      <c r="BCG25" s="54"/>
      <c r="BCH25" s="54"/>
      <c r="BCI25" s="54"/>
      <c r="BCJ25" s="54"/>
      <c r="BCK25" s="54"/>
      <c r="BCL25" s="54"/>
      <c r="BCM25" s="54"/>
      <c r="BCN25" s="54"/>
      <c r="BCO25" s="54"/>
      <c r="BCP25" s="54"/>
      <c r="BCQ25" s="54"/>
      <c r="BCR25" s="54"/>
      <c r="BCS25" s="54"/>
      <c r="BCT25" s="54"/>
      <c r="BCU25" s="54"/>
      <c r="BCV25" s="54"/>
      <c r="BCW25" s="54"/>
      <c r="BCX25" s="54"/>
      <c r="BCY25" s="54"/>
      <c r="BCZ25" s="54"/>
      <c r="BDA25" s="54"/>
      <c r="BDB25" s="54"/>
      <c r="BDC25" s="54"/>
      <c r="BDD25" s="54"/>
      <c r="BDE25" s="54"/>
      <c r="BDF25" s="54"/>
      <c r="BDG25" s="54"/>
      <c r="BDH25" s="54"/>
      <c r="BDI25" s="54"/>
      <c r="BDJ25" s="54"/>
      <c r="BDK25" s="54"/>
      <c r="BDL25" s="54"/>
      <c r="BDM25" s="54"/>
      <c r="BDN25" s="54"/>
      <c r="BDO25" s="54"/>
      <c r="BDP25" s="54"/>
      <c r="BDQ25" s="54"/>
      <c r="BDR25" s="54"/>
      <c r="BDS25" s="54"/>
      <c r="BDT25" s="54"/>
      <c r="BDU25" s="54"/>
      <c r="BDV25" s="54"/>
      <c r="BDW25" s="54"/>
      <c r="BDX25" s="54"/>
      <c r="BDY25" s="54"/>
      <c r="BDZ25" s="54"/>
      <c r="BEA25" s="54"/>
      <c r="BEB25" s="54"/>
      <c r="BEC25" s="54"/>
      <c r="BED25" s="54"/>
      <c r="BEE25" s="54"/>
      <c r="BEF25" s="54"/>
      <c r="BEG25" s="54"/>
      <c r="BEH25" s="54"/>
      <c r="BEI25" s="54"/>
      <c r="BEJ25" s="54"/>
      <c r="BEK25" s="54"/>
      <c r="BEL25" s="54"/>
      <c r="BEM25" s="54"/>
      <c r="BEN25" s="54"/>
      <c r="BEO25" s="54"/>
      <c r="BEP25" s="54"/>
      <c r="BEQ25" s="54"/>
      <c r="BER25" s="54"/>
      <c r="BES25" s="54"/>
      <c r="BET25" s="54"/>
      <c r="BEU25" s="54"/>
      <c r="BEV25" s="54"/>
      <c r="BEW25" s="54"/>
      <c r="BEX25" s="54"/>
      <c r="BEY25" s="54"/>
      <c r="BEZ25" s="54"/>
      <c r="BFA25" s="54"/>
      <c r="BFB25" s="54"/>
      <c r="BFC25" s="54"/>
      <c r="BFD25" s="54"/>
      <c r="BFE25" s="54"/>
      <c r="BFF25" s="54"/>
      <c r="BFG25" s="54"/>
      <c r="BFH25" s="54"/>
      <c r="BFI25" s="54"/>
      <c r="BFJ25" s="54"/>
      <c r="BFK25" s="54"/>
      <c r="BFL25" s="54"/>
      <c r="BFM25" s="54"/>
      <c r="BFN25" s="54"/>
      <c r="BFO25" s="54"/>
      <c r="BFP25" s="54"/>
      <c r="BFQ25" s="54"/>
      <c r="BFR25" s="54"/>
      <c r="BFS25" s="54"/>
      <c r="BFT25" s="54"/>
      <c r="BFU25" s="54"/>
      <c r="BFV25" s="54"/>
      <c r="BFW25" s="54"/>
      <c r="BFX25" s="54"/>
      <c r="BFY25" s="54"/>
      <c r="BFZ25" s="54"/>
      <c r="BGA25" s="54"/>
      <c r="BGB25" s="54"/>
      <c r="BGC25" s="54"/>
      <c r="BGD25" s="54"/>
      <c r="BGE25" s="54"/>
      <c r="BGF25" s="54"/>
      <c r="BGG25" s="54"/>
      <c r="BGH25" s="54"/>
      <c r="BGI25" s="54"/>
      <c r="BGJ25" s="54"/>
      <c r="BGK25" s="54"/>
      <c r="BGL25" s="54"/>
      <c r="BGM25" s="54"/>
      <c r="BGN25" s="54"/>
      <c r="BGO25" s="54"/>
      <c r="BGP25" s="54"/>
      <c r="BGQ25" s="54"/>
      <c r="BGR25" s="54"/>
      <c r="BGS25" s="54"/>
      <c r="BGT25" s="54"/>
      <c r="BGU25" s="54"/>
      <c r="BGV25" s="54"/>
      <c r="BGW25" s="54"/>
      <c r="BGX25" s="54"/>
      <c r="BGY25" s="54"/>
      <c r="BGZ25" s="54"/>
      <c r="BHA25" s="54"/>
      <c r="BHB25" s="54"/>
      <c r="BHC25" s="54"/>
      <c r="BHD25" s="54"/>
      <c r="BHE25" s="54"/>
      <c r="BHF25" s="54"/>
      <c r="BHG25" s="54"/>
      <c r="BHH25" s="54"/>
      <c r="BHI25" s="54"/>
      <c r="BHJ25" s="54"/>
      <c r="BHK25" s="54"/>
      <c r="BHL25" s="54"/>
      <c r="BHM25" s="54"/>
      <c r="BHN25" s="54"/>
      <c r="BHO25" s="54"/>
      <c r="BHP25" s="54"/>
      <c r="BHQ25" s="54"/>
      <c r="BHR25" s="54"/>
      <c r="BHS25" s="54"/>
      <c r="BHT25" s="54"/>
      <c r="BHU25" s="54"/>
      <c r="BHV25" s="54"/>
      <c r="BHW25" s="54"/>
      <c r="BHX25" s="54"/>
      <c r="BHY25" s="54"/>
      <c r="BHZ25" s="54"/>
      <c r="BIA25" s="54"/>
      <c r="BIB25" s="54"/>
      <c r="BIC25" s="54"/>
      <c r="BID25" s="54"/>
      <c r="BIE25" s="54"/>
      <c r="BIF25" s="54"/>
      <c r="BIG25" s="54"/>
      <c r="BIH25" s="54"/>
      <c r="BII25" s="54"/>
      <c r="BIJ25" s="54"/>
      <c r="BIK25" s="54"/>
      <c r="BIL25" s="54"/>
      <c r="BIM25" s="54"/>
      <c r="BIN25" s="54"/>
      <c r="BIO25" s="54"/>
      <c r="BIP25" s="54"/>
      <c r="BIQ25" s="54"/>
      <c r="BIR25" s="54"/>
      <c r="BIS25" s="54"/>
      <c r="BIT25" s="54"/>
      <c r="BIU25" s="54"/>
      <c r="BIV25" s="54"/>
      <c r="BIW25" s="54"/>
      <c r="BIX25" s="54"/>
      <c r="BIY25" s="54"/>
      <c r="BIZ25" s="54"/>
      <c r="BJA25" s="54"/>
      <c r="BJB25" s="54"/>
      <c r="BJC25" s="54"/>
      <c r="BJD25" s="54"/>
      <c r="BJE25" s="54"/>
      <c r="BJF25" s="54"/>
      <c r="BJG25" s="54"/>
      <c r="BJH25" s="54"/>
      <c r="BJI25" s="54"/>
      <c r="BJJ25" s="54"/>
      <c r="BJK25" s="54"/>
      <c r="BJL25" s="54"/>
      <c r="BJM25" s="54"/>
      <c r="BJN25" s="54"/>
      <c r="BJO25" s="54"/>
      <c r="BJP25" s="54"/>
      <c r="BJQ25" s="54"/>
      <c r="BJR25" s="54"/>
      <c r="BJS25" s="54"/>
      <c r="BJT25" s="54"/>
      <c r="BJU25" s="54"/>
      <c r="BJV25" s="54"/>
      <c r="BJW25" s="54"/>
      <c r="BJX25" s="54"/>
      <c r="BJY25" s="54"/>
      <c r="BJZ25" s="54"/>
      <c r="BKA25" s="54"/>
      <c r="BKB25" s="54"/>
      <c r="BKC25" s="54"/>
      <c r="BKD25" s="54"/>
      <c r="BKE25" s="54"/>
      <c r="BKF25" s="54"/>
      <c r="BKG25" s="54"/>
      <c r="BKH25" s="54"/>
      <c r="BKI25" s="54"/>
      <c r="BKJ25" s="54"/>
      <c r="BKK25" s="54"/>
      <c r="BKL25" s="54"/>
      <c r="BKM25" s="54"/>
      <c r="BKN25" s="54"/>
      <c r="BKO25" s="54"/>
      <c r="BKP25" s="54"/>
      <c r="BKQ25" s="54"/>
      <c r="BKR25" s="54"/>
      <c r="BKS25" s="54"/>
      <c r="BKT25" s="54"/>
      <c r="BKU25" s="54"/>
      <c r="BKV25" s="54"/>
      <c r="BKW25" s="54"/>
      <c r="BKX25" s="54"/>
      <c r="BKY25" s="54"/>
      <c r="BKZ25" s="54"/>
      <c r="BLA25" s="54"/>
      <c r="BLB25" s="54"/>
      <c r="BLC25" s="54"/>
      <c r="BLD25" s="54"/>
      <c r="BLE25" s="54"/>
      <c r="BLF25" s="54"/>
      <c r="BLG25" s="54"/>
      <c r="BLH25" s="54"/>
      <c r="BLI25" s="54"/>
      <c r="BLJ25" s="54"/>
      <c r="BLK25" s="54"/>
      <c r="BLL25" s="54"/>
      <c r="BLM25" s="54"/>
      <c r="BLN25" s="54"/>
      <c r="BLO25" s="54"/>
      <c r="BLP25" s="54"/>
      <c r="BLQ25" s="54"/>
      <c r="BLR25" s="54"/>
      <c r="BLS25" s="54"/>
      <c r="BLT25" s="54"/>
      <c r="BLU25" s="54"/>
      <c r="BLV25" s="54"/>
      <c r="BLW25" s="54"/>
      <c r="BLX25" s="54"/>
      <c r="BLY25" s="54"/>
      <c r="BLZ25" s="54"/>
      <c r="BMA25" s="54"/>
      <c r="BMB25" s="54"/>
      <c r="BMC25" s="54"/>
      <c r="BMD25" s="54"/>
      <c r="BME25" s="54"/>
      <c r="BMF25" s="54"/>
      <c r="BMG25" s="54"/>
      <c r="BMH25" s="54"/>
      <c r="BMI25" s="54"/>
      <c r="BMJ25" s="54"/>
      <c r="BMK25" s="54"/>
      <c r="BML25" s="54"/>
      <c r="BMM25" s="54"/>
      <c r="BMN25" s="54"/>
      <c r="BMO25" s="54"/>
      <c r="BMP25" s="54"/>
      <c r="BMQ25" s="54"/>
      <c r="BMR25" s="54"/>
      <c r="BMS25" s="54"/>
      <c r="BMT25" s="54"/>
      <c r="BMU25" s="54"/>
      <c r="BMV25" s="54"/>
      <c r="BMW25" s="54"/>
      <c r="BMX25" s="54"/>
      <c r="BMY25" s="54"/>
      <c r="BMZ25" s="54"/>
      <c r="BNA25" s="54"/>
      <c r="BNB25" s="54"/>
      <c r="BNC25" s="54"/>
      <c r="BND25" s="54"/>
      <c r="BNE25" s="54"/>
      <c r="BNF25" s="54"/>
      <c r="BNG25" s="54"/>
      <c r="BNH25" s="54"/>
      <c r="BNI25" s="54"/>
      <c r="BNJ25" s="54"/>
      <c r="BNK25" s="54"/>
      <c r="BNL25" s="54"/>
      <c r="BNM25" s="54"/>
      <c r="BNN25" s="54"/>
      <c r="BNO25" s="54"/>
      <c r="BNP25" s="54"/>
      <c r="BNQ25" s="54"/>
      <c r="BNR25" s="54"/>
      <c r="BNS25" s="54"/>
      <c r="BNT25" s="54"/>
      <c r="BNU25" s="54"/>
      <c r="BNV25" s="54"/>
      <c r="BNW25" s="54"/>
      <c r="BNX25" s="54"/>
      <c r="BNY25" s="54"/>
      <c r="BNZ25" s="54"/>
      <c r="BOA25" s="54"/>
      <c r="BOB25" s="54"/>
      <c r="BOC25" s="54"/>
      <c r="BOD25" s="54"/>
      <c r="BOE25" s="54"/>
      <c r="BOF25" s="54"/>
      <c r="BOG25" s="54"/>
      <c r="BOH25" s="54"/>
      <c r="BOI25" s="54"/>
      <c r="BOJ25" s="54"/>
      <c r="BOK25" s="54"/>
      <c r="BOL25" s="54"/>
      <c r="BOM25" s="54"/>
      <c r="BON25" s="54"/>
      <c r="BOO25" s="54"/>
      <c r="BOP25" s="54"/>
      <c r="BOQ25" s="54"/>
      <c r="BOR25" s="54"/>
      <c r="BOS25" s="54"/>
      <c r="BOT25" s="54"/>
      <c r="BOU25" s="54"/>
      <c r="BOV25" s="54"/>
      <c r="BOW25" s="54"/>
      <c r="BOX25" s="54"/>
      <c r="BOY25" s="54"/>
      <c r="BOZ25" s="54"/>
      <c r="BPA25" s="54"/>
      <c r="BPB25" s="54"/>
      <c r="BPC25" s="54"/>
      <c r="BPD25" s="54"/>
      <c r="BPE25" s="54"/>
      <c r="BPF25" s="54"/>
      <c r="BPG25" s="54"/>
      <c r="BPH25" s="54"/>
      <c r="BPI25" s="54"/>
      <c r="BPJ25" s="54"/>
      <c r="BPK25" s="54"/>
      <c r="BPL25" s="54"/>
      <c r="BPM25" s="54"/>
      <c r="BPN25" s="54"/>
      <c r="BPO25" s="54"/>
      <c r="BPP25" s="54"/>
      <c r="BPQ25" s="54"/>
      <c r="BPR25" s="54"/>
      <c r="BPS25" s="54"/>
      <c r="BPT25" s="54"/>
      <c r="BPU25" s="54"/>
      <c r="BPV25" s="54"/>
      <c r="BPW25" s="54"/>
      <c r="BPX25" s="54"/>
      <c r="BPY25" s="54"/>
      <c r="BPZ25" s="54"/>
      <c r="BQA25" s="54"/>
      <c r="BQB25" s="54"/>
      <c r="BQC25" s="54"/>
      <c r="BQD25" s="54"/>
      <c r="BQE25" s="54"/>
      <c r="BQF25" s="54"/>
      <c r="BQG25" s="54"/>
      <c r="BQH25" s="54"/>
      <c r="BQI25" s="54"/>
      <c r="BQJ25" s="54"/>
      <c r="BQK25" s="54"/>
      <c r="BQL25" s="54"/>
      <c r="BQM25" s="54"/>
      <c r="BQN25" s="54"/>
      <c r="BQO25" s="54"/>
      <c r="BQP25" s="54"/>
      <c r="BQQ25" s="54"/>
      <c r="BQR25" s="54"/>
      <c r="BQS25" s="54"/>
      <c r="BQT25" s="54"/>
      <c r="BQU25" s="54"/>
      <c r="BQV25" s="54"/>
      <c r="BQW25" s="54"/>
      <c r="BQX25" s="54"/>
      <c r="BQY25" s="54"/>
      <c r="BQZ25" s="54"/>
      <c r="BRA25" s="54"/>
      <c r="BRB25" s="54"/>
      <c r="BRC25" s="54"/>
      <c r="BRD25" s="54"/>
      <c r="BRE25" s="54"/>
      <c r="BRF25" s="54"/>
      <c r="BRG25" s="54"/>
      <c r="BRH25" s="54"/>
      <c r="BRI25" s="54"/>
      <c r="BRJ25" s="54"/>
      <c r="BRK25" s="54"/>
      <c r="BRL25" s="54"/>
      <c r="BRM25" s="54"/>
      <c r="BRN25" s="54"/>
      <c r="BRO25" s="54"/>
      <c r="BRP25" s="54"/>
      <c r="BRQ25" s="54"/>
      <c r="BRR25" s="54"/>
      <c r="BRS25" s="54"/>
      <c r="BRT25" s="54"/>
      <c r="BRU25" s="54"/>
      <c r="BRV25" s="54"/>
      <c r="BRW25" s="54"/>
      <c r="BRX25" s="54"/>
      <c r="BRY25" s="54"/>
      <c r="BRZ25" s="54"/>
      <c r="BSA25" s="54"/>
      <c r="BSB25" s="54"/>
      <c r="BSC25" s="54"/>
      <c r="BSD25" s="54"/>
      <c r="BSE25" s="54"/>
      <c r="BSF25" s="54"/>
      <c r="BSG25" s="54"/>
      <c r="BSH25" s="54"/>
      <c r="BSI25" s="54"/>
      <c r="BSJ25" s="54"/>
      <c r="BSK25" s="54"/>
      <c r="BSL25" s="54"/>
      <c r="BSM25" s="54"/>
      <c r="BSN25" s="54"/>
      <c r="BSO25" s="54"/>
      <c r="BSP25" s="54"/>
      <c r="BSQ25" s="54"/>
      <c r="BSR25" s="54"/>
      <c r="BSS25" s="54"/>
      <c r="BST25" s="54"/>
      <c r="BSU25" s="54"/>
      <c r="BSV25" s="54"/>
      <c r="BSW25" s="54"/>
      <c r="BSX25" s="54"/>
      <c r="BSY25" s="54"/>
      <c r="BSZ25" s="54"/>
      <c r="BTA25" s="54"/>
      <c r="BTB25" s="54"/>
      <c r="BTC25" s="54"/>
      <c r="BTD25" s="54"/>
      <c r="BTE25" s="54"/>
      <c r="BTF25" s="54"/>
      <c r="BTG25" s="54"/>
      <c r="BTH25" s="54"/>
      <c r="BTI25" s="54"/>
      <c r="BTJ25" s="54"/>
      <c r="BTK25" s="54"/>
      <c r="BTL25" s="54"/>
      <c r="BTM25" s="54"/>
      <c r="BTN25" s="54"/>
      <c r="BTO25" s="54"/>
      <c r="BTP25" s="54"/>
      <c r="BTQ25" s="54"/>
      <c r="BTR25" s="54"/>
      <c r="BTS25" s="54"/>
      <c r="BTT25" s="54"/>
      <c r="BTU25" s="54"/>
      <c r="BTV25" s="54"/>
      <c r="BTW25" s="54"/>
      <c r="BTX25" s="54"/>
      <c r="BTY25" s="54"/>
      <c r="BTZ25" s="54"/>
      <c r="BUA25" s="54"/>
      <c r="BUB25" s="54"/>
      <c r="BUC25" s="54"/>
      <c r="BUD25" s="54"/>
      <c r="BUE25" s="54"/>
      <c r="BUF25" s="54"/>
      <c r="BUG25" s="54"/>
      <c r="BUH25" s="54"/>
      <c r="BUI25" s="54"/>
      <c r="BUJ25" s="54"/>
      <c r="BUK25" s="54"/>
      <c r="BUL25" s="54"/>
      <c r="BUM25" s="54"/>
      <c r="BUN25" s="54"/>
      <c r="BUO25" s="54"/>
      <c r="BUP25" s="54"/>
      <c r="BUQ25" s="54"/>
      <c r="BUR25" s="54"/>
      <c r="BUS25" s="54"/>
      <c r="BUT25" s="54"/>
      <c r="BUU25" s="54"/>
      <c r="BUV25" s="54"/>
      <c r="BUW25" s="54"/>
      <c r="BUX25" s="54"/>
      <c r="BUY25" s="54"/>
      <c r="BUZ25" s="54"/>
      <c r="BVA25" s="54"/>
      <c r="BVB25" s="54"/>
      <c r="BVC25" s="54"/>
      <c r="BVD25" s="54"/>
      <c r="BVE25" s="54"/>
      <c r="BVF25" s="54"/>
      <c r="BVG25" s="54"/>
      <c r="BVH25" s="54"/>
      <c r="BVI25" s="54"/>
      <c r="BVJ25" s="54"/>
      <c r="BVK25" s="54"/>
      <c r="BVL25" s="54"/>
      <c r="BVM25" s="54"/>
      <c r="BVN25" s="54"/>
      <c r="BVO25" s="54"/>
      <c r="BVP25" s="54"/>
      <c r="BVQ25" s="54"/>
      <c r="BVR25" s="54"/>
      <c r="BVS25" s="54"/>
      <c r="BVT25" s="54"/>
      <c r="BVU25" s="54"/>
      <c r="BVV25" s="54"/>
      <c r="BVW25" s="54"/>
      <c r="BVX25" s="54"/>
      <c r="BVY25" s="54"/>
      <c r="BVZ25" s="54"/>
      <c r="BWA25" s="54"/>
      <c r="BWB25" s="54"/>
      <c r="BWC25" s="54"/>
      <c r="BWD25" s="54"/>
      <c r="BWE25" s="54"/>
      <c r="BWF25" s="54"/>
      <c r="BWG25" s="54"/>
      <c r="BWH25" s="54"/>
      <c r="BWI25" s="54"/>
      <c r="BWJ25" s="54"/>
      <c r="BWK25" s="54"/>
      <c r="BWL25" s="54"/>
      <c r="BWM25" s="54"/>
      <c r="BWN25" s="54"/>
      <c r="BWO25" s="54"/>
      <c r="BWP25" s="54"/>
      <c r="BWQ25" s="54"/>
      <c r="BWR25" s="54"/>
      <c r="BWS25" s="54"/>
      <c r="BWT25" s="54"/>
      <c r="BWU25" s="54"/>
      <c r="BWV25" s="54"/>
      <c r="BWW25" s="54"/>
      <c r="BWX25" s="54"/>
      <c r="BWY25" s="54"/>
      <c r="BWZ25" s="54"/>
      <c r="BXA25" s="54"/>
      <c r="BXB25" s="54"/>
      <c r="BXC25" s="54"/>
      <c r="BXD25" s="54"/>
      <c r="BXE25" s="54"/>
      <c r="BXF25" s="54"/>
      <c r="BXG25" s="54"/>
      <c r="BXH25" s="54"/>
      <c r="BXI25" s="54"/>
      <c r="BXJ25" s="54"/>
      <c r="BXK25" s="54"/>
      <c r="BXL25" s="54"/>
      <c r="BXM25" s="54"/>
      <c r="BXN25" s="54"/>
      <c r="BXO25" s="54"/>
      <c r="BXP25" s="54"/>
      <c r="BXQ25" s="54"/>
      <c r="BXR25" s="54"/>
      <c r="BXS25" s="54"/>
      <c r="BXT25" s="54"/>
      <c r="BXU25" s="54"/>
      <c r="BXV25" s="54"/>
      <c r="BXW25" s="54"/>
      <c r="BXX25" s="54"/>
      <c r="BXY25" s="54"/>
      <c r="BXZ25" s="54"/>
      <c r="BYA25" s="54"/>
      <c r="BYB25" s="54"/>
      <c r="BYC25" s="54"/>
      <c r="BYD25" s="54"/>
      <c r="BYE25" s="54"/>
      <c r="BYF25" s="54"/>
      <c r="BYG25" s="54"/>
      <c r="BYH25" s="54"/>
      <c r="BYI25" s="54"/>
      <c r="BYJ25" s="54"/>
      <c r="BYK25" s="54"/>
      <c r="BYL25" s="54"/>
      <c r="BYM25" s="54"/>
      <c r="BYN25" s="54"/>
      <c r="BYO25" s="54"/>
      <c r="BYP25" s="54"/>
      <c r="BYQ25" s="54"/>
      <c r="BYR25" s="54"/>
      <c r="BYS25" s="54"/>
      <c r="BYT25" s="54"/>
      <c r="BYU25" s="54"/>
      <c r="BYV25" s="54"/>
      <c r="BYW25" s="54"/>
      <c r="BYX25" s="54"/>
      <c r="BYY25" s="54"/>
      <c r="BYZ25" s="54"/>
      <c r="BZA25" s="54"/>
      <c r="BZB25" s="54"/>
      <c r="BZC25" s="54"/>
      <c r="BZD25" s="54"/>
      <c r="BZE25" s="54"/>
      <c r="BZF25" s="54"/>
      <c r="BZG25" s="54"/>
      <c r="BZH25" s="54"/>
      <c r="BZI25" s="54"/>
      <c r="BZJ25" s="54"/>
      <c r="BZK25" s="54"/>
      <c r="BZL25" s="54"/>
      <c r="BZM25" s="54"/>
      <c r="BZN25" s="54"/>
      <c r="BZO25" s="54"/>
      <c r="BZP25" s="54"/>
      <c r="BZQ25" s="54"/>
      <c r="BZR25" s="54"/>
      <c r="BZS25" s="54"/>
      <c r="BZT25" s="54"/>
      <c r="BZU25" s="54"/>
      <c r="BZV25" s="54"/>
      <c r="BZW25" s="54"/>
      <c r="BZX25" s="54"/>
      <c r="BZY25" s="54"/>
      <c r="BZZ25" s="54"/>
      <c r="CAA25" s="54"/>
      <c r="CAB25" s="54"/>
      <c r="CAC25" s="54"/>
      <c r="CAD25" s="54"/>
      <c r="CAE25" s="54"/>
      <c r="CAF25" s="54"/>
      <c r="CAG25" s="54"/>
      <c r="CAH25" s="54"/>
      <c r="CAI25" s="54"/>
      <c r="CAJ25" s="54"/>
      <c r="CAK25" s="54"/>
      <c r="CAL25" s="54"/>
      <c r="CAM25" s="54"/>
      <c r="CAN25" s="54"/>
      <c r="CAO25" s="54"/>
      <c r="CAP25" s="54"/>
      <c r="CAQ25" s="54"/>
      <c r="CAR25" s="54"/>
      <c r="CAS25" s="54"/>
      <c r="CAT25" s="54"/>
      <c r="CAU25" s="54"/>
      <c r="CAV25" s="54"/>
      <c r="CAW25" s="54"/>
      <c r="CAX25" s="54"/>
      <c r="CAY25" s="54"/>
      <c r="CAZ25" s="54"/>
      <c r="CBA25" s="54"/>
      <c r="CBB25" s="54"/>
      <c r="CBC25" s="54"/>
      <c r="CBD25" s="54"/>
      <c r="CBE25" s="54"/>
      <c r="CBF25" s="54"/>
      <c r="CBG25" s="54"/>
      <c r="CBH25" s="54"/>
      <c r="CBI25" s="54"/>
      <c r="CBJ25" s="54"/>
      <c r="CBK25" s="54"/>
      <c r="CBL25" s="54"/>
      <c r="CBM25" s="54"/>
      <c r="CBN25" s="54"/>
      <c r="CBO25" s="54"/>
      <c r="CBP25" s="54"/>
      <c r="CBQ25" s="54"/>
      <c r="CBR25" s="54"/>
      <c r="CBS25" s="54"/>
      <c r="CBT25" s="54"/>
      <c r="CBU25" s="54"/>
      <c r="CBV25" s="54"/>
      <c r="CBW25" s="54"/>
      <c r="CBX25" s="54"/>
      <c r="CBY25" s="54"/>
      <c r="CBZ25" s="54"/>
      <c r="CCA25" s="54"/>
      <c r="CCB25" s="54"/>
      <c r="CCC25" s="54"/>
      <c r="CCD25" s="54"/>
      <c r="CCE25" s="54"/>
      <c r="CCF25" s="54"/>
      <c r="CCG25" s="54"/>
      <c r="CCH25" s="54"/>
      <c r="CCI25" s="54"/>
      <c r="CCJ25" s="54"/>
      <c r="CCK25" s="54"/>
      <c r="CCL25" s="54"/>
      <c r="CCM25" s="54"/>
      <c r="CCN25" s="54"/>
      <c r="CCO25" s="54"/>
      <c r="CCP25" s="54"/>
      <c r="CCQ25" s="54"/>
      <c r="CCR25" s="54"/>
      <c r="CCS25" s="54"/>
      <c r="CCT25" s="54"/>
      <c r="CCU25" s="54"/>
      <c r="CCV25" s="54"/>
      <c r="CCW25" s="54"/>
      <c r="CCX25" s="54"/>
      <c r="CCY25" s="54"/>
      <c r="CCZ25" s="54"/>
      <c r="CDA25" s="54"/>
      <c r="CDB25" s="54"/>
      <c r="CDC25" s="54"/>
      <c r="CDD25" s="54"/>
      <c r="CDE25" s="54"/>
      <c r="CDF25" s="54"/>
      <c r="CDG25" s="54"/>
      <c r="CDH25" s="54"/>
      <c r="CDI25" s="54"/>
      <c r="CDJ25" s="54"/>
      <c r="CDK25" s="54"/>
      <c r="CDL25" s="54"/>
      <c r="CDM25" s="54"/>
      <c r="CDN25" s="54"/>
      <c r="CDO25" s="54"/>
      <c r="CDP25" s="54"/>
      <c r="CDQ25" s="54"/>
      <c r="CDR25" s="54"/>
      <c r="CDS25" s="54"/>
      <c r="CDT25" s="54"/>
      <c r="CDU25" s="54"/>
      <c r="CDV25" s="54"/>
      <c r="CDW25" s="54"/>
      <c r="CDX25" s="54"/>
      <c r="CDY25" s="54"/>
      <c r="CDZ25" s="54"/>
      <c r="CEA25" s="54"/>
      <c r="CEB25" s="54"/>
      <c r="CEC25" s="54"/>
      <c r="CED25" s="54"/>
      <c r="CEE25" s="54"/>
      <c r="CEF25" s="54"/>
      <c r="CEG25" s="54"/>
      <c r="CEH25" s="54"/>
      <c r="CEI25" s="54"/>
      <c r="CEJ25" s="54"/>
      <c r="CEK25" s="54"/>
      <c r="CEL25" s="54"/>
      <c r="CEM25" s="54"/>
      <c r="CEN25" s="54"/>
      <c r="CEO25" s="54"/>
      <c r="CEP25" s="54"/>
      <c r="CEQ25" s="54"/>
      <c r="CER25" s="54"/>
      <c r="CES25" s="54"/>
      <c r="CET25" s="54"/>
      <c r="CEU25" s="54"/>
      <c r="CEV25" s="54"/>
      <c r="CEW25" s="54"/>
      <c r="CEX25" s="54"/>
      <c r="CEY25" s="54"/>
      <c r="CEZ25" s="54"/>
      <c r="CFA25" s="54"/>
      <c r="CFB25" s="54"/>
      <c r="CFC25" s="54"/>
      <c r="CFD25" s="54"/>
      <c r="CFE25" s="54"/>
      <c r="CFF25" s="54"/>
      <c r="CFG25" s="54"/>
      <c r="CFH25" s="54"/>
      <c r="CFI25" s="54"/>
      <c r="CFJ25" s="54"/>
      <c r="CFK25" s="54"/>
      <c r="CFL25" s="54"/>
      <c r="CFM25" s="54"/>
      <c r="CFN25" s="54"/>
      <c r="CFO25" s="54"/>
      <c r="CFP25" s="54"/>
      <c r="CFQ25" s="54"/>
      <c r="CFR25" s="54"/>
      <c r="CFS25" s="54"/>
      <c r="CFT25" s="54"/>
      <c r="CFU25" s="54"/>
      <c r="CFV25" s="54"/>
      <c r="CFW25" s="54"/>
      <c r="CFX25" s="54"/>
      <c r="CFY25" s="54"/>
      <c r="CFZ25" s="54"/>
      <c r="CGA25" s="54"/>
      <c r="CGB25" s="54"/>
      <c r="CGC25" s="54"/>
      <c r="CGD25" s="54"/>
      <c r="CGE25" s="54"/>
      <c r="CGF25" s="54"/>
      <c r="CGG25" s="54"/>
      <c r="CGH25" s="54"/>
      <c r="CGI25" s="54"/>
      <c r="CGJ25" s="54"/>
      <c r="CGK25" s="54"/>
      <c r="CGL25" s="54"/>
      <c r="CGM25" s="54"/>
      <c r="CGN25" s="54"/>
      <c r="CGO25" s="54"/>
      <c r="CGP25" s="54"/>
      <c r="CGQ25" s="54"/>
      <c r="CGR25" s="54"/>
      <c r="CGS25" s="54"/>
      <c r="CGT25" s="54"/>
      <c r="CGU25" s="54"/>
      <c r="CGV25" s="54"/>
      <c r="CGW25" s="54"/>
      <c r="CGX25" s="54"/>
      <c r="CGY25" s="54"/>
      <c r="CGZ25" s="54"/>
      <c r="CHA25" s="54"/>
      <c r="CHB25" s="54"/>
      <c r="CHC25" s="54"/>
      <c r="CHD25" s="54"/>
      <c r="CHE25" s="54"/>
      <c r="CHF25" s="54"/>
      <c r="CHG25" s="54"/>
      <c r="CHH25" s="54"/>
      <c r="CHI25" s="54"/>
      <c r="CHJ25" s="54"/>
      <c r="CHK25" s="54"/>
      <c r="CHL25" s="54"/>
      <c r="CHM25" s="54"/>
      <c r="CHN25" s="54"/>
      <c r="CHO25" s="54"/>
      <c r="CHP25" s="54"/>
      <c r="CHQ25" s="54"/>
      <c r="CHR25" s="54"/>
      <c r="CHS25" s="54"/>
      <c r="CHT25" s="54"/>
      <c r="CHU25" s="54"/>
      <c r="CHV25" s="54"/>
      <c r="CHW25" s="54"/>
      <c r="CHX25" s="54"/>
      <c r="CHY25" s="54"/>
      <c r="CHZ25" s="54"/>
      <c r="CIA25" s="54"/>
      <c r="CIB25" s="54"/>
      <c r="CIC25" s="54"/>
      <c r="CID25" s="54"/>
      <c r="CIE25" s="54"/>
      <c r="CIF25" s="54"/>
      <c r="CIG25" s="54"/>
      <c r="CIH25" s="54"/>
      <c r="CII25" s="54"/>
      <c r="CIJ25" s="54"/>
      <c r="CIK25" s="54"/>
      <c r="CIL25" s="54"/>
      <c r="CIM25" s="54"/>
      <c r="CIN25" s="54"/>
      <c r="CIO25" s="54"/>
      <c r="CIP25" s="54"/>
      <c r="CIQ25" s="54"/>
      <c r="CIR25" s="54"/>
      <c r="CIS25" s="54"/>
      <c r="CIT25" s="54"/>
      <c r="CIU25" s="54"/>
      <c r="CIV25" s="54"/>
      <c r="CIW25" s="54"/>
      <c r="CIX25" s="54"/>
      <c r="CIY25" s="54"/>
      <c r="CIZ25" s="54"/>
      <c r="CJA25" s="54"/>
      <c r="CJB25" s="54"/>
      <c r="CJC25" s="54"/>
      <c r="CJD25" s="54"/>
      <c r="CJE25" s="54"/>
      <c r="CJF25" s="54"/>
      <c r="CJG25" s="54"/>
      <c r="CJH25" s="54"/>
      <c r="CJI25" s="54"/>
      <c r="CJJ25" s="54"/>
      <c r="CJK25" s="54"/>
      <c r="CJL25" s="54"/>
      <c r="CJM25" s="54"/>
      <c r="CJN25" s="54"/>
      <c r="CJO25" s="54"/>
      <c r="CJP25" s="54"/>
      <c r="CJQ25" s="54"/>
      <c r="CJR25" s="54"/>
      <c r="CJS25" s="54"/>
      <c r="CJT25" s="54"/>
      <c r="CJU25" s="54"/>
      <c r="CJV25" s="54"/>
      <c r="CJW25" s="54"/>
      <c r="CJX25" s="54"/>
      <c r="CJY25" s="54"/>
      <c r="CJZ25" s="54"/>
      <c r="CKA25" s="54"/>
      <c r="CKB25" s="54"/>
      <c r="CKC25" s="54"/>
      <c r="CKD25" s="54"/>
      <c r="CKE25" s="54"/>
      <c r="CKF25" s="54"/>
      <c r="CKG25" s="54"/>
      <c r="CKH25" s="54"/>
      <c r="CKI25" s="54"/>
      <c r="CKJ25" s="54"/>
      <c r="CKK25" s="54"/>
      <c r="CKL25" s="54"/>
      <c r="CKM25" s="54"/>
      <c r="CKN25" s="54"/>
      <c r="CKO25" s="54"/>
      <c r="CKP25" s="54"/>
      <c r="CKQ25" s="54"/>
      <c r="CKR25" s="54"/>
      <c r="CKS25" s="54"/>
      <c r="CKT25" s="54"/>
      <c r="CKU25" s="54"/>
      <c r="CKV25" s="54"/>
      <c r="CKW25" s="54"/>
      <c r="CKX25" s="54"/>
      <c r="CKY25" s="54"/>
      <c r="CKZ25" s="54"/>
      <c r="CLA25" s="54"/>
      <c r="CLB25" s="54"/>
      <c r="CLC25" s="54"/>
      <c r="CLD25" s="54"/>
      <c r="CLE25" s="54"/>
      <c r="CLF25" s="54"/>
      <c r="CLG25" s="54"/>
      <c r="CLH25" s="54"/>
      <c r="CLI25" s="54"/>
      <c r="CLJ25" s="54"/>
      <c r="CLK25" s="54"/>
      <c r="CLL25" s="54"/>
      <c r="CLM25" s="54"/>
      <c r="CLN25" s="54"/>
      <c r="CLO25" s="54"/>
      <c r="CLP25" s="54"/>
      <c r="CLQ25" s="54"/>
      <c r="CLR25" s="54"/>
      <c r="CLS25" s="54"/>
      <c r="CLT25" s="54"/>
      <c r="CLU25" s="54"/>
      <c r="CLV25" s="54"/>
      <c r="CLW25" s="54"/>
      <c r="CLX25" s="54"/>
      <c r="CLY25" s="54"/>
      <c r="CLZ25" s="54"/>
      <c r="CMA25" s="54"/>
      <c r="CMB25" s="54"/>
      <c r="CMC25" s="54"/>
      <c r="CMD25" s="54"/>
      <c r="CME25" s="54"/>
      <c r="CMF25" s="54"/>
      <c r="CMG25" s="54"/>
      <c r="CMH25" s="54"/>
      <c r="CMI25" s="54"/>
      <c r="CMJ25" s="54"/>
      <c r="CMK25" s="54"/>
      <c r="CML25" s="54"/>
      <c r="CMM25" s="54"/>
      <c r="CMN25" s="54"/>
      <c r="CMO25" s="54"/>
      <c r="CMP25" s="54"/>
      <c r="CMQ25" s="54"/>
      <c r="CMR25" s="54"/>
      <c r="CMS25" s="54"/>
      <c r="CMT25" s="54"/>
      <c r="CMU25" s="54"/>
      <c r="CMV25" s="54"/>
      <c r="CMW25" s="54"/>
      <c r="CMX25" s="54"/>
      <c r="CMY25" s="54"/>
      <c r="CMZ25" s="54"/>
      <c r="CNA25" s="54"/>
      <c r="CNB25" s="54"/>
      <c r="CNC25" s="54"/>
      <c r="CND25" s="54"/>
      <c r="CNE25" s="54"/>
      <c r="CNF25" s="54"/>
      <c r="CNG25" s="54"/>
      <c r="CNH25" s="54"/>
      <c r="CNI25" s="54"/>
      <c r="CNJ25" s="54"/>
      <c r="CNK25" s="54"/>
      <c r="CNL25" s="54"/>
      <c r="CNM25" s="54"/>
      <c r="CNN25" s="54"/>
      <c r="CNO25" s="54"/>
      <c r="CNP25" s="54"/>
      <c r="CNQ25" s="54"/>
      <c r="CNR25" s="54"/>
      <c r="CNS25" s="54"/>
      <c r="CNT25" s="54"/>
      <c r="CNU25" s="54"/>
      <c r="CNV25" s="54"/>
      <c r="CNW25" s="54"/>
      <c r="CNX25" s="54"/>
      <c r="CNY25" s="54"/>
      <c r="CNZ25" s="54"/>
      <c r="COA25" s="54"/>
      <c r="COB25" s="54"/>
      <c r="COC25" s="54"/>
      <c r="COD25" s="54"/>
      <c r="COE25" s="54"/>
      <c r="COF25" s="54"/>
      <c r="COG25" s="54"/>
      <c r="COH25" s="54"/>
      <c r="COI25" s="54"/>
      <c r="COJ25" s="54"/>
      <c r="COK25" s="54"/>
      <c r="COL25" s="54"/>
      <c r="COM25" s="54"/>
      <c r="CON25" s="54"/>
      <c r="COO25" s="54"/>
      <c r="COP25" s="54"/>
      <c r="COQ25" s="54"/>
      <c r="COR25" s="54"/>
      <c r="COS25" s="54"/>
      <c r="COT25" s="54"/>
      <c r="COU25" s="54"/>
      <c r="COV25" s="54"/>
      <c r="COW25" s="54"/>
      <c r="COX25" s="54"/>
      <c r="COY25" s="54"/>
      <c r="COZ25" s="54"/>
      <c r="CPA25" s="54"/>
      <c r="CPB25" s="54"/>
      <c r="CPC25" s="54"/>
      <c r="CPD25" s="54"/>
      <c r="CPE25" s="54"/>
      <c r="CPF25" s="54"/>
      <c r="CPG25" s="54"/>
      <c r="CPH25" s="54"/>
      <c r="CPI25" s="54"/>
      <c r="CPJ25" s="54"/>
      <c r="CPK25" s="54"/>
      <c r="CPL25" s="54"/>
      <c r="CPM25" s="54"/>
      <c r="CPN25" s="54"/>
      <c r="CPO25" s="54"/>
      <c r="CPP25" s="54"/>
      <c r="CPQ25" s="54"/>
      <c r="CPR25" s="54"/>
      <c r="CPS25" s="54"/>
      <c r="CPT25" s="54"/>
      <c r="CPU25" s="54"/>
      <c r="CPV25" s="54"/>
      <c r="CPW25" s="54"/>
      <c r="CPX25" s="54"/>
      <c r="CPY25" s="54"/>
      <c r="CPZ25" s="54"/>
      <c r="CQA25" s="54"/>
      <c r="CQB25" s="54"/>
      <c r="CQC25" s="54"/>
      <c r="CQD25" s="54"/>
      <c r="CQE25" s="54"/>
      <c r="CQF25" s="54"/>
      <c r="CQG25" s="54"/>
      <c r="CQH25" s="54"/>
      <c r="CQI25" s="54"/>
      <c r="CQJ25" s="54"/>
      <c r="CQK25" s="54"/>
      <c r="CQL25" s="54"/>
      <c r="CQM25" s="54"/>
      <c r="CQN25" s="54"/>
      <c r="CQO25" s="54"/>
      <c r="CQP25" s="54"/>
      <c r="CQQ25" s="54"/>
      <c r="CQR25" s="54"/>
      <c r="CQS25" s="54"/>
      <c r="CQT25" s="54"/>
      <c r="CQU25" s="54"/>
      <c r="CQV25" s="54"/>
      <c r="CQW25" s="54"/>
      <c r="CQX25" s="54"/>
      <c r="CQY25" s="54"/>
      <c r="CQZ25" s="54"/>
      <c r="CRA25" s="54"/>
      <c r="CRB25" s="54"/>
      <c r="CRC25" s="54"/>
      <c r="CRD25" s="54"/>
      <c r="CRE25" s="54"/>
      <c r="CRF25" s="54"/>
      <c r="CRG25" s="54"/>
      <c r="CRH25" s="54"/>
      <c r="CRI25" s="54"/>
      <c r="CRJ25" s="54"/>
      <c r="CRK25" s="54"/>
      <c r="CRL25" s="54"/>
      <c r="CRM25" s="54"/>
      <c r="CRN25" s="54"/>
      <c r="CRO25" s="54"/>
      <c r="CRP25" s="54"/>
      <c r="CRQ25" s="54"/>
      <c r="CRR25" s="54"/>
      <c r="CRS25" s="54"/>
      <c r="CRT25" s="54"/>
      <c r="CRU25" s="54"/>
      <c r="CRV25" s="54"/>
      <c r="CRW25" s="54"/>
      <c r="CRX25" s="54"/>
      <c r="CRY25" s="54"/>
      <c r="CRZ25" s="54"/>
      <c r="CSA25" s="54"/>
      <c r="CSB25" s="54"/>
      <c r="CSC25" s="54"/>
      <c r="CSD25" s="54"/>
      <c r="CSE25" s="54"/>
      <c r="CSF25" s="54"/>
      <c r="CSG25" s="54"/>
      <c r="CSH25" s="54"/>
      <c r="CSI25" s="54"/>
      <c r="CSJ25" s="54"/>
      <c r="CSK25" s="54"/>
      <c r="CSL25" s="54"/>
      <c r="CSM25" s="54"/>
      <c r="CSN25" s="54"/>
      <c r="CSO25" s="54"/>
      <c r="CSP25" s="54"/>
      <c r="CSQ25" s="54"/>
      <c r="CSR25" s="54"/>
      <c r="CSS25" s="54"/>
      <c r="CST25" s="54"/>
      <c r="CSU25" s="54"/>
      <c r="CSV25" s="54"/>
      <c r="CSW25" s="54"/>
      <c r="CSX25" s="54"/>
      <c r="CSY25" s="54"/>
      <c r="CSZ25" s="54"/>
      <c r="CTA25" s="54"/>
      <c r="CTB25" s="54"/>
      <c r="CTC25" s="54"/>
      <c r="CTD25" s="54"/>
      <c r="CTE25" s="54"/>
      <c r="CTF25" s="54"/>
      <c r="CTG25" s="54"/>
      <c r="CTH25" s="54"/>
      <c r="CTI25" s="54"/>
      <c r="CTJ25" s="54"/>
      <c r="CTK25" s="54"/>
      <c r="CTL25" s="54"/>
      <c r="CTM25" s="54"/>
      <c r="CTN25" s="54"/>
      <c r="CTO25" s="54"/>
      <c r="CTP25" s="54"/>
      <c r="CTQ25" s="54"/>
      <c r="CTR25" s="54"/>
      <c r="CTS25" s="54"/>
      <c r="CTT25" s="54"/>
      <c r="CTU25" s="54"/>
      <c r="CTV25" s="54"/>
      <c r="CTW25" s="54"/>
      <c r="CTX25" s="54"/>
      <c r="CTY25" s="54"/>
      <c r="CTZ25" s="54"/>
      <c r="CUA25" s="54"/>
      <c r="CUB25" s="54"/>
      <c r="CUC25" s="54"/>
      <c r="CUD25" s="54"/>
      <c r="CUE25" s="54"/>
      <c r="CUF25" s="54"/>
      <c r="CUG25" s="54"/>
      <c r="CUH25" s="54"/>
      <c r="CUI25" s="54"/>
      <c r="CUJ25" s="54"/>
      <c r="CUK25" s="54"/>
      <c r="CUL25" s="54"/>
      <c r="CUM25" s="54"/>
      <c r="CUN25" s="54"/>
      <c r="CUO25" s="54"/>
      <c r="CUP25" s="54"/>
      <c r="CUQ25" s="54"/>
      <c r="CUR25" s="54"/>
      <c r="CUS25" s="54"/>
      <c r="CUT25" s="54"/>
      <c r="CUU25" s="54"/>
      <c r="CUV25" s="54"/>
      <c r="CUW25" s="54"/>
      <c r="CUX25" s="54"/>
      <c r="CUY25" s="54"/>
      <c r="CUZ25" s="54"/>
      <c r="CVA25" s="54"/>
      <c r="CVB25" s="54"/>
      <c r="CVC25" s="54"/>
      <c r="CVD25" s="54"/>
      <c r="CVE25" s="54"/>
      <c r="CVF25" s="54"/>
      <c r="CVG25" s="54"/>
      <c r="CVH25" s="54"/>
      <c r="CVI25" s="54"/>
      <c r="CVJ25" s="54"/>
      <c r="CVK25" s="54"/>
      <c r="CVL25" s="54"/>
      <c r="CVM25" s="54"/>
      <c r="CVN25" s="54"/>
      <c r="CVO25" s="54"/>
      <c r="CVP25" s="54"/>
      <c r="CVQ25" s="54"/>
      <c r="CVR25" s="54"/>
      <c r="CVS25" s="54"/>
      <c r="CVT25" s="54"/>
      <c r="CVU25" s="54"/>
      <c r="CVV25" s="54"/>
      <c r="CVW25" s="54"/>
      <c r="CVX25" s="54"/>
      <c r="CVY25" s="54"/>
      <c r="CVZ25" s="54"/>
      <c r="CWA25" s="54"/>
      <c r="CWB25" s="54"/>
      <c r="CWC25" s="54"/>
      <c r="CWD25" s="54"/>
      <c r="CWE25" s="54"/>
      <c r="CWF25" s="54"/>
      <c r="CWG25" s="54"/>
      <c r="CWH25" s="54"/>
      <c r="CWI25" s="54"/>
      <c r="CWJ25" s="54"/>
      <c r="CWK25" s="54"/>
      <c r="CWL25" s="54"/>
      <c r="CWM25" s="54"/>
      <c r="CWN25" s="54"/>
      <c r="CWO25" s="54"/>
      <c r="CWP25" s="54"/>
      <c r="CWQ25" s="54"/>
      <c r="CWR25" s="54"/>
      <c r="CWS25" s="54"/>
      <c r="CWT25" s="54"/>
      <c r="CWU25" s="54"/>
      <c r="CWV25" s="54"/>
      <c r="CWW25" s="54"/>
      <c r="CWX25" s="54"/>
      <c r="CWY25" s="54"/>
      <c r="CWZ25" s="54"/>
      <c r="CXA25" s="54"/>
      <c r="CXB25" s="54"/>
      <c r="CXC25" s="54"/>
      <c r="CXD25" s="54"/>
      <c r="CXE25" s="54"/>
      <c r="CXF25" s="54"/>
      <c r="CXG25" s="54"/>
      <c r="CXH25" s="54"/>
      <c r="CXI25" s="54"/>
      <c r="CXJ25" s="54"/>
      <c r="CXK25" s="54"/>
      <c r="CXL25" s="54"/>
      <c r="CXM25" s="54"/>
      <c r="CXN25" s="54"/>
      <c r="CXO25" s="54"/>
      <c r="CXP25" s="54"/>
      <c r="CXQ25" s="54"/>
      <c r="CXR25" s="54"/>
      <c r="CXS25" s="54"/>
      <c r="CXT25" s="54"/>
      <c r="CXU25" s="54"/>
      <c r="CXV25" s="54"/>
      <c r="CXW25" s="54"/>
      <c r="CXX25" s="54"/>
      <c r="CXY25" s="54"/>
      <c r="CXZ25" s="54"/>
      <c r="CYA25" s="54"/>
      <c r="CYB25" s="54"/>
      <c r="CYC25" s="54"/>
      <c r="CYD25" s="54"/>
      <c r="CYE25" s="54"/>
      <c r="CYF25" s="54"/>
      <c r="CYG25" s="54"/>
      <c r="CYH25" s="54"/>
      <c r="CYI25" s="54"/>
      <c r="CYJ25" s="54"/>
      <c r="CYK25" s="54"/>
      <c r="CYL25" s="54"/>
      <c r="CYM25" s="54"/>
      <c r="CYN25" s="54"/>
      <c r="CYO25" s="54"/>
      <c r="CYP25" s="54"/>
      <c r="CYQ25" s="54"/>
      <c r="CYR25" s="54"/>
      <c r="CYS25" s="54"/>
      <c r="CYT25" s="54"/>
      <c r="CYU25" s="54"/>
      <c r="CYV25" s="54"/>
      <c r="CYW25" s="54"/>
      <c r="CYX25" s="54"/>
      <c r="CYY25" s="54"/>
      <c r="CYZ25" s="54"/>
      <c r="CZA25" s="54"/>
      <c r="CZB25" s="54"/>
      <c r="CZC25" s="54"/>
      <c r="CZD25" s="54"/>
      <c r="CZE25" s="54"/>
      <c r="CZF25" s="54"/>
      <c r="CZG25" s="54"/>
      <c r="CZH25" s="54"/>
      <c r="CZI25" s="54"/>
      <c r="CZJ25" s="54"/>
      <c r="CZK25" s="54"/>
      <c r="CZL25" s="54"/>
      <c r="CZM25" s="54"/>
      <c r="CZN25" s="54"/>
      <c r="CZO25" s="54"/>
      <c r="CZP25" s="54"/>
      <c r="CZQ25" s="54"/>
      <c r="CZR25" s="54"/>
      <c r="CZS25" s="54"/>
      <c r="CZT25" s="54"/>
      <c r="CZU25" s="54"/>
      <c r="CZV25" s="54"/>
      <c r="CZW25" s="54"/>
      <c r="CZX25" s="54"/>
      <c r="CZY25" s="54"/>
      <c r="CZZ25" s="54"/>
      <c r="DAA25" s="54"/>
      <c r="DAB25" s="54"/>
      <c r="DAC25" s="54"/>
      <c r="DAD25" s="54"/>
      <c r="DAE25" s="54"/>
      <c r="DAF25" s="54"/>
      <c r="DAG25" s="54"/>
      <c r="DAH25" s="54"/>
      <c r="DAI25" s="54"/>
      <c r="DAJ25" s="54"/>
      <c r="DAK25" s="54"/>
      <c r="DAL25" s="54"/>
      <c r="DAM25" s="54"/>
      <c r="DAN25" s="54"/>
      <c r="DAO25" s="54"/>
      <c r="DAP25" s="54"/>
      <c r="DAQ25" s="54"/>
      <c r="DAR25" s="54"/>
      <c r="DAS25" s="54"/>
      <c r="DAT25" s="54"/>
      <c r="DAU25" s="54"/>
      <c r="DAV25" s="54"/>
      <c r="DAW25" s="54"/>
      <c r="DAX25" s="54"/>
      <c r="DAY25" s="54"/>
      <c r="DAZ25" s="54"/>
      <c r="DBA25" s="54"/>
      <c r="DBB25" s="54"/>
      <c r="DBC25" s="54"/>
      <c r="DBD25" s="54"/>
      <c r="DBE25" s="54"/>
      <c r="DBF25" s="54"/>
      <c r="DBG25" s="54"/>
      <c r="DBH25" s="54"/>
      <c r="DBI25" s="54"/>
      <c r="DBJ25" s="54"/>
      <c r="DBK25" s="54"/>
      <c r="DBL25" s="54"/>
      <c r="DBM25" s="54"/>
      <c r="DBN25" s="54"/>
      <c r="DBO25" s="54"/>
      <c r="DBP25" s="54"/>
      <c r="DBQ25" s="54"/>
      <c r="DBR25" s="54"/>
      <c r="DBS25" s="54"/>
      <c r="DBT25" s="54"/>
      <c r="DBU25" s="54"/>
      <c r="DBV25" s="54"/>
      <c r="DBW25" s="54"/>
      <c r="DBX25" s="54"/>
      <c r="DBY25" s="54"/>
      <c r="DBZ25" s="54"/>
      <c r="DCA25" s="54"/>
      <c r="DCB25" s="54"/>
      <c r="DCC25" s="54"/>
      <c r="DCD25" s="54"/>
      <c r="DCE25" s="54"/>
      <c r="DCF25" s="54"/>
      <c r="DCG25" s="54"/>
      <c r="DCH25" s="54"/>
      <c r="DCI25" s="54"/>
      <c r="DCJ25" s="54"/>
      <c r="DCK25" s="54"/>
      <c r="DCL25" s="54"/>
      <c r="DCM25" s="54"/>
      <c r="DCN25" s="54"/>
      <c r="DCO25" s="54"/>
      <c r="DCP25" s="54"/>
      <c r="DCQ25" s="54"/>
      <c r="DCR25" s="54"/>
      <c r="DCS25" s="54"/>
      <c r="DCT25" s="54"/>
      <c r="DCU25" s="54"/>
      <c r="DCV25" s="54"/>
      <c r="DCW25" s="54"/>
      <c r="DCX25" s="54"/>
      <c r="DCY25" s="54"/>
      <c r="DCZ25" s="54"/>
      <c r="DDA25" s="54"/>
      <c r="DDB25" s="54"/>
      <c r="DDC25" s="54"/>
      <c r="DDD25" s="54"/>
      <c r="DDE25" s="54"/>
      <c r="DDF25" s="54"/>
      <c r="DDG25" s="54"/>
      <c r="DDH25" s="54"/>
      <c r="DDI25" s="54"/>
      <c r="DDJ25" s="54"/>
      <c r="DDK25" s="54"/>
      <c r="DDL25" s="54"/>
      <c r="DDM25" s="54"/>
      <c r="DDN25" s="54"/>
      <c r="DDO25" s="54"/>
      <c r="DDP25" s="54"/>
      <c r="DDQ25" s="54"/>
      <c r="DDR25" s="54"/>
      <c r="DDS25" s="54"/>
      <c r="DDT25" s="54"/>
      <c r="DDU25" s="54"/>
      <c r="DDV25" s="54"/>
      <c r="DDW25" s="54"/>
      <c r="DDX25" s="54"/>
      <c r="DDY25" s="54"/>
      <c r="DDZ25" s="54"/>
      <c r="DEA25" s="54"/>
      <c r="DEB25" s="54"/>
      <c r="DEC25" s="54"/>
      <c r="DED25" s="54"/>
      <c r="DEE25" s="54"/>
      <c r="DEF25" s="54"/>
      <c r="DEG25" s="54"/>
      <c r="DEH25" s="54"/>
      <c r="DEI25" s="54"/>
      <c r="DEJ25" s="54"/>
      <c r="DEK25" s="54"/>
      <c r="DEL25" s="54"/>
      <c r="DEM25" s="54"/>
      <c r="DEN25" s="54"/>
      <c r="DEO25" s="54"/>
      <c r="DEP25" s="54"/>
      <c r="DEQ25" s="54"/>
      <c r="DER25" s="54"/>
      <c r="DES25" s="54"/>
      <c r="DET25" s="54"/>
      <c r="DEU25" s="54"/>
      <c r="DEV25" s="54"/>
      <c r="DEW25" s="54"/>
      <c r="DEX25" s="54"/>
      <c r="DEY25" s="54"/>
      <c r="DEZ25" s="54"/>
      <c r="DFA25" s="54"/>
      <c r="DFB25" s="54"/>
      <c r="DFC25" s="54"/>
      <c r="DFD25" s="54"/>
      <c r="DFE25" s="54"/>
      <c r="DFF25" s="54"/>
      <c r="DFG25" s="54"/>
      <c r="DFH25" s="54"/>
      <c r="DFI25" s="54"/>
      <c r="DFJ25" s="54"/>
      <c r="DFK25" s="54"/>
      <c r="DFL25" s="54"/>
      <c r="DFM25" s="54"/>
      <c r="DFN25" s="54"/>
      <c r="DFO25" s="54"/>
      <c r="DFP25" s="54"/>
      <c r="DFQ25" s="54"/>
      <c r="DFR25" s="54"/>
      <c r="DFS25" s="54"/>
      <c r="DFT25" s="54"/>
      <c r="DFU25" s="54"/>
      <c r="DFV25" s="54"/>
      <c r="DFW25" s="54"/>
      <c r="DFX25" s="54"/>
      <c r="DFY25" s="54"/>
      <c r="DFZ25" s="54"/>
      <c r="DGA25" s="54"/>
      <c r="DGB25" s="54"/>
      <c r="DGC25" s="54"/>
      <c r="DGD25" s="54"/>
      <c r="DGE25" s="54"/>
      <c r="DGF25" s="54"/>
      <c r="DGG25" s="54"/>
      <c r="DGH25" s="54"/>
      <c r="DGI25" s="54"/>
      <c r="DGJ25" s="54"/>
      <c r="DGK25" s="54"/>
      <c r="DGL25" s="54"/>
      <c r="DGM25" s="54"/>
      <c r="DGN25" s="54"/>
      <c r="DGO25" s="54"/>
      <c r="DGP25" s="54"/>
      <c r="DGQ25" s="54"/>
      <c r="DGR25" s="54"/>
      <c r="DGS25" s="54"/>
      <c r="DGT25" s="54"/>
      <c r="DGU25" s="54"/>
      <c r="DGV25" s="54"/>
      <c r="DGW25" s="54"/>
      <c r="DGX25" s="54"/>
      <c r="DGY25" s="54"/>
      <c r="DGZ25" s="54"/>
      <c r="DHA25" s="54"/>
      <c r="DHB25" s="54"/>
      <c r="DHC25" s="54"/>
      <c r="DHD25" s="54"/>
      <c r="DHE25" s="54"/>
      <c r="DHF25" s="54"/>
      <c r="DHG25" s="54"/>
      <c r="DHH25" s="54"/>
      <c r="DHI25" s="54"/>
      <c r="DHJ25" s="54"/>
      <c r="DHK25" s="54"/>
      <c r="DHL25" s="54"/>
      <c r="DHM25" s="54"/>
      <c r="DHN25" s="54"/>
      <c r="DHO25" s="54"/>
      <c r="DHP25" s="54"/>
      <c r="DHQ25" s="54"/>
      <c r="DHR25" s="54"/>
      <c r="DHS25" s="54"/>
      <c r="DHT25" s="54"/>
      <c r="DHU25" s="54"/>
      <c r="DHV25" s="54"/>
      <c r="DHW25" s="54"/>
      <c r="DHX25" s="54"/>
      <c r="DHY25" s="54"/>
      <c r="DHZ25" s="54"/>
      <c r="DIA25" s="54"/>
      <c r="DIB25" s="54"/>
      <c r="DIC25" s="54"/>
      <c r="DID25" s="54"/>
      <c r="DIE25" s="54"/>
      <c r="DIF25" s="54"/>
      <c r="DIG25" s="54"/>
      <c r="DIH25" s="54"/>
      <c r="DII25" s="54"/>
      <c r="DIJ25" s="54"/>
      <c r="DIK25" s="54"/>
      <c r="DIL25" s="54"/>
      <c r="DIM25" s="54"/>
      <c r="DIN25" s="54"/>
      <c r="DIO25" s="54"/>
      <c r="DIP25" s="54"/>
      <c r="DIQ25" s="54"/>
      <c r="DIR25" s="54"/>
      <c r="DIS25" s="54"/>
      <c r="DIT25" s="54"/>
      <c r="DIU25" s="54"/>
      <c r="DIV25" s="54"/>
      <c r="DIW25" s="54"/>
      <c r="DIX25" s="54"/>
      <c r="DIY25" s="54"/>
      <c r="DIZ25" s="54"/>
      <c r="DJA25" s="54"/>
      <c r="DJB25" s="54"/>
      <c r="DJC25" s="54"/>
      <c r="DJD25" s="54"/>
      <c r="DJE25" s="54"/>
      <c r="DJF25" s="54"/>
      <c r="DJG25" s="54"/>
      <c r="DJH25" s="54"/>
      <c r="DJI25" s="54"/>
      <c r="DJJ25" s="54"/>
      <c r="DJK25" s="54"/>
      <c r="DJL25" s="54"/>
      <c r="DJM25" s="54"/>
      <c r="DJN25" s="54"/>
      <c r="DJO25" s="54"/>
      <c r="DJP25" s="54"/>
      <c r="DJQ25" s="54"/>
      <c r="DJR25" s="54"/>
      <c r="DJS25" s="54"/>
      <c r="DJT25" s="54"/>
      <c r="DJU25" s="54"/>
      <c r="DJV25" s="54"/>
      <c r="DJW25" s="54"/>
      <c r="DJX25" s="54"/>
      <c r="DJY25" s="54"/>
      <c r="DJZ25" s="54"/>
      <c r="DKA25" s="54"/>
      <c r="DKB25" s="54"/>
      <c r="DKC25" s="54"/>
      <c r="DKD25" s="54"/>
      <c r="DKE25" s="54"/>
      <c r="DKF25" s="54"/>
      <c r="DKG25" s="54"/>
      <c r="DKH25" s="54"/>
      <c r="DKI25" s="54"/>
      <c r="DKJ25" s="54"/>
      <c r="DKK25" s="54"/>
      <c r="DKL25" s="54"/>
      <c r="DKM25" s="54"/>
      <c r="DKN25" s="54"/>
      <c r="DKO25" s="54"/>
      <c r="DKP25" s="54"/>
      <c r="DKQ25" s="54"/>
      <c r="DKR25" s="54"/>
      <c r="DKS25" s="54"/>
      <c r="DKT25" s="54"/>
      <c r="DKU25" s="54"/>
      <c r="DKV25" s="54"/>
      <c r="DKW25" s="54"/>
      <c r="DKX25" s="54"/>
      <c r="DKY25" s="54"/>
      <c r="DKZ25" s="54"/>
      <c r="DLA25" s="54"/>
      <c r="DLB25" s="54"/>
      <c r="DLC25" s="54"/>
      <c r="DLD25" s="54"/>
      <c r="DLE25" s="54"/>
      <c r="DLF25" s="54"/>
      <c r="DLG25" s="54"/>
      <c r="DLH25" s="54"/>
      <c r="DLI25" s="54"/>
      <c r="DLJ25" s="54"/>
      <c r="DLK25" s="54"/>
      <c r="DLL25" s="54"/>
      <c r="DLM25" s="54"/>
      <c r="DLN25" s="54"/>
      <c r="DLO25" s="54"/>
      <c r="DLP25" s="54"/>
      <c r="DLQ25" s="54"/>
      <c r="DLR25" s="54"/>
      <c r="DLS25" s="54"/>
      <c r="DLT25" s="54"/>
      <c r="DLU25" s="54"/>
      <c r="DLV25" s="54"/>
      <c r="DLW25" s="54"/>
      <c r="DLX25" s="54"/>
      <c r="DLY25" s="54"/>
      <c r="DLZ25" s="54"/>
      <c r="DMA25" s="54"/>
      <c r="DMB25" s="54"/>
      <c r="DMC25" s="54"/>
      <c r="DMD25" s="54"/>
      <c r="DME25" s="54"/>
      <c r="DMF25" s="54"/>
      <c r="DMG25" s="54"/>
      <c r="DMH25" s="54"/>
      <c r="DMI25" s="54"/>
      <c r="DMJ25" s="54"/>
      <c r="DMK25" s="54"/>
      <c r="DML25" s="54"/>
      <c r="DMM25" s="54"/>
      <c r="DMN25" s="54"/>
      <c r="DMO25" s="54"/>
      <c r="DMP25" s="54"/>
      <c r="DMQ25" s="54"/>
      <c r="DMR25" s="54"/>
      <c r="DMS25" s="54"/>
      <c r="DMT25" s="54"/>
      <c r="DMU25" s="54"/>
      <c r="DMV25" s="54"/>
      <c r="DMW25" s="54"/>
      <c r="DMX25" s="54"/>
      <c r="DMY25" s="54"/>
      <c r="DMZ25" s="54"/>
      <c r="DNA25" s="54"/>
      <c r="DNB25" s="54"/>
      <c r="DNC25" s="54"/>
      <c r="DND25" s="54"/>
      <c r="DNE25" s="54"/>
      <c r="DNF25" s="54"/>
      <c r="DNG25" s="54"/>
      <c r="DNH25" s="54"/>
      <c r="DNI25" s="54"/>
      <c r="DNJ25" s="54"/>
      <c r="DNK25" s="54"/>
      <c r="DNL25" s="54"/>
      <c r="DNM25" s="54"/>
      <c r="DNN25" s="54"/>
      <c r="DNO25" s="54"/>
      <c r="DNP25" s="54"/>
      <c r="DNQ25" s="54"/>
      <c r="DNR25" s="54"/>
      <c r="DNS25" s="54"/>
      <c r="DNT25" s="54"/>
      <c r="DNU25" s="54"/>
      <c r="DNV25" s="54"/>
      <c r="DNW25" s="54"/>
      <c r="DNX25" s="54"/>
      <c r="DNY25" s="54"/>
      <c r="DNZ25" s="54"/>
      <c r="DOA25" s="54"/>
      <c r="DOB25" s="54"/>
      <c r="DOC25" s="54"/>
      <c r="DOD25" s="54"/>
      <c r="DOE25" s="54"/>
      <c r="DOF25" s="54"/>
      <c r="DOG25" s="54"/>
      <c r="DOH25" s="54"/>
      <c r="DOI25" s="54"/>
      <c r="DOJ25" s="54"/>
      <c r="DOK25" s="54"/>
      <c r="DOL25" s="54"/>
      <c r="DOM25" s="54"/>
      <c r="DON25" s="54"/>
      <c r="DOO25" s="54"/>
      <c r="DOP25" s="54"/>
      <c r="DOQ25" s="54"/>
      <c r="DOR25" s="54"/>
      <c r="DOS25" s="54"/>
      <c r="DOT25" s="54"/>
      <c r="DOU25" s="54"/>
      <c r="DOV25" s="54"/>
      <c r="DOW25" s="54"/>
      <c r="DOX25" s="54"/>
      <c r="DOY25" s="54"/>
      <c r="DOZ25" s="54"/>
      <c r="DPA25" s="54"/>
      <c r="DPB25" s="54"/>
      <c r="DPC25" s="54"/>
      <c r="DPD25" s="54"/>
      <c r="DPE25" s="54"/>
      <c r="DPF25" s="54"/>
      <c r="DPG25" s="54"/>
      <c r="DPH25" s="54"/>
      <c r="DPI25" s="54"/>
      <c r="DPJ25" s="54"/>
      <c r="DPK25" s="54"/>
      <c r="DPL25" s="54"/>
      <c r="DPM25" s="54"/>
      <c r="DPN25" s="54"/>
      <c r="DPO25" s="54"/>
      <c r="DPP25" s="54"/>
      <c r="DPQ25" s="54"/>
      <c r="DPR25" s="54"/>
      <c r="DPS25" s="54"/>
      <c r="DPT25" s="54"/>
      <c r="DPU25" s="54"/>
      <c r="DPV25" s="54"/>
      <c r="DPW25" s="54"/>
      <c r="DPX25" s="54"/>
      <c r="DPY25" s="54"/>
      <c r="DPZ25" s="54"/>
      <c r="DQA25" s="54"/>
      <c r="DQB25" s="54"/>
      <c r="DQC25" s="54"/>
      <c r="DQD25" s="54"/>
      <c r="DQE25" s="54"/>
      <c r="DQF25" s="54"/>
      <c r="DQG25" s="54"/>
      <c r="DQH25" s="54"/>
      <c r="DQI25" s="54"/>
      <c r="DQJ25" s="54"/>
      <c r="DQK25" s="54"/>
      <c r="DQL25" s="54"/>
      <c r="DQM25" s="54"/>
      <c r="DQN25" s="54"/>
      <c r="DQO25" s="54"/>
      <c r="DQP25" s="54"/>
      <c r="DQQ25" s="54"/>
      <c r="DQR25" s="54"/>
      <c r="DQS25" s="54"/>
      <c r="DQT25" s="54"/>
      <c r="DQU25" s="54"/>
      <c r="DQV25" s="54"/>
      <c r="DQW25" s="54"/>
      <c r="DQX25" s="54"/>
      <c r="DQY25" s="54"/>
      <c r="DQZ25" s="54"/>
      <c r="DRA25" s="54"/>
      <c r="DRB25" s="54"/>
      <c r="DRC25" s="54"/>
      <c r="DRD25" s="54"/>
      <c r="DRE25" s="54"/>
      <c r="DRF25" s="54"/>
      <c r="DRG25" s="54"/>
      <c r="DRH25" s="54"/>
      <c r="DRI25" s="54"/>
      <c r="DRJ25" s="54"/>
      <c r="DRK25" s="54"/>
      <c r="DRL25" s="54"/>
      <c r="DRM25" s="54"/>
      <c r="DRN25" s="54"/>
      <c r="DRO25" s="54"/>
      <c r="DRP25" s="54"/>
      <c r="DRQ25" s="54"/>
      <c r="DRR25" s="54"/>
      <c r="DRS25" s="54"/>
      <c r="DRT25" s="54"/>
      <c r="DRU25" s="54"/>
      <c r="DRV25" s="54"/>
      <c r="DRW25" s="54"/>
      <c r="DRX25" s="54"/>
      <c r="DRY25" s="54"/>
      <c r="DRZ25" s="54"/>
      <c r="DSA25" s="54"/>
      <c r="DSB25" s="54"/>
      <c r="DSC25" s="54"/>
      <c r="DSD25" s="54"/>
      <c r="DSE25" s="54"/>
      <c r="DSF25" s="54"/>
      <c r="DSG25" s="54"/>
      <c r="DSH25" s="54"/>
      <c r="DSI25" s="54"/>
      <c r="DSJ25" s="54"/>
      <c r="DSK25" s="54"/>
      <c r="DSL25" s="54"/>
      <c r="DSM25" s="54"/>
      <c r="DSN25" s="54"/>
      <c r="DSO25" s="54"/>
      <c r="DSP25" s="54"/>
      <c r="DSQ25" s="54"/>
      <c r="DSR25" s="54"/>
      <c r="DSS25" s="54"/>
      <c r="DST25" s="54"/>
      <c r="DSU25" s="54"/>
      <c r="DSV25" s="54"/>
      <c r="DSW25" s="54"/>
      <c r="DSX25" s="54"/>
      <c r="DSY25" s="54"/>
      <c r="DSZ25" s="54"/>
      <c r="DTA25" s="54"/>
      <c r="DTB25" s="54"/>
      <c r="DTC25" s="54"/>
      <c r="DTD25" s="54"/>
      <c r="DTE25" s="54"/>
      <c r="DTF25" s="54"/>
      <c r="DTG25" s="54"/>
      <c r="DTH25" s="54"/>
      <c r="DTI25" s="54"/>
      <c r="DTJ25" s="54"/>
      <c r="DTK25" s="54"/>
      <c r="DTL25" s="54"/>
      <c r="DTM25" s="54"/>
      <c r="DTN25" s="54"/>
      <c r="DTO25" s="54"/>
      <c r="DTP25" s="54"/>
      <c r="DTQ25" s="54"/>
      <c r="DTR25" s="54"/>
      <c r="DTS25" s="54"/>
      <c r="DTT25" s="54"/>
      <c r="DTU25" s="54"/>
      <c r="DTV25" s="54"/>
      <c r="DTW25" s="54"/>
      <c r="DTX25" s="54"/>
      <c r="DTY25" s="54"/>
      <c r="DTZ25" s="54"/>
      <c r="DUA25" s="54"/>
      <c r="DUB25" s="54"/>
      <c r="DUC25" s="54"/>
      <c r="DUD25" s="54"/>
      <c r="DUE25" s="54"/>
      <c r="DUF25" s="54"/>
      <c r="DUG25" s="54"/>
      <c r="DUH25" s="54"/>
      <c r="DUI25" s="54"/>
      <c r="DUJ25" s="54"/>
      <c r="DUK25" s="54"/>
      <c r="DUL25" s="54"/>
      <c r="DUM25" s="54"/>
      <c r="DUN25" s="54"/>
      <c r="DUO25" s="54"/>
      <c r="DUP25" s="54"/>
      <c r="DUQ25" s="54"/>
      <c r="DUR25" s="54"/>
      <c r="DUS25" s="54"/>
      <c r="DUT25" s="54"/>
      <c r="DUU25" s="54"/>
      <c r="DUV25" s="54"/>
      <c r="DUW25" s="54"/>
      <c r="DUX25" s="54"/>
      <c r="DUY25" s="54"/>
      <c r="DUZ25" s="54"/>
      <c r="DVA25" s="54"/>
      <c r="DVB25" s="54"/>
      <c r="DVC25" s="54"/>
      <c r="DVD25" s="54"/>
      <c r="DVE25" s="54"/>
      <c r="DVF25" s="54"/>
      <c r="DVG25" s="54"/>
      <c r="DVH25" s="54"/>
      <c r="DVI25" s="54"/>
      <c r="DVJ25" s="54"/>
      <c r="DVK25" s="54"/>
      <c r="DVL25" s="54"/>
      <c r="DVM25" s="54"/>
      <c r="DVN25" s="54"/>
      <c r="DVO25" s="54"/>
      <c r="DVP25" s="54"/>
      <c r="DVQ25" s="54"/>
      <c r="DVR25" s="54"/>
      <c r="DVS25" s="54"/>
      <c r="DVT25" s="54"/>
      <c r="DVU25" s="54"/>
      <c r="DVV25" s="54"/>
      <c r="DVW25" s="54"/>
      <c r="DVX25" s="54"/>
      <c r="DVY25" s="54"/>
      <c r="DVZ25" s="54"/>
      <c r="DWA25" s="54"/>
      <c r="DWB25" s="54"/>
      <c r="DWC25" s="54"/>
      <c r="DWD25" s="54"/>
      <c r="DWE25" s="54"/>
      <c r="DWF25" s="54"/>
      <c r="DWG25" s="54"/>
      <c r="DWH25" s="54"/>
      <c r="DWI25" s="54"/>
      <c r="DWJ25" s="54"/>
      <c r="DWK25" s="54"/>
      <c r="DWL25" s="54"/>
      <c r="DWM25" s="54"/>
      <c r="DWN25" s="54"/>
      <c r="DWO25" s="54"/>
      <c r="DWP25" s="54"/>
      <c r="DWQ25" s="54"/>
      <c r="DWR25" s="54"/>
      <c r="DWS25" s="54"/>
      <c r="DWT25" s="54"/>
      <c r="DWU25" s="54"/>
      <c r="DWV25" s="54"/>
      <c r="DWW25" s="54"/>
      <c r="DWX25" s="54"/>
      <c r="DWY25" s="54"/>
      <c r="DWZ25" s="54"/>
      <c r="DXA25" s="54"/>
      <c r="DXB25" s="54"/>
      <c r="DXC25" s="54"/>
      <c r="DXD25" s="54"/>
      <c r="DXE25" s="54"/>
      <c r="DXF25" s="54"/>
      <c r="DXG25" s="54"/>
      <c r="DXH25" s="54"/>
      <c r="DXI25" s="54"/>
      <c r="DXJ25" s="54"/>
      <c r="DXK25" s="54"/>
      <c r="DXL25" s="54"/>
      <c r="DXM25" s="54"/>
      <c r="DXN25" s="54"/>
      <c r="DXO25" s="54"/>
      <c r="DXP25" s="54"/>
      <c r="DXQ25" s="54"/>
      <c r="DXR25" s="54"/>
      <c r="DXS25" s="54"/>
      <c r="DXT25" s="54"/>
      <c r="DXU25" s="54"/>
      <c r="DXV25" s="54"/>
      <c r="DXW25" s="54"/>
      <c r="DXX25" s="54"/>
      <c r="DXY25" s="54"/>
      <c r="DXZ25" s="54"/>
      <c r="DYA25" s="54"/>
      <c r="DYB25" s="54"/>
      <c r="DYC25" s="54"/>
      <c r="DYD25" s="54"/>
      <c r="DYE25" s="54"/>
      <c r="DYF25" s="54"/>
      <c r="DYG25" s="54"/>
      <c r="DYH25" s="54"/>
      <c r="DYI25" s="54"/>
      <c r="DYJ25" s="54"/>
      <c r="DYK25" s="54"/>
      <c r="DYL25" s="54"/>
      <c r="DYM25" s="54"/>
      <c r="DYN25" s="54"/>
      <c r="DYO25" s="54"/>
      <c r="DYP25" s="54"/>
      <c r="DYQ25" s="54"/>
      <c r="DYR25" s="54"/>
      <c r="DYS25" s="54"/>
      <c r="DYT25" s="54"/>
      <c r="DYU25" s="54"/>
      <c r="DYV25" s="54"/>
      <c r="DYW25" s="54"/>
      <c r="DYX25" s="54"/>
      <c r="DYY25" s="54"/>
      <c r="DYZ25" s="54"/>
      <c r="DZA25" s="54"/>
      <c r="DZB25" s="54"/>
      <c r="DZC25" s="54"/>
      <c r="DZD25" s="54"/>
      <c r="DZE25" s="54"/>
      <c r="DZF25" s="54"/>
      <c r="DZG25" s="54"/>
      <c r="DZH25" s="54"/>
      <c r="DZI25" s="54"/>
      <c r="DZJ25" s="54"/>
      <c r="DZK25" s="54"/>
      <c r="DZL25" s="54"/>
      <c r="DZM25" s="54"/>
      <c r="DZN25" s="54"/>
      <c r="DZO25" s="54"/>
      <c r="DZP25" s="54"/>
      <c r="DZQ25" s="54"/>
      <c r="DZR25" s="54"/>
      <c r="DZS25" s="54"/>
      <c r="DZT25" s="54"/>
      <c r="DZU25" s="54"/>
      <c r="DZV25" s="54"/>
      <c r="DZW25" s="54"/>
      <c r="DZX25" s="54"/>
      <c r="DZY25" s="54"/>
      <c r="DZZ25" s="54"/>
      <c r="EAA25" s="54"/>
      <c r="EAB25" s="54"/>
      <c r="EAC25" s="54"/>
      <c r="EAD25" s="54"/>
      <c r="EAE25" s="54"/>
      <c r="EAF25" s="54"/>
      <c r="EAG25" s="54"/>
      <c r="EAH25" s="54"/>
      <c r="EAI25" s="54"/>
      <c r="EAJ25" s="54"/>
      <c r="EAK25" s="54"/>
      <c r="EAL25" s="54"/>
      <c r="EAM25" s="54"/>
      <c r="EAN25" s="54"/>
      <c r="EAO25" s="54"/>
      <c r="EAP25" s="54"/>
      <c r="EAQ25" s="54"/>
      <c r="EAR25" s="54"/>
      <c r="EAS25" s="54"/>
      <c r="EAT25" s="54"/>
      <c r="EAU25" s="54"/>
      <c r="EAV25" s="54"/>
      <c r="EAW25" s="54"/>
      <c r="EAX25" s="54"/>
      <c r="EAY25" s="54"/>
      <c r="EAZ25" s="54"/>
      <c r="EBA25" s="54"/>
      <c r="EBB25" s="54"/>
      <c r="EBC25" s="54"/>
      <c r="EBD25" s="54"/>
      <c r="EBE25" s="54"/>
      <c r="EBF25" s="54"/>
      <c r="EBG25" s="54"/>
      <c r="EBH25" s="54"/>
      <c r="EBI25" s="54"/>
      <c r="EBJ25" s="54"/>
      <c r="EBK25" s="54"/>
      <c r="EBL25" s="54"/>
      <c r="EBM25" s="54"/>
      <c r="EBN25" s="54"/>
      <c r="EBO25" s="54"/>
      <c r="EBP25" s="54"/>
      <c r="EBQ25" s="54"/>
      <c r="EBR25" s="54"/>
      <c r="EBS25" s="54"/>
      <c r="EBT25" s="54"/>
      <c r="EBU25" s="54"/>
      <c r="EBV25" s="54"/>
      <c r="EBW25" s="54"/>
      <c r="EBX25" s="54"/>
      <c r="EBY25" s="54"/>
      <c r="EBZ25" s="54"/>
      <c r="ECA25" s="54"/>
      <c r="ECB25" s="54"/>
      <c r="ECC25" s="54"/>
      <c r="ECD25" s="54"/>
      <c r="ECE25" s="54"/>
      <c r="ECF25" s="54"/>
      <c r="ECG25" s="54"/>
      <c r="ECH25" s="54"/>
      <c r="ECI25" s="54"/>
      <c r="ECJ25" s="54"/>
      <c r="ECK25" s="54"/>
      <c r="ECL25" s="54"/>
      <c r="ECM25" s="54"/>
      <c r="ECN25" s="54"/>
      <c r="ECO25" s="54"/>
      <c r="ECP25" s="54"/>
      <c r="ECQ25" s="54"/>
      <c r="ECR25" s="54"/>
      <c r="ECS25" s="54"/>
      <c r="ECT25" s="54"/>
      <c r="ECU25" s="54"/>
      <c r="ECV25" s="54"/>
      <c r="ECW25" s="54"/>
      <c r="ECX25" s="54"/>
      <c r="ECY25" s="54"/>
      <c r="ECZ25" s="54"/>
      <c r="EDA25" s="54"/>
      <c r="EDB25" s="54"/>
      <c r="EDC25" s="54"/>
      <c r="EDD25" s="54"/>
      <c r="EDE25" s="54"/>
      <c r="EDF25" s="54"/>
      <c r="EDG25" s="54"/>
      <c r="EDH25" s="54"/>
      <c r="EDI25" s="54"/>
      <c r="EDJ25" s="54"/>
      <c r="EDK25" s="54"/>
      <c r="EDL25" s="54"/>
      <c r="EDM25" s="54"/>
      <c r="EDN25" s="54"/>
      <c r="EDO25" s="54"/>
      <c r="EDP25" s="54"/>
      <c r="EDQ25" s="54"/>
      <c r="EDR25" s="54"/>
      <c r="EDS25" s="54"/>
      <c r="EDT25" s="54"/>
      <c r="EDU25" s="54"/>
      <c r="EDV25" s="54"/>
      <c r="EDW25" s="54"/>
      <c r="EDX25" s="54"/>
      <c r="EDY25" s="54"/>
      <c r="EDZ25" s="54"/>
      <c r="EEA25" s="54"/>
      <c r="EEB25" s="54"/>
      <c r="EEC25" s="54"/>
      <c r="EED25" s="54"/>
      <c r="EEE25" s="54"/>
      <c r="EEF25" s="54"/>
      <c r="EEG25" s="54"/>
      <c r="EEH25" s="54"/>
      <c r="EEI25" s="54"/>
      <c r="EEJ25" s="54"/>
      <c r="EEK25" s="54"/>
      <c r="EEL25" s="54"/>
      <c r="EEM25" s="54"/>
      <c r="EEN25" s="54"/>
      <c r="EEO25" s="54"/>
      <c r="EEP25" s="54"/>
      <c r="EEQ25" s="54"/>
      <c r="EER25" s="54"/>
      <c r="EES25" s="54"/>
      <c r="EET25" s="54"/>
      <c r="EEU25" s="54"/>
      <c r="EEV25" s="54"/>
      <c r="EEW25" s="54"/>
      <c r="EEX25" s="54"/>
      <c r="EEY25" s="54"/>
      <c r="EEZ25" s="54"/>
      <c r="EFA25" s="54"/>
      <c r="EFB25" s="54"/>
      <c r="EFC25" s="54"/>
      <c r="EFD25" s="54"/>
      <c r="EFE25" s="54"/>
      <c r="EFF25" s="54"/>
      <c r="EFG25" s="54"/>
      <c r="EFH25" s="54"/>
      <c r="EFI25" s="54"/>
      <c r="EFJ25" s="54"/>
      <c r="EFK25" s="54"/>
      <c r="EFL25" s="54"/>
      <c r="EFM25" s="54"/>
      <c r="EFN25" s="54"/>
      <c r="EFO25" s="54"/>
      <c r="EFP25" s="54"/>
      <c r="EFQ25" s="54"/>
      <c r="EFR25" s="54"/>
      <c r="EFS25" s="54"/>
      <c r="EFT25" s="54"/>
      <c r="EFU25" s="54"/>
      <c r="EFV25" s="54"/>
      <c r="EFW25" s="54"/>
      <c r="EFX25" s="54"/>
      <c r="EFY25" s="54"/>
      <c r="EFZ25" s="54"/>
      <c r="EGA25" s="54"/>
      <c r="EGB25" s="54"/>
      <c r="EGC25" s="54"/>
      <c r="EGD25" s="54"/>
      <c r="EGE25" s="54"/>
      <c r="EGF25" s="54"/>
      <c r="EGG25" s="54"/>
      <c r="EGH25" s="54"/>
      <c r="EGI25" s="54"/>
      <c r="EGJ25" s="54"/>
      <c r="EGK25" s="54"/>
      <c r="EGL25" s="54"/>
      <c r="EGM25" s="54"/>
      <c r="EGN25" s="54"/>
      <c r="EGO25" s="54"/>
      <c r="EGP25" s="54"/>
      <c r="EGQ25" s="54"/>
      <c r="EGR25" s="54"/>
      <c r="EGS25" s="54"/>
      <c r="EGT25" s="54"/>
      <c r="EGU25" s="54"/>
      <c r="EGV25" s="54"/>
      <c r="EGW25" s="54"/>
      <c r="EGX25" s="54"/>
      <c r="EGY25" s="54"/>
      <c r="EGZ25" s="54"/>
      <c r="EHA25" s="54"/>
      <c r="EHB25" s="54"/>
      <c r="EHC25" s="54"/>
      <c r="EHD25" s="54"/>
      <c r="EHE25" s="54"/>
      <c r="EHF25" s="54"/>
      <c r="EHG25" s="54"/>
      <c r="EHH25" s="54"/>
      <c r="EHI25" s="54"/>
      <c r="EHJ25" s="54"/>
      <c r="EHK25" s="54"/>
      <c r="EHL25" s="54"/>
      <c r="EHM25" s="54"/>
      <c r="EHN25" s="54"/>
      <c r="EHO25" s="54"/>
      <c r="EHP25" s="54"/>
      <c r="EHQ25" s="54"/>
      <c r="EHR25" s="54"/>
      <c r="EHS25" s="54"/>
      <c r="EHT25" s="54"/>
      <c r="EHU25" s="54"/>
      <c r="EHV25" s="54"/>
      <c r="EHW25" s="54"/>
      <c r="EHX25" s="54"/>
      <c r="EHY25" s="54"/>
      <c r="EHZ25" s="54"/>
      <c r="EIA25" s="54"/>
      <c r="EIB25" s="54"/>
      <c r="EIC25" s="54"/>
      <c r="EID25" s="54"/>
      <c r="EIE25" s="54"/>
      <c r="EIF25" s="54"/>
      <c r="EIG25" s="54"/>
      <c r="EIH25" s="54"/>
      <c r="EII25" s="54"/>
      <c r="EIJ25" s="54"/>
      <c r="EIK25" s="54"/>
      <c r="EIL25" s="54"/>
      <c r="EIM25" s="54"/>
      <c r="EIN25" s="54"/>
      <c r="EIO25" s="54"/>
      <c r="EIP25" s="54"/>
      <c r="EIQ25" s="54"/>
      <c r="EIR25" s="54"/>
      <c r="EIS25" s="54"/>
      <c r="EIT25" s="54"/>
      <c r="EIU25" s="54"/>
      <c r="EIV25" s="54"/>
      <c r="EIW25" s="54"/>
      <c r="EIX25" s="54"/>
      <c r="EIY25" s="54"/>
      <c r="EIZ25" s="54"/>
      <c r="EJA25" s="54"/>
      <c r="EJB25" s="54"/>
      <c r="EJC25" s="54"/>
      <c r="EJD25" s="54"/>
      <c r="EJE25" s="54"/>
      <c r="EJF25" s="54"/>
      <c r="EJG25" s="54"/>
      <c r="EJH25" s="54"/>
      <c r="EJI25" s="54"/>
      <c r="EJJ25" s="54"/>
      <c r="EJK25" s="54"/>
      <c r="EJL25" s="54"/>
      <c r="EJM25" s="54"/>
      <c r="EJN25" s="54"/>
      <c r="EJO25" s="54"/>
      <c r="EJP25" s="54"/>
      <c r="EJQ25" s="54"/>
      <c r="EJR25" s="54"/>
      <c r="EJS25" s="54"/>
      <c r="EJT25" s="54"/>
      <c r="EJU25" s="54"/>
      <c r="EJV25" s="54"/>
      <c r="EJW25" s="54"/>
      <c r="EJX25" s="54"/>
      <c r="EJY25" s="54"/>
      <c r="EJZ25" s="54"/>
      <c r="EKA25" s="54"/>
      <c r="EKB25" s="54"/>
      <c r="EKC25" s="54"/>
      <c r="EKD25" s="54"/>
      <c r="EKE25" s="54"/>
      <c r="EKF25" s="54"/>
      <c r="EKG25" s="54"/>
      <c r="EKH25" s="54"/>
      <c r="EKI25" s="54"/>
      <c r="EKJ25" s="54"/>
      <c r="EKK25" s="54"/>
      <c r="EKL25" s="54"/>
      <c r="EKM25" s="54"/>
      <c r="EKN25" s="54"/>
      <c r="EKO25" s="54"/>
      <c r="EKP25" s="54"/>
      <c r="EKQ25" s="54"/>
      <c r="EKR25" s="54"/>
      <c r="EKS25" s="54"/>
      <c r="EKT25" s="54"/>
      <c r="EKU25" s="54"/>
      <c r="EKV25" s="54"/>
      <c r="EKW25" s="54"/>
      <c r="EKX25" s="54"/>
      <c r="EKY25" s="54"/>
      <c r="EKZ25" s="54"/>
      <c r="ELA25" s="54"/>
      <c r="ELB25" s="54"/>
      <c r="ELC25" s="54"/>
      <c r="ELD25" s="54"/>
      <c r="ELE25" s="54"/>
      <c r="ELF25" s="54"/>
      <c r="ELG25" s="54"/>
      <c r="ELH25" s="54"/>
      <c r="ELI25" s="54"/>
      <c r="ELJ25" s="54"/>
      <c r="ELK25" s="54"/>
      <c r="ELL25" s="54"/>
      <c r="ELM25" s="54"/>
      <c r="ELN25" s="54"/>
      <c r="ELO25" s="54"/>
      <c r="ELP25" s="54"/>
      <c r="ELQ25" s="54"/>
      <c r="ELR25" s="54"/>
      <c r="ELS25" s="54"/>
      <c r="ELT25" s="54"/>
      <c r="ELU25" s="54"/>
      <c r="ELV25" s="54"/>
      <c r="ELW25" s="54"/>
      <c r="ELX25" s="54"/>
      <c r="ELY25" s="54"/>
      <c r="ELZ25" s="54"/>
      <c r="EMA25" s="54"/>
      <c r="EMB25" s="54"/>
      <c r="EMC25" s="54"/>
      <c r="EMD25" s="54"/>
      <c r="EME25" s="54"/>
      <c r="EMF25" s="54"/>
      <c r="EMG25" s="54"/>
      <c r="EMH25" s="54"/>
      <c r="EMI25" s="54"/>
      <c r="EMJ25" s="54"/>
      <c r="EMK25" s="54"/>
      <c r="EML25" s="54"/>
      <c r="EMM25" s="54"/>
      <c r="EMN25" s="54"/>
      <c r="EMO25" s="54"/>
      <c r="EMP25" s="54"/>
      <c r="EMQ25" s="54"/>
      <c r="EMR25" s="54"/>
      <c r="EMS25" s="54"/>
      <c r="EMT25" s="54"/>
      <c r="EMU25" s="54"/>
      <c r="EMV25" s="54"/>
      <c r="EMW25" s="54"/>
      <c r="EMX25" s="54"/>
      <c r="EMY25" s="54"/>
      <c r="EMZ25" s="54"/>
      <c r="ENA25" s="54"/>
      <c r="ENB25" s="54"/>
      <c r="ENC25" s="54"/>
      <c r="END25" s="54"/>
      <c r="ENE25" s="54"/>
      <c r="ENF25" s="54"/>
      <c r="ENG25" s="54"/>
      <c r="ENH25" s="54"/>
      <c r="ENI25" s="54"/>
      <c r="ENJ25" s="54"/>
      <c r="ENK25" s="54"/>
      <c r="ENL25" s="54"/>
      <c r="ENM25" s="54"/>
      <c r="ENN25" s="54"/>
      <c r="ENO25" s="54"/>
      <c r="ENP25" s="54"/>
      <c r="ENQ25" s="54"/>
      <c r="ENR25" s="54"/>
      <c r="ENS25" s="54"/>
      <c r="ENT25" s="54"/>
      <c r="ENU25" s="54"/>
      <c r="ENV25" s="54"/>
      <c r="ENW25" s="54"/>
      <c r="ENX25" s="54"/>
      <c r="ENY25" s="54"/>
      <c r="ENZ25" s="54"/>
      <c r="EOA25" s="54"/>
      <c r="EOB25" s="54"/>
      <c r="EOC25" s="54"/>
      <c r="EOD25" s="54"/>
      <c r="EOE25" s="54"/>
      <c r="EOF25" s="54"/>
      <c r="EOG25" s="54"/>
      <c r="EOH25" s="54"/>
      <c r="EOI25" s="54"/>
      <c r="EOJ25" s="54"/>
      <c r="EOK25" s="54"/>
      <c r="EOL25" s="54"/>
      <c r="EOM25" s="54"/>
      <c r="EON25" s="54"/>
      <c r="EOO25" s="54"/>
      <c r="EOP25" s="54"/>
      <c r="EOQ25" s="54"/>
      <c r="EOR25" s="54"/>
      <c r="EOS25" s="54"/>
      <c r="EOT25" s="54"/>
      <c r="EOU25" s="54"/>
      <c r="EOV25" s="54"/>
      <c r="EOW25" s="54"/>
      <c r="EOX25" s="54"/>
      <c r="EOY25" s="54"/>
      <c r="EOZ25" s="54"/>
      <c r="EPA25" s="54"/>
      <c r="EPB25" s="54"/>
      <c r="EPC25" s="54"/>
      <c r="EPD25" s="54"/>
      <c r="EPE25" s="54"/>
      <c r="EPF25" s="54"/>
      <c r="EPG25" s="54"/>
      <c r="EPH25" s="54"/>
      <c r="EPI25" s="54"/>
      <c r="EPJ25" s="54"/>
      <c r="EPK25" s="54"/>
      <c r="EPL25" s="54"/>
      <c r="EPM25" s="54"/>
      <c r="EPN25" s="54"/>
      <c r="EPO25" s="54"/>
      <c r="EPP25" s="54"/>
      <c r="EPQ25" s="54"/>
      <c r="EPR25" s="54"/>
      <c r="EPS25" s="54"/>
      <c r="EPT25" s="54"/>
      <c r="EPU25" s="54"/>
      <c r="EPV25" s="54"/>
      <c r="EPW25" s="54"/>
      <c r="EPX25" s="54"/>
      <c r="EPY25" s="54"/>
      <c r="EPZ25" s="54"/>
      <c r="EQA25" s="54"/>
      <c r="EQB25" s="54"/>
      <c r="EQC25" s="54"/>
      <c r="EQD25" s="54"/>
      <c r="EQE25" s="54"/>
      <c r="EQF25" s="54"/>
      <c r="EQG25" s="54"/>
      <c r="EQH25" s="54"/>
      <c r="EQI25" s="54"/>
      <c r="EQJ25" s="54"/>
      <c r="EQK25" s="54"/>
      <c r="EQL25" s="54"/>
      <c r="EQM25" s="54"/>
      <c r="EQN25" s="54"/>
      <c r="EQO25" s="54"/>
      <c r="EQP25" s="54"/>
      <c r="EQQ25" s="54"/>
      <c r="EQR25" s="54"/>
      <c r="EQS25" s="54"/>
      <c r="EQT25" s="54"/>
      <c r="EQU25" s="54"/>
      <c r="EQV25" s="54"/>
      <c r="EQW25" s="54"/>
      <c r="EQX25" s="54"/>
      <c r="EQY25" s="54"/>
      <c r="EQZ25" s="54"/>
      <c r="ERA25" s="54"/>
      <c r="ERB25" s="54"/>
      <c r="ERC25" s="54"/>
      <c r="ERD25" s="54"/>
      <c r="ERE25" s="54"/>
      <c r="ERF25" s="54"/>
      <c r="ERG25" s="54"/>
      <c r="ERH25" s="54"/>
      <c r="ERI25" s="54"/>
      <c r="ERJ25" s="54"/>
      <c r="ERK25" s="54"/>
      <c r="ERL25" s="54"/>
      <c r="ERM25" s="54"/>
      <c r="ERN25" s="54"/>
      <c r="ERO25" s="54"/>
      <c r="ERP25" s="54"/>
      <c r="ERQ25" s="54"/>
      <c r="ERR25" s="54"/>
      <c r="ERS25" s="54"/>
      <c r="ERT25" s="54"/>
      <c r="ERU25" s="54"/>
      <c r="ERV25" s="54"/>
      <c r="ERW25" s="54"/>
      <c r="ERX25" s="54"/>
      <c r="ERY25" s="54"/>
      <c r="ERZ25" s="54"/>
      <c r="ESA25" s="54"/>
      <c r="ESB25" s="54"/>
      <c r="ESC25" s="54"/>
      <c r="ESD25" s="54"/>
      <c r="ESE25" s="54"/>
      <c r="ESF25" s="54"/>
      <c r="ESG25" s="54"/>
      <c r="ESH25" s="54"/>
      <c r="ESI25" s="54"/>
      <c r="ESJ25" s="54"/>
      <c r="ESK25" s="54"/>
      <c r="ESL25" s="54"/>
      <c r="ESM25" s="54"/>
      <c r="ESN25" s="54"/>
      <c r="ESO25" s="54"/>
      <c r="ESP25" s="54"/>
      <c r="ESQ25" s="54"/>
      <c r="ESR25" s="54"/>
      <c r="ESS25" s="54"/>
      <c r="EST25" s="54"/>
      <c r="ESU25" s="54"/>
      <c r="ESV25" s="54"/>
      <c r="ESW25" s="54"/>
      <c r="ESX25" s="54"/>
      <c r="ESY25" s="54"/>
      <c r="ESZ25" s="54"/>
      <c r="ETA25" s="54"/>
      <c r="ETB25" s="54"/>
      <c r="ETC25" s="54"/>
      <c r="ETD25" s="54"/>
      <c r="ETE25" s="54"/>
      <c r="ETF25" s="54"/>
      <c r="ETG25" s="54"/>
      <c r="ETH25" s="54"/>
      <c r="ETI25" s="54"/>
      <c r="ETJ25" s="54"/>
      <c r="ETK25" s="54"/>
      <c r="ETL25" s="54"/>
      <c r="ETM25" s="54"/>
      <c r="ETN25" s="54"/>
      <c r="ETO25" s="54"/>
      <c r="ETP25" s="54"/>
      <c r="ETQ25" s="54"/>
      <c r="ETR25" s="54"/>
      <c r="ETS25" s="54"/>
      <c r="ETT25" s="54"/>
      <c r="ETU25" s="54"/>
      <c r="ETV25" s="54"/>
      <c r="ETW25" s="54"/>
      <c r="ETX25" s="54"/>
      <c r="ETY25" s="54"/>
      <c r="ETZ25" s="54"/>
      <c r="EUA25" s="54"/>
      <c r="EUB25" s="54"/>
      <c r="EUC25" s="54"/>
      <c r="EUD25" s="54"/>
      <c r="EUE25" s="54"/>
      <c r="EUF25" s="54"/>
      <c r="EUG25" s="54"/>
      <c r="EUH25" s="54"/>
      <c r="EUI25" s="54"/>
      <c r="EUJ25" s="54"/>
      <c r="EUK25" s="54"/>
      <c r="EUL25" s="54"/>
      <c r="EUM25" s="54"/>
      <c r="EUN25" s="54"/>
      <c r="EUO25" s="54"/>
      <c r="EUP25" s="54"/>
      <c r="EUQ25" s="54"/>
      <c r="EUR25" s="54"/>
      <c r="EUS25" s="54"/>
      <c r="EUT25" s="54"/>
      <c r="EUU25" s="54"/>
      <c r="EUV25" s="54"/>
      <c r="EUW25" s="54"/>
      <c r="EUX25" s="54"/>
      <c r="EUY25" s="54"/>
      <c r="EUZ25" s="54"/>
      <c r="EVA25" s="54"/>
      <c r="EVB25" s="54"/>
      <c r="EVC25" s="54"/>
      <c r="EVD25" s="54"/>
      <c r="EVE25" s="54"/>
      <c r="EVF25" s="54"/>
      <c r="EVG25" s="54"/>
      <c r="EVH25" s="54"/>
      <c r="EVI25" s="54"/>
      <c r="EVJ25" s="54"/>
      <c r="EVK25" s="54"/>
      <c r="EVL25" s="54"/>
      <c r="EVM25" s="54"/>
      <c r="EVN25" s="54"/>
      <c r="EVO25" s="54"/>
      <c r="EVP25" s="54"/>
      <c r="EVQ25" s="54"/>
      <c r="EVR25" s="54"/>
      <c r="EVS25" s="54"/>
      <c r="EVT25" s="54"/>
      <c r="EVU25" s="54"/>
      <c r="EVV25" s="54"/>
      <c r="EVW25" s="54"/>
      <c r="EVX25" s="54"/>
      <c r="EVY25" s="54"/>
      <c r="EVZ25" s="54"/>
      <c r="EWA25" s="54"/>
      <c r="EWB25" s="54"/>
      <c r="EWC25" s="54"/>
      <c r="EWD25" s="54"/>
      <c r="EWE25" s="54"/>
      <c r="EWF25" s="54"/>
      <c r="EWG25" s="54"/>
      <c r="EWH25" s="54"/>
      <c r="EWI25" s="54"/>
      <c r="EWJ25" s="54"/>
      <c r="EWK25" s="54"/>
      <c r="EWL25" s="54"/>
      <c r="EWM25" s="54"/>
      <c r="EWN25" s="54"/>
      <c r="EWO25" s="54"/>
      <c r="EWP25" s="54"/>
      <c r="EWQ25" s="54"/>
      <c r="EWR25" s="54"/>
      <c r="EWS25" s="54"/>
      <c r="EWT25" s="54"/>
      <c r="EWU25" s="54"/>
      <c r="EWV25" s="54"/>
      <c r="EWW25" s="54"/>
      <c r="EWX25" s="54"/>
      <c r="EWY25" s="54"/>
      <c r="EWZ25" s="54"/>
      <c r="EXA25" s="54"/>
      <c r="EXB25" s="54"/>
      <c r="EXC25" s="54"/>
      <c r="EXD25" s="54"/>
      <c r="EXE25" s="54"/>
      <c r="EXF25" s="54"/>
      <c r="EXG25" s="54"/>
      <c r="EXH25" s="54"/>
      <c r="EXI25" s="54"/>
      <c r="EXJ25" s="54"/>
      <c r="EXK25" s="54"/>
      <c r="EXL25" s="54"/>
      <c r="EXM25" s="54"/>
      <c r="EXN25" s="54"/>
      <c r="EXO25" s="54"/>
      <c r="EXP25" s="54"/>
      <c r="EXQ25" s="54"/>
      <c r="EXR25" s="54"/>
      <c r="EXS25" s="54"/>
      <c r="EXT25" s="54"/>
      <c r="EXU25" s="54"/>
      <c r="EXV25" s="54"/>
      <c r="EXW25" s="54"/>
      <c r="EXX25" s="54"/>
      <c r="EXY25" s="54"/>
      <c r="EXZ25" s="54"/>
      <c r="EYA25" s="54"/>
      <c r="EYB25" s="54"/>
      <c r="EYC25" s="54"/>
      <c r="EYD25" s="54"/>
      <c r="EYE25" s="54"/>
      <c r="EYF25" s="54"/>
      <c r="EYG25" s="54"/>
      <c r="EYH25" s="54"/>
      <c r="EYI25" s="54"/>
      <c r="EYJ25" s="54"/>
      <c r="EYK25" s="54"/>
      <c r="EYL25" s="54"/>
      <c r="EYM25" s="54"/>
      <c r="EYN25" s="54"/>
      <c r="EYO25" s="54"/>
      <c r="EYP25" s="54"/>
      <c r="EYQ25" s="54"/>
      <c r="EYR25" s="54"/>
      <c r="EYS25" s="54"/>
      <c r="EYT25" s="54"/>
      <c r="EYU25" s="54"/>
      <c r="EYV25" s="54"/>
      <c r="EYW25" s="54"/>
      <c r="EYX25" s="54"/>
      <c r="EYY25" s="54"/>
      <c r="EYZ25" s="54"/>
      <c r="EZA25" s="54"/>
      <c r="EZB25" s="54"/>
      <c r="EZC25" s="54"/>
      <c r="EZD25" s="54"/>
      <c r="EZE25" s="54"/>
      <c r="EZF25" s="54"/>
      <c r="EZG25" s="54"/>
      <c r="EZH25" s="54"/>
      <c r="EZI25" s="54"/>
      <c r="EZJ25" s="54"/>
      <c r="EZK25" s="54"/>
      <c r="EZL25" s="54"/>
      <c r="EZM25" s="54"/>
      <c r="EZN25" s="54"/>
      <c r="EZO25" s="54"/>
      <c r="EZP25" s="54"/>
      <c r="EZQ25" s="54"/>
      <c r="EZR25" s="54"/>
      <c r="EZS25" s="54"/>
      <c r="EZT25" s="54"/>
      <c r="EZU25" s="54"/>
      <c r="EZV25" s="54"/>
      <c r="EZW25" s="54"/>
      <c r="EZX25" s="54"/>
      <c r="EZY25" s="54"/>
      <c r="EZZ25" s="54"/>
      <c r="FAA25" s="54"/>
      <c r="FAB25" s="54"/>
      <c r="FAC25" s="54"/>
      <c r="FAD25" s="54"/>
      <c r="FAE25" s="54"/>
      <c r="FAF25" s="54"/>
      <c r="FAG25" s="54"/>
      <c r="FAH25" s="54"/>
      <c r="FAI25" s="54"/>
      <c r="FAJ25" s="54"/>
      <c r="FAK25" s="54"/>
      <c r="FAL25" s="54"/>
      <c r="FAM25" s="54"/>
      <c r="FAN25" s="54"/>
      <c r="FAO25" s="54"/>
      <c r="FAP25" s="54"/>
      <c r="FAQ25" s="54"/>
      <c r="FAR25" s="54"/>
      <c r="FAS25" s="54"/>
      <c r="FAT25" s="54"/>
      <c r="FAU25" s="54"/>
      <c r="FAV25" s="54"/>
      <c r="FAW25" s="54"/>
      <c r="FAX25" s="54"/>
      <c r="FAY25" s="54"/>
      <c r="FAZ25" s="54"/>
      <c r="FBA25" s="54"/>
      <c r="FBB25" s="54"/>
      <c r="FBC25" s="54"/>
      <c r="FBD25" s="54"/>
      <c r="FBE25" s="54"/>
      <c r="FBF25" s="54"/>
      <c r="FBG25" s="54"/>
      <c r="FBH25" s="54"/>
      <c r="FBI25" s="54"/>
      <c r="FBJ25" s="54"/>
      <c r="FBK25" s="54"/>
      <c r="FBL25" s="54"/>
      <c r="FBM25" s="54"/>
      <c r="FBN25" s="54"/>
      <c r="FBO25" s="54"/>
      <c r="FBP25" s="54"/>
      <c r="FBQ25" s="54"/>
      <c r="FBR25" s="54"/>
      <c r="FBS25" s="54"/>
      <c r="FBT25" s="54"/>
      <c r="FBU25" s="54"/>
      <c r="FBV25" s="54"/>
      <c r="FBW25" s="54"/>
      <c r="FBX25" s="54"/>
      <c r="FBY25" s="54"/>
      <c r="FBZ25" s="54"/>
      <c r="FCA25" s="54"/>
      <c r="FCB25" s="54"/>
      <c r="FCC25" s="54"/>
      <c r="FCD25" s="54"/>
      <c r="FCE25" s="54"/>
      <c r="FCF25" s="54"/>
      <c r="FCG25" s="54"/>
      <c r="FCH25" s="54"/>
      <c r="FCI25" s="54"/>
      <c r="FCJ25" s="54"/>
      <c r="FCK25" s="54"/>
      <c r="FCL25" s="54"/>
      <c r="FCM25" s="54"/>
      <c r="FCN25" s="54"/>
      <c r="FCO25" s="54"/>
      <c r="FCP25" s="54"/>
      <c r="FCQ25" s="54"/>
      <c r="FCR25" s="54"/>
      <c r="FCS25" s="54"/>
      <c r="FCT25" s="54"/>
      <c r="FCU25" s="54"/>
      <c r="FCV25" s="54"/>
      <c r="FCW25" s="54"/>
      <c r="FCX25" s="54"/>
      <c r="FCY25" s="54"/>
      <c r="FCZ25" s="54"/>
      <c r="FDA25" s="54"/>
      <c r="FDB25" s="54"/>
      <c r="FDC25" s="54"/>
      <c r="FDD25" s="54"/>
      <c r="FDE25" s="54"/>
      <c r="FDF25" s="54"/>
      <c r="FDG25" s="54"/>
      <c r="FDH25" s="54"/>
      <c r="FDI25" s="54"/>
      <c r="FDJ25" s="54"/>
      <c r="FDK25" s="54"/>
      <c r="FDL25" s="54"/>
      <c r="FDM25" s="54"/>
      <c r="FDN25" s="54"/>
      <c r="FDO25" s="54"/>
      <c r="FDP25" s="54"/>
      <c r="FDQ25" s="54"/>
      <c r="FDR25" s="54"/>
      <c r="FDS25" s="54"/>
      <c r="FDT25" s="54"/>
      <c r="FDU25" s="54"/>
      <c r="FDV25" s="54"/>
      <c r="FDW25" s="54"/>
      <c r="FDX25" s="54"/>
      <c r="FDY25" s="54"/>
      <c r="FDZ25" s="54"/>
      <c r="FEA25" s="54"/>
      <c r="FEB25" s="54"/>
      <c r="FEC25" s="54"/>
      <c r="FED25" s="54"/>
      <c r="FEE25" s="54"/>
      <c r="FEF25" s="54"/>
      <c r="FEG25" s="54"/>
      <c r="FEH25" s="54"/>
      <c r="FEI25" s="54"/>
      <c r="FEJ25" s="54"/>
      <c r="FEK25" s="54"/>
      <c r="FEL25" s="54"/>
      <c r="FEM25" s="54"/>
      <c r="FEN25" s="54"/>
      <c r="FEO25" s="54"/>
      <c r="FEP25" s="54"/>
      <c r="FEQ25" s="54"/>
      <c r="FER25" s="54"/>
      <c r="FES25" s="54"/>
      <c r="FET25" s="54"/>
      <c r="FEU25" s="54"/>
      <c r="FEV25" s="54"/>
      <c r="FEW25" s="54"/>
      <c r="FEX25" s="54"/>
      <c r="FEY25" s="54"/>
      <c r="FEZ25" s="54"/>
      <c r="FFA25" s="54"/>
      <c r="FFB25" s="54"/>
      <c r="FFC25" s="54"/>
      <c r="FFD25" s="54"/>
      <c r="FFE25" s="54"/>
      <c r="FFF25" s="54"/>
      <c r="FFG25" s="54"/>
      <c r="FFH25" s="54"/>
      <c r="FFI25" s="54"/>
      <c r="FFJ25" s="54"/>
      <c r="FFK25" s="54"/>
      <c r="FFL25" s="54"/>
      <c r="FFM25" s="54"/>
      <c r="FFN25" s="54"/>
      <c r="FFO25" s="54"/>
      <c r="FFP25" s="54"/>
      <c r="FFQ25" s="54"/>
      <c r="FFR25" s="54"/>
      <c r="FFS25" s="54"/>
      <c r="FFT25" s="54"/>
      <c r="FFU25" s="54"/>
      <c r="FFV25" s="54"/>
      <c r="FFW25" s="54"/>
      <c r="FFX25" s="54"/>
      <c r="FFY25" s="54"/>
      <c r="FFZ25" s="54"/>
      <c r="FGA25" s="54"/>
      <c r="FGB25" s="54"/>
      <c r="FGC25" s="54"/>
      <c r="FGD25" s="54"/>
      <c r="FGE25" s="54"/>
      <c r="FGF25" s="54"/>
      <c r="FGG25" s="54"/>
      <c r="FGH25" s="54"/>
      <c r="FGI25" s="54"/>
      <c r="FGJ25" s="54"/>
      <c r="FGK25" s="54"/>
      <c r="FGL25" s="54"/>
      <c r="FGM25" s="54"/>
      <c r="FGN25" s="54"/>
      <c r="FGO25" s="54"/>
      <c r="FGP25" s="54"/>
      <c r="FGQ25" s="54"/>
      <c r="FGR25" s="54"/>
      <c r="FGS25" s="54"/>
      <c r="FGT25" s="54"/>
      <c r="FGU25" s="54"/>
      <c r="FGV25" s="54"/>
      <c r="FGW25" s="54"/>
      <c r="FGX25" s="54"/>
      <c r="FGY25" s="54"/>
      <c r="FGZ25" s="54"/>
      <c r="FHA25" s="54"/>
      <c r="FHB25" s="54"/>
      <c r="FHC25" s="54"/>
      <c r="FHD25" s="54"/>
      <c r="FHE25" s="54"/>
      <c r="FHF25" s="54"/>
      <c r="FHG25" s="54"/>
      <c r="FHH25" s="54"/>
      <c r="FHI25" s="54"/>
      <c r="FHJ25" s="54"/>
      <c r="FHK25" s="54"/>
      <c r="FHL25" s="54"/>
      <c r="FHM25" s="54"/>
      <c r="FHN25" s="54"/>
      <c r="FHO25" s="54"/>
      <c r="FHP25" s="54"/>
      <c r="FHQ25" s="54"/>
      <c r="FHR25" s="54"/>
      <c r="FHS25" s="54"/>
      <c r="FHT25" s="54"/>
      <c r="FHU25" s="54"/>
      <c r="FHV25" s="54"/>
      <c r="FHW25" s="54"/>
      <c r="FHX25" s="54"/>
      <c r="FHY25" s="54"/>
      <c r="FHZ25" s="54"/>
      <c r="FIA25" s="54"/>
      <c r="FIB25" s="54"/>
      <c r="FIC25" s="54"/>
      <c r="FID25" s="54"/>
      <c r="FIE25" s="54"/>
      <c r="FIF25" s="54"/>
      <c r="FIG25" s="54"/>
      <c r="FIH25" s="54"/>
      <c r="FII25" s="54"/>
      <c r="FIJ25" s="54"/>
      <c r="FIK25" s="54"/>
      <c r="FIL25" s="54"/>
      <c r="FIM25" s="54"/>
      <c r="FIN25" s="54"/>
      <c r="FIO25" s="54"/>
      <c r="FIP25" s="54"/>
      <c r="FIQ25" s="54"/>
      <c r="FIR25" s="54"/>
      <c r="FIS25" s="54"/>
      <c r="FIT25" s="54"/>
      <c r="FIU25" s="54"/>
      <c r="FIV25" s="54"/>
      <c r="FIW25" s="54"/>
      <c r="FIX25" s="54"/>
      <c r="FIY25" s="54"/>
      <c r="FIZ25" s="54"/>
      <c r="FJA25" s="54"/>
      <c r="FJB25" s="54"/>
      <c r="FJC25" s="54"/>
      <c r="FJD25" s="54"/>
      <c r="FJE25" s="54"/>
      <c r="FJF25" s="54"/>
      <c r="FJG25" s="54"/>
      <c r="FJH25" s="54"/>
      <c r="FJI25" s="54"/>
      <c r="FJJ25" s="54"/>
      <c r="FJK25" s="54"/>
      <c r="FJL25" s="54"/>
      <c r="FJM25" s="54"/>
      <c r="FJN25" s="54"/>
      <c r="FJO25" s="54"/>
      <c r="FJP25" s="54"/>
      <c r="FJQ25" s="54"/>
      <c r="FJR25" s="54"/>
      <c r="FJS25" s="54"/>
      <c r="FJT25" s="54"/>
      <c r="FJU25" s="54"/>
      <c r="FJV25" s="54"/>
      <c r="FJW25" s="54"/>
      <c r="FJX25" s="54"/>
      <c r="FJY25" s="54"/>
      <c r="FJZ25" s="54"/>
      <c r="FKA25" s="54"/>
      <c r="FKB25" s="54"/>
      <c r="FKC25" s="54"/>
      <c r="FKD25" s="54"/>
      <c r="FKE25" s="54"/>
      <c r="FKF25" s="54"/>
      <c r="FKG25" s="54"/>
      <c r="FKH25" s="54"/>
      <c r="FKI25" s="54"/>
      <c r="FKJ25" s="54"/>
      <c r="FKK25" s="54"/>
      <c r="FKL25" s="54"/>
      <c r="FKM25" s="54"/>
      <c r="FKN25" s="54"/>
      <c r="FKO25" s="54"/>
      <c r="FKP25" s="54"/>
      <c r="FKQ25" s="54"/>
      <c r="FKR25" s="54"/>
      <c r="FKS25" s="54"/>
      <c r="FKT25" s="54"/>
      <c r="FKU25" s="54"/>
      <c r="FKV25" s="54"/>
      <c r="FKW25" s="54"/>
      <c r="FKX25" s="54"/>
      <c r="FKY25" s="54"/>
      <c r="FKZ25" s="54"/>
      <c r="FLA25" s="54"/>
      <c r="FLB25" s="54"/>
      <c r="FLC25" s="54"/>
      <c r="FLD25" s="54"/>
      <c r="FLE25" s="54"/>
      <c r="FLF25" s="54"/>
      <c r="FLG25" s="54"/>
      <c r="FLH25" s="54"/>
      <c r="FLI25" s="54"/>
      <c r="FLJ25" s="54"/>
      <c r="FLK25" s="54"/>
      <c r="FLL25" s="54"/>
      <c r="FLM25" s="54"/>
      <c r="FLN25" s="54"/>
      <c r="FLO25" s="54"/>
      <c r="FLP25" s="54"/>
      <c r="FLQ25" s="54"/>
      <c r="FLR25" s="54"/>
      <c r="FLS25" s="54"/>
      <c r="FLT25" s="54"/>
      <c r="FLU25" s="54"/>
      <c r="FLV25" s="54"/>
      <c r="FLW25" s="54"/>
      <c r="FLX25" s="54"/>
      <c r="FLY25" s="54"/>
      <c r="FLZ25" s="54"/>
      <c r="FMA25" s="54"/>
      <c r="FMB25" s="54"/>
      <c r="FMC25" s="54"/>
      <c r="FMD25" s="54"/>
      <c r="FME25" s="54"/>
      <c r="FMF25" s="54"/>
      <c r="FMG25" s="54"/>
      <c r="FMH25" s="54"/>
      <c r="FMI25" s="54"/>
      <c r="FMJ25" s="54"/>
      <c r="FMK25" s="54"/>
      <c r="FML25" s="54"/>
      <c r="FMM25" s="54"/>
      <c r="FMN25" s="54"/>
      <c r="FMO25" s="54"/>
      <c r="FMP25" s="54"/>
      <c r="FMQ25" s="54"/>
      <c r="FMR25" s="54"/>
      <c r="FMS25" s="54"/>
      <c r="FMT25" s="54"/>
      <c r="FMU25" s="54"/>
      <c r="FMV25" s="54"/>
      <c r="FMW25" s="54"/>
      <c r="FMX25" s="54"/>
      <c r="FMY25" s="54"/>
      <c r="FMZ25" s="54"/>
      <c r="FNA25" s="54"/>
      <c r="FNB25" s="54"/>
      <c r="FNC25" s="54"/>
      <c r="FND25" s="54"/>
      <c r="FNE25" s="54"/>
      <c r="FNF25" s="54"/>
      <c r="FNG25" s="54"/>
      <c r="FNH25" s="54"/>
      <c r="FNI25" s="54"/>
      <c r="FNJ25" s="54"/>
      <c r="FNK25" s="54"/>
      <c r="FNL25" s="54"/>
      <c r="FNM25" s="54"/>
      <c r="FNN25" s="54"/>
      <c r="FNO25" s="54"/>
      <c r="FNP25" s="54"/>
      <c r="FNQ25" s="54"/>
      <c r="FNR25" s="54"/>
      <c r="FNS25" s="54"/>
      <c r="FNT25" s="54"/>
      <c r="FNU25" s="54"/>
      <c r="FNV25" s="54"/>
      <c r="FNW25" s="54"/>
      <c r="FNX25" s="54"/>
      <c r="FNY25" s="54"/>
      <c r="FNZ25" s="54"/>
      <c r="FOA25" s="54"/>
      <c r="FOB25" s="54"/>
      <c r="FOC25" s="54"/>
      <c r="FOD25" s="54"/>
      <c r="FOE25" s="54"/>
      <c r="FOF25" s="54"/>
      <c r="FOG25" s="54"/>
      <c r="FOH25" s="54"/>
      <c r="FOI25" s="54"/>
      <c r="FOJ25" s="54"/>
      <c r="FOK25" s="54"/>
      <c r="FOL25" s="54"/>
      <c r="FOM25" s="54"/>
      <c r="FON25" s="54"/>
      <c r="FOO25" s="54"/>
      <c r="FOP25" s="54"/>
      <c r="FOQ25" s="54"/>
      <c r="FOR25" s="54"/>
      <c r="FOS25" s="54"/>
      <c r="FOT25" s="54"/>
      <c r="FOU25" s="54"/>
      <c r="FOV25" s="54"/>
      <c r="FOW25" s="54"/>
      <c r="FOX25" s="54"/>
      <c r="FOY25" s="54"/>
      <c r="FOZ25" s="54"/>
      <c r="FPA25" s="54"/>
      <c r="FPB25" s="54"/>
      <c r="FPC25" s="54"/>
      <c r="FPD25" s="54"/>
      <c r="FPE25" s="54"/>
      <c r="FPF25" s="54"/>
      <c r="FPG25" s="54"/>
      <c r="FPH25" s="54"/>
      <c r="FPI25" s="54"/>
      <c r="FPJ25" s="54"/>
      <c r="FPK25" s="54"/>
      <c r="FPL25" s="54"/>
      <c r="FPM25" s="54"/>
      <c r="FPN25" s="54"/>
      <c r="FPO25" s="54"/>
      <c r="FPP25" s="54"/>
      <c r="FPQ25" s="54"/>
      <c r="FPR25" s="54"/>
      <c r="FPS25" s="54"/>
      <c r="FPT25" s="54"/>
      <c r="FPU25" s="54"/>
      <c r="FPV25" s="54"/>
      <c r="FPW25" s="54"/>
      <c r="FPX25" s="54"/>
      <c r="FPY25" s="54"/>
      <c r="FPZ25" s="54"/>
      <c r="FQA25" s="54"/>
      <c r="FQB25" s="54"/>
      <c r="FQC25" s="54"/>
      <c r="FQD25" s="54"/>
      <c r="FQE25" s="54"/>
      <c r="FQF25" s="54"/>
      <c r="FQG25" s="54"/>
      <c r="FQH25" s="54"/>
      <c r="FQI25" s="54"/>
      <c r="FQJ25" s="54"/>
      <c r="FQK25" s="54"/>
      <c r="FQL25" s="54"/>
      <c r="FQM25" s="54"/>
      <c r="FQN25" s="54"/>
      <c r="FQO25" s="54"/>
      <c r="FQP25" s="54"/>
      <c r="FQQ25" s="54"/>
      <c r="FQR25" s="54"/>
      <c r="FQS25" s="54"/>
      <c r="FQT25" s="54"/>
      <c r="FQU25" s="54"/>
      <c r="FQV25" s="54"/>
      <c r="FQW25" s="54"/>
      <c r="FQX25" s="54"/>
      <c r="FQY25" s="54"/>
      <c r="FQZ25" s="54"/>
      <c r="FRA25" s="54"/>
      <c r="FRB25" s="54"/>
      <c r="FRC25" s="54"/>
      <c r="FRD25" s="54"/>
      <c r="FRE25" s="54"/>
      <c r="FRF25" s="54"/>
      <c r="FRG25" s="54"/>
      <c r="FRH25" s="54"/>
      <c r="FRI25" s="54"/>
      <c r="FRJ25" s="54"/>
      <c r="FRK25" s="54"/>
      <c r="FRL25" s="54"/>
      <c r="FRM25" s="54"/>
      <c r="FRN25" s="54"/>
      <c r="FRO25" s="54"/>
      <c r="FRP25" s="54"/>
      <c r="FRQ25" s="54"/>
      <c r="FRR25" s="54"/>
      <c r="FRS25" s="54"/>
      <c r="FRT25" s="54"/>
      <c r="FRU25" s="54"/>
      <c r="FRV25" s="54"/>
      <c r="FRW25" s="54"/>
      <c r="FRX25" s="54"/>
      <c r="FRY25" s="54"/>
      <c r="FRZ25" s="54"/>
      <c r="FSA25" s="54"/>
      <c r="FSB25" s="54"/>
      <c r="FSC25" s="54"/>
      <c r="FSD25" s="54"/>
      <c r="FSE25" s="54"/>
      <c r="FSF25" s="54"/>
      <c r="FSG25" s="54"/>
      <c r="FSH25" s="54"/>
      <c r="FSI25" s="54"/>
      <c r="FSJ25" s="54"/>
      <c r="FSK25" s="54"/>
      <c r="FSL25" s="54"/>
      <c r="FSM25" s="54"/>
      <c r="FSN25" s="54"/>
      <c r="FSO25" s="54"/>
      <c r="FSP25" s="54"/>
      <c r="FSQ25" s="54"/>
      <c r="FSR25" s="54"/>
      <c r="FSS25" s="54"/>
      <c r="FST25" s="54"/>
      <c r="FSU25" s="54"/>
      <c r="FSV25" s="54"/>
      <c r="FSW25" s="54"/>
      <c r="FSX25" s="54"/>
      <c r="FSY25" s="54"/>
      <c r="FSZ25" s="54"/>
      <c r="FTA25" s="54"/>
      <c r="FTB25" s="54"/>
      <c r="FTC25" s="54"/>
      <c r="FTD25" s="54"/>
      <c r="FTE25" s="54"/>
      <c r="FTF25" s="54"/>
      <c r="FTG25" s="54"/>
      <c r="FTH25" s="54"/>
      <c r="FTI25" s="54"/>
      <c r="FTJ25" s="54"/>
      <c r="FTK25" s="54"/>
      <c r="FTL25" s="54"/>
      <c r="FTM25" s="54"/>
      <c r="FTN25" s="54"/>
      <c r="FTO25" s="54"/>
      <c r="FTP25" s="54"/>
      <c r="FTQ25" s="54"/>
      <c r="FTR25" s="54"/>
      <c r="FTS25" s="54"/>
      <c r="FTT25" s="54"/>
      <c r="FTU25" s="54"/>
      <c r="FTV25" s="54"/>
      <c r="FTW25" s="54"/>
      <c r="FTX25" s="54"/>
      <c r="FTY25" s="54"/>
      <c r="FTZ25" s="54"/>
      <c r="FUA25" s="54"/>
      <c r="FUB25" s="54"/>
      <c r="FUC25" s="54"/>
      <c r="FUD25" s="54"/>
      <c r="FUE25" s="54"/>
      <c r="FUF25" s="54"/>
      <c r="FUG25" s="54"/>
      <c r="FUH25" s="54"/>
      <c r="FUI25" s="54"/>
      <c r="FUJ25" s="54"/>
      <c r="FUK25" s="54"/>
      <c r="FUL25" s="54"/>
      <c r="FUM25" s="54"/>
      <c r="FUN25" s="54"/>
      <c r="FUO25" s="54"/>
      <c r="FUP25" s="54"/>
      <c r="FUQ25" s="54"/>
      <c r="FUR25" s="54"/>
      <c r="FUS25" s="54"/>
      <c r="FUT25" s="54"/>
      <c r="FUU25" s="54"/>
      <c r="FUV25" s="54"/>
      <c r="FUW25" s="54"/>
      <c r="FUX25" s="54"/>
      <c r="FUY25" s="54"/>
      <c r="FUZ25" s="54"/>
      <c r="FVA25" s="54"/>
      <c r="FVB25" s="54"/>
      <c r="FVC25" s="54"/>
      <c r="FVD25" s="54"/>
      <c r="FVE25" s="54"/>
      <c r="FVF25" s="54"/>
      <c r="FVG25" s="54"/>
      <c r="FVH25" s="54"/>
      <c r="FVI25" s="54"/>
      <c r="FVJ25" s="54"/>
      <c r="FVK25" s="54"/>
      <c r="FVL25" s="54"/>
      <c r="FVM25" s="54"/>
      <c r="FVN25" s="54"/>
      <c r="FVO25" s="54"/>
      <c r="FVP25" s="54"/>
      <c r="FVQ25" s="54"/>
      <c r="FVR25" s="54"/>
      <c r="FVS25" s="54"/>
      <c r="FVT25" s="54"/>
      <c r="FVU25" s="54"/>
      <c r="FVV25" s="54"/>
      <c r="FVW25" s="54"/>
      <c r="FVX25" s="54"/>
      <c r="FVY25" s="54"/>
      <c r="FVZ25" s="54"/>
      <c r="FWA25" s="54"/>
      <c r="FWB25" s="54"/>
      <c r="FWC25" s="54"/>
      <c r="FWD25" s="54"/>
      <c r="FWE25" s="54"/>
      <c r="FWF25" s="54"/>
      <c r="FWG25" s="54"/>
      <c r="FWH25" s="54"/>
      <c r="FWI25" s="54"/>
      <c r="FWJ25" s="54"/>
      <c r="FWK25" s="54"/>
      <c r="FWL25" s="54"/>
      <c r="FWM25" s="54"/>
      <c r="FWN25" s="54"/>
      <c r="FWO25" s="54"/>
      <c r="FWP25" s="54"/>
      <c r="FWQ25" s="54"/>
      <c r="FWR25" s="54"/>
      <c r="FWS25" s="54"/>
      <c r="FWT25" s="54"/>
      <c r="FWU25" s="54"/>
      <c r="FWV25" s="54"/>
      <c r="FWW25" s="54"/>
      <c r="FWX25" s="54"/>
      <c r="FWY25" s="54"/>
      <c r="FWZ25" s="54"/>
      <c r="FXA25" s="54"/>
      <c r="FXB25" s="54"/>
      <c r="FXC25" s="54"/>
      <c r="FXD25" s="54"/>
      <c r="FXE25" s="54"/>
      <c r="FXF25" s="54"/>
      <c r="FXG25" s="54"/>
      <c r="FXH25" s="54"/>
      <c r="FXI25" s="54"/>
      <c r="FXJ25" s="54"/>
      <c r="FXK25" s="54"/>
      <c r="FXL25" s="54"/>
      <c r="FXM25" s="54"/>
      <c r="FXN25" s="54"/>
      <c r="FXO25" s="54"/>
      <c r="FXP25" s="54"/>
      <c r="FXQ25" s="54"/>
      <c r="FXR25" s="54"/>
      <c r="FXS25" s="54"/>
      <c r="FXT25" s="54"/>
      <c r="FXU25" s="54"/>
      <c r="FXV25" s="54"/>
      <c r="FXW25" s="54"/>
      <c r="FXX25" s="54"/>
      <c r="FXY25" s="54"/>
      <c r="FXZ25" s="54"/>
      <c r="FYA25" s="54"/>
      <c r="FYB25" s="54"/>
      <c r="FYC25" s="54"/>
      <c r="FYD25" s="54"/>
      <c r="FYE25" s="54"/>
      <c r="FYF25" s="54"/>
      <c r="FYG25" s="54"/>
      <c r="FYH25" s="54"/>
      <c r="FYI25" s="54"/>
      <c r="FYJ25" s="54"/>
      <c r="FYK25" s="54"/>
      <c r="FYL25" s="54"/>
      <c r="FYM25" s="54"/>
      <c r="FYN25" s="54"/>
      <c r="FYO25" s="54"/>
      <c r="FYP25" s="54"/>
      <c r="FYQ25" s="54"/>
      <c r="FYR25" s="54"/>
      <c r="FYS25" s="54"/>
      <c r="FYT25" s="54"/>
      <c r="FYU25" s="54"/>
      <c r="FYV25" s="54"/>
      <c r="FYW25" s="54"/>
      <c r="FYX25" s="54"/>
      <c r="FYY25" s="54"/>
      <c r="FYZ25" s="54"/>
      <c r="FZA25" s="54"/>
      <c r="FZB25" s="54"/>
      <c r="FZC25" s="54"/>
      <c r="FZD25" s="54"/>
      <c r="FZE25" s="54"/>
      <c r="FZF25" s="54"/>
      <c r="FZG25" s="54"/>
      <c r="FZH25" s="54"/>
      <c r="FZI25" s="54"/>
      <c r="FZJ25" s="54"/>
      <c r="FZK25" s="54"/>
      <c r="FZL25" s="54"/>
      <c r="FZM25" s="54"/>
      <c r="FZN25" s="54"/>
      <c r="FZO25" s="54"/>
      <c r="FZP25" s="54"/>
      <c r="FZQ25" s="54"/>
      <c r="FZR25" s="54"/>
      <c r="FZS25" s="54"/>
      <c r="FZT25" s="54"/>
      <c r="FZU25" s="54"/>
      <c r="FZV25" s="54"/>
      <c r="FZW25" s="54"/>
      <c r="FZX25" s="54"/>
      <c r="FZY25" s="54"/>
      <c r="FZZ25" s="54"/>
      <c r="GAA25" s="54"/>
      <c r="GAB25" s="54"/>
      <c r="GAC25" s="54"/>
      <c r="GAD25" s="54"/>
      <c r="GAE25" s="54"/>
      <c r="GAF25" s="54"/>
      <c r="GAG25" s="54"/>
      <c r="GAH25" s="54"/>
      <c r="GAI25" s="54"/>
      <c r="GAJ25" s="54"/>
      <c r="GAK25" s="54"/>
      <c r="GAL25" s="54"/>
      <c r="GAM25" s="54"/>
      <c r="GAN25" s="54"/>
      <c r="GAO25" s="54"/>
      <c r="GAP25" s="54"/>
      <c r="GAQ25" s="54"/>
      <c r="GAR25" s="54"/>
      <c r="GAS25" s="54"/>
      <c r="GAT25" s="54"/>
      <c r="GAU25" s="54"/>
      <c r="GAV25" s="54"/>
      <c r="GAW25" s="54"/>
      <c r="GAX25" s="54"/>
      <c r="GAY25" s="54"/>
      <c r="GAZ25" s="54"/>
      <c r="GBA25" s="54"/>
      <c r="GBB25" s="54"/>
      <c r="GBC25" s="54"/>
      <c r="GBD25" s="54"/>
      <c r="GBE25" s="54"/>
      <c r="GBF25" s="54"/>
      <c r="GBG25" s="54"/>
      <c r="GBH25" s="54"/>
      <c r="GBI25" s="54"/>
      <c r="GBJ25" s="54"/>
      <c r="GBK25" s="54"/>
      <c r="GBL25" s="54"/>
      <c r="GBM25" s="54"/>
      <c r="GBN25" s="54"/>
      <c r="GBO25" s="54"/>
      <c r="GBP25" s="54"/>
      <c r="GBQ25" s="54"/>
      <c r="GBR25" s="54"/>
      <c r="GBS25" s="54"/>
      <c r="GBT25" s="54"/>
      <c r="GBU25" s="54"/>
      <c r="GBV25" s="54"/>
      <c r="GBW25" s="54"/>
      <c r="GBX25" s="54"/>
      <c r="GBY25" s="54"/>
      <c r="GBZ25" s="54"/>
      <c r="GCA25" s="54"/>
      <c r="GCB25" s="54"/>
      <c r="GCC25" s="54"/>
      <c r="GCD25" s="54"/>
      <c r="GCE25" s="54"/>
      <c r="GCF25" s="54"/>
      <c r="GCG25" s="54"/>
      <c r="GCH25" s="54"/>
      <c r="GCI25" s="54"/>
      <c r="GCJ25" s="54"/>
      <c r="GCK25" s="54"/>
      <c r="GCL25" s="54"/>
      <c r="GCM25" s="54"/>
      <c r="GCN25" s="54"/>
      <c r="GCO25" s="54"/>
      <c r="GCP25" s="54"/>
      <c r="GCQ25" s="54"/>
      <c r="GCR25" s="54"/>
      <c r="GCS25" s="54"/>
      <c r="GCT25" s="54"/>
      <c r="GCU25" s="54"/>
      <c r="GCV25" s="54"/>
      <c r="GCW25" s="54"/>
      <c r="GCX25" s="54"/>
      <c r="GCY25" s="54"/>
      <c r="GCZ25" s="54"/>
      <c r="GDA25" s="54"/>
      <c r="GDB25" s="54"/>
      <c r="GDC25" s="54"/>
      <c r="GDD25" s="54"/>
      <c r="GDE25" s="54"/>
      <c r="GDF25" s="54"/>
      <c r="GDG25" s="54"/>
      <c r="GDH25" s="54"/>
      <c r="GDI25" s="54"/>
      <c r="GDJ25" s="54"/>
      <c r="GDK25" s="54"/>
      <c r="GDL25" s="54"/>
      <c r="GDM25" s="54"/>
      <c r="GDN25" s="54"/>
      <c r="GDO25" s="54"/>
      <c r="GDP25" s="54"/>
      <c r="GDQ25" s="54"/>
      <c r="GDR25" s="54"/>
      <c r="GDS25" s="54"/>
      <c r="GDT25" s="54"/>
      <c r="GDU25" s="54"/>
      <c r="GDV25" s="54"/>
      <c r="GDW25" s="54"/>
      <c r="GDX25" s="54"/>
      <c r="GDY25" s="54"/>
      <c r="GDZ25" s="54"/>
      <c r="GEA25" s="54"/>
      <c r="GEB25" s="54"/>
      <c r="GEC25" s="54"/>
      <c r="GED25" s="54"/>
      <c r="GEE25" s="54"/>
      <c r="GEF25" s="54"/>
      <c r="GEG25" s="54"/>
      <c r="GEH25" s="54"/>
      <c r="GEI25" s="54"/>
      <c r="GEJ25" s="54"/>
      <c r="GEK25" s="54"/>
      <c r="GEL25" s="54"/>
      <c r="GEM25" s="54"/>
      <c r="GEN25" s="54"/>
      <c r="GEO25" s="54"/>
      <c r="GEP25" s="54"/>
      <c r="GEQ25" s="54"/>
      <c r="GER25" s="54"/>
      <c r="GES25" s="54"/>
      <c r="GET25" s="54"/>
      <c r="GEU25" s="54"/>
      <c r="GEV25" s="54"/>
      <c r="GEW25" s="54"/>
      <c r="GEX25" s="54"/>
      <c r="GEY25" s="54"/>
      <c r="GEZ25" s="54"/>
      <c r="GFA25" s="54"/>
      <c r="GFB25" s="54"/>
      <c r="GFC25" s="54"/>
      <c r="GFD25" s="54"/>
      <c r="GFE25" s="54"/>
      <c r="GFF25" s="54"/>
      <c r="GFG25" s="54"/>
      <c r="GFH25" s="54"/>
      <c r="GFI25" s="54"/>
      <c r="GFJ25" s="54"/>
      <c r="GFK25" s="54"/>
      <c r="GFL25" s="54"/>
      <c r="GFM25" s="54"/>
      <c r="GFN25" s="54"/>
      <c r="GFO25" s="54"/>
      <c r="GFP25" s="54"/>
      <c r="GFQ25" s="54"/>
      <c r="GFR25" s="54"/>
      <c r="GFS25" s="54"/>
      <c r="GFT25" s="54"/>
      <c r="GFU25" s="54"/>
      <c r="GFV25" s="54"/>
      <c r="GFW25" s="54"/>
      <c r="GFX25" s="54"/>
      <c r="GFY25" s="54"/>
      <c r="GFZ25" s="54"/>
      <c r="GGA25" s="54"/>
      <c r="GGB25" s="54"/>
      <c r="GGC25" s="54"/>
      <c r="GGD25" s="54"/>
      <c r="GGE25" s="54"/>
      <c r="GGF25" s="54"/>
      <c r="GGG25" s="54"/>
      <c r="GGH25" s="54"/>
      <c r="GGI25" s="54"/>
      <c r="GGJ25" s="54"/>
      <c r="GGK25" s="54"/>
      <c r="GGL25" s="54"/>
      <c r="GGM25" s="54"/>
      <c r="GGN25" s="54"/>
      <c r="GGO25" s="54"/>
      <c r="GGP25" s="54"/>
      <c r="GGQ25" s="54"/>
      <c r="GGR25" s="54"/>
      <c r="GGS25" s="54"/>
      <c r="GGT25" s="54"/>
      <c r="GGU25" s="54"/>
      <c r="GGV25" s="54"/>
      <c r="GGW25" s="54"/>
      <c r="GGX25" s="54"/>
      <c r="GGY25" s="54"/>
      <c r="GGZ25" s="54"/>
      <c r="GHA25" s="54"/>
      <c r="GHB25" s="54"/>
      <c r="GHC25" s="54"/>
      <c r="GHD25" s="54"/>
      <c r="GHE25" s="54"/>
      <c r="GHF25" s="54"/>
      <c r="GHG25" s="54"/>
      <c r="GHH25" s="54"/>
      <c r="GHI25" s="54"/>
      <c r="GHJ25" s="54"/>
      <c r="GHK25" s="54"/>
      <c r="GHL25" s="54"/>
      <c r="GHM25" s="54"/>
      <c r="GHN25" s="54"/>
      <c r="GHO25" s="54"/>
      <c r="GHP25" s="54"/>
      <c r="GHQ25" s="54"/>
      <c r="GHR25" s="54"/>
      <c r="GHS25" s="54"/>
      <c r="GHT25" s="54"/>
      <c r="GHU25" s="54"/>
      <c r="GHV25" s="54"/>
      <c r="GHW25" s="54"/>
      <c r="GHX25" s="54"/>
      <c r="GHY25" s="54"/>
      <c r="GHZ25" s="54"/>
      <c r="GIA25" s="54"/>
      <c r="GIB25" s="54"/>
      <c r="GIC25" s="54"/>
      <c r="GID25" s="54"/>
      <c r="GIE25" s="54"/>
      <c r="GIF25" s="54"/>
      <c r="GIG25" s="54"/>
      <c r="GIH25" s="54"/>
      <c r="GII25" s="54"/>
      <c r="GIJ25" s="54"/>
      <c r="GIK25" s="54"/>
      <c r="GIL25" s="54"/>
      <c r="GIM25" s="54"/>
      <c r="GIN25" s="54"/>
      <c r="GIO25" s="54"/>
      <c r="GIP25" s="54"/>
      <c r="GIQ25" s="54"/>
      <c r="GIR25" s="54"/>
      <c r="GIS25" s="54"/>
      <c r="GIT25" s="54"/>
      <c r="GIU25" s="54"/>
      <c r="GIV25" s="54"/>
      <c r="GIW25" s="54"/>
      <c r="GIX25" s="54"/>
      <c r="GIY25" s="54"/>
      <c r="GIZ25" s="54"/>
      <c r="GJA25" s="54"/>
      <c r="GJB25" s="54"/>
      <c r="GJC25" s="54"/>
      <c r="GJD25" s="54"/>
      <c r="GJE25" s="54"/>
      <c r="GJF25" s="54"/>
      <c r="GJG25" s="54"/>
      <c r="GJH25" s="54"/>
      <c r="GJI25" s="54"/>
      <c r="GJJ25" s="54"/>
      <c r="GJK25" s="54"/>
      <c r="GJL25" s="54"/>
      <c r="GJM25" s="54"/>
      <c r="GJN25" s="54"/>
      <c r="GJO25" s="54"/>
      <c r="GJP25" s="54"/>
      <c r="GJQ25" s="54"/>
      <c r="GJR25" s="54"/>
      <c r="GJS25" s="54"/>
      <c r="GJT25" s="54"/>
      <c r="GJU25" s="54"/>
      <c r="GJV25" s="54"/>
      <c r="GJW25" s="54"/>
      <c r="GJX25" s="54"/>
      <c r="GJY25" s="54"/>
      <c r="GJZ25" s="54"/>
      <c r="GKA25" s="54"/>
      <c r="GKB25" s="54"/>
      <c r="GKC25" s="54"/>
      <c r="GKD25" s="54"/>
      <c r="GKE25" s="54"/>
      <c r="GKF25" s="54"/>
      <c r="GKG25" s="54"/>
      <c r="GKH25" s="54"/>
      <c r="GKI25" s="54"/>
      <c r="GKJ25" s="54"/>
      <c r="GKK25" s="54"/>
      <c r="GKL25" s="54"/>
      <c r="GKM25" s="54"/>
      <c r="GKN25" s="54"/>
      <c r="GKO25" s="54"/>
      <c r="GKP25" s="54"/>
      <c r="GKQ25" s="54"/>
      <c r="GKR25" s="54"/>
      <c r="GKS25" s="54"/>
      <c r="GKT25" s="54"/>
      <c r="GKU25" s="54"/>
      <c r="GKV25" s="54"/>
      <c r="GKW25" s="54"/>
      <c r="GKX25" s="54"/>
      <c r="GKY25" s="54"/>
      <c r="GKZ25" s="54"/>
      <c r="GLA25" s="54"/>
      <c r="GLB25" s="54"/>
      <c r="GLC25" s="54"/>
      <c r="GLD25" s="54"/>
      <c r="GLE25" s="54"/>
      <c r="GLF25" s="54"/>
      <c r="GLG25" s="54"/>
      <c r="GLH25" s="54"/>
      <c r="GLI25" s="54"/>
      <c r="GLJ25" s="54"/>
      <c r="GLK25" s="54"/>
      <c r="GLL25" s="54"/>
      <c r="GLM25" s="54"/>
      <c r="GLN25" s="54"/>
      <c r="GLO25" s="54"/>
      <c r="GLP25" s="54"/>
      <c r="GLQ25" s="54"/>
      <c r="GLR25" s="54"/>
      <c r="GLS25" s="54"/>
      <c r="GLT25" s="54"/>
      <c r="GLU25" s="54"/>
      <c r="GLV25" s="54"/>
      <c r="GLW25" s="54"/>
      <c r="GLX25" s="54"/>
      <c r="GLY25" s="54"/>
      <c r="GLZ25" s="54"/>
      <c r="GMA25" s="54"/>
      <c r="GMB25" s="54"/>
      <c r="GMC25" s="54"/>
      <c r="GMD25" s="54"/>
      <c r="GME25" s="54"/>
      <c r="GMF25" s="54"/>
      <c r="GMG25" s="54"/>
      <c r="GMH25" s="54"/>
      <c r="GMI25" s="54"/>
      <c r="GMJ25" s="54"/>
      <c r="GMK25" s="54"/>
      <c r="GML25" s="54"/>
      <c r="GMM25" s="54"/>
      <c r="GMN25" s="54"/>
      <c r="GMO25" s="54"/>
      <c r="GMP25" s="54"/>
      <c r="GMQ25" s="54"/>
      <c r="GMR25" s="54"/>
      <c r="GMS25" s="54"/>
      <c r="GMT25" s="54"/>
      <c r="GMU25" s="54"/>
      <c r="GMV25" s="54"/>
      <c r="GMW25" s="54"/>
      <c r="GMX25" s="54"/>
      <c r="GMY25" s="54"/>
      <c r="GMZ25" s="54"/>
      <c r="GNA25" s="54"/>
      <c r="GNB25" s="54"/>
      <c r="GNC25" s="54"/>
      <c r="GND25" s="54"/>
      <c r="GNE25" s="54"/>
      <c r="GNF25" s="54"/>
      <c r="GNG25" s="54"/>
      <c r="GNH25" s="54"/>
      <c r="GNI25" s="54"/>
      <c r="GNJ25" s="54"/>
      <c r="GNK25" s="54"/>
      <c r="GNL25" s="54"/>
      <c r="GNM25" s="54"/>
      <c r="GNN25" s="54"/>
      <c r="GNO25" s="54"/>
      <c r="GNP25" s="54"/>
      <c r="GNQ25" s="54"/>
      <c r="GNR25" s="54"/>
      <c r="GNS25" s="54"/>
      <c r="GNT25" s="54"/>
      <c r="GNU25" s="54"/>
      <c r="GNV25" s="54"/>
      <c r="GNW25" s="54"/>
      <c r="GNX25" s="54"/>
      <c r="GNY25" s="54"/>
      <c r="GNZ25" s="54"/>
      <c r="GOA25" s="54"/>
      <c r="GOB25" s="54"/>
      <c r="GOC25" s="54"/>
      <c r="GOD25" s="54"/>
      <c r="GOE25" s="54"/>
      <c r="GOF25" s="54"/>
      <c r="GOG25" s="54"/>
      <c r="GOH25" s="54"/>
      <c r="GOI25" s="54"/>
      <c r="GOJ25" s="54"/>
      <c r="GOK25" s="54"/>
      <c r="GOL25" s="54"/>
      <c r="GOM25" s="54"/>
      <c r="GON25" s="54"/>
      <c r="GOO25" s="54"/>
      <c r="GOP25" s="54"/>
      <c r="GOQ25" s="54"/>
      <c r="GOR25" s="54"/>
      <c r="GOS25" s="54"/>
      <c r="GOT25" s="54"/>
      <c r="GOU25" s="54"/>
      <c r="GOV25" s="54"/>
      <c r="GOW25" s="54"/>
      <c r="GOX25" s="54"/>
      <c r="GOY25" s="54"/>
      <c r="GOZ25" s="54"/>
      <c r="GPA25" s="54"/>
      <c r="GPB25" s="54"/>
      <c r="GPC25" s="54"/>
      <c r="GPD25" s="54"/>
      <c r="GPE25" s="54"/>
      <c r="GPF25" s="54"/>
      <c r="GPG25" s="54"/>
      <c r="GPH25" s="54"/>
      <c r="GPI25" s="54"/>
      <c r="GPJ25" s="54"/>
      <c r="GPK25" s="54"/>
      <c r="GPL25" s="54"/>
      <c r="GPM25" s="54"/>
      <c r="GPN25" s="54"/>
      <c r="GPO25" s="54"/>
      <c r="GPP25" s="54"/>
      <c r="GPQ25" s="54"/>
      <c r="GPR25" s="54"/>
      <c r="GPS25" s="54"/>
      <c r="GPT25" s="54"/>
      <c r="GPU25" s="54"/>
      <c r="GPV25" s="54"/>
      <c r="GPW25" s="54"/>
      <c r="GPX25" s="54"/>
      <c r="GPY25" s="54"/>
      <c r="GPZ25" s="54"/>
      <c r="GQA25" s="54"/>
      <c r="GQB25" s="54"/>
      <c r="GQC25" s="54"/>
      <c r="GQD25" s="54"/>
      <c r="GQE25" s="54"/>
      <c r="GQF25" s="54"/>
      <c r="GQG25" s="54"/>
      <c r="GQH25" s="54"/>
      <c r="GQI25" s="54"/>
      <c r="GQJ25" s="54"/>
      <c r="GQK25" s="54"/>
      <c r="GQL25" s="54"/>
      <c r="GQM25" s="54"/>
      <c r="GQN25" s="54"/>
      <c r="GQO25" s="54"/>
      <c r="GQP25" s="54"/>
      <c r="GQQ25" s="54"/>
      <c r="GQR25" s="54"/>
      <c r="GQS25" s="54"/>
      <c r="GQT25" s="54"/>
      <c r="GQU25" s="54"/>
      <c r="GQV25" s="54"/>
      <c r="GQW25" s="54"/>
      <c r="GQX25" s="54"/>
      <c r="GQY25" s="54"/>
      <c r="GQZ25" s="54"/>
      <c r="GRA25" s="54"/>
      <c r="GRB25" s="54"/>
      <c r="GRC25" s="54"/>
      <c r="GRD25" s="54"/>
      <c r="GRE25" s="54"/>
      <c r="GRF25" s="54"/>
      <c r="GRG25" s="54"/>
      <c r="GRH25" s="54"/>
      <c r="GRI25" s="54"/>
      <c r="GRJ25" s="54"/>
      <c r="GRK25" s="54"/>
      <c r="GRL25" s="54"/>
      <c r="GRM25" s="54"/>
      <c r="GRN25" s="54"/>
      <c r="GRO25" s="54"/>
      <c r="GRP25" s="54"/>
      <c r="GRQ25" s="54"/>
      <c r="GRR25" s="54"/>
      <c r="GRS25" s="54"/>
      <c r="GRT25" s="54"/>
      <c r="GRU25" s="54"/>
      <c r="GRV25" s="54"/>
      <c r="GRW25" s="54"/>
      <c r="GRX25" s="54"/>
      <c r="GRY25" s="54"/>
      <c r="GRZ25" s="54"/>
      <c r="GSA25" s="54"/>
      <c r="GSB25" s="54"/>
      <c r="GSC25" s="54"/>
      <c r="GSD25" s="54"/>
      <c r="GSE25" s="54"/>
      <c r="GSF25" s="54"/>
      <c r="GSG25" s="54"/>
      <c r="GSH25" s="54"/>
      <c r="GSI25" s="54"/>
      <c r="GSJ25" s="54"/>
      <c r="GSK25" s="54"/>
      <c r="GSL25" s="54"/>
      <c r="GSM25" s="54"/>
      <c r="GSN25" s="54"/>
      <c r="GSO25" s="54"/>
      <c r="GSP25" s="54"/>
      <c r="GSQ25" s="54"/>
      <c r="GSR25" s="54"/>
      <c r="GSS25" s="54"/>
      <c r="GST25" s="54"/>
      <c r="GSU25" s="54"/>
      <c r="GSV25" s="54"/>
      <c r="GSW25" s="54"/>
      <c r="GSX25" s="54"/>
      <c r="GSY25" s="54"/>
      <c r="GSZ25" s="54"/>
      <c r="GTA25" s="54"/>
      <c r="GTB25" s="54"/>
      <c r="GTC25" s="54"/>
      <c r="GTD25" s="54"/>
      <c r="GTE25" s="54"/>
      <c r="GTF25" s="54"/>
      <c r="GTG25" s="54"/>
      <c r="GTH25" s="54"/>
      <c r="GTI25" s="54"/>
      <c r="GTJ25" s="54"/>
      <c r="GTK25" s="54"/>
      <c r="GTL25" s="54"/>
      <c r="GTM25" s="54"/>
      <c r="GTN25" s="54"/>
      <c r="GTO25" s="54"/>
      <c r="GTP25" s="54"/>
      <c r="GTQ25" s="54"/>
      <c r="GTR25" s="54"/>
      <c r="GTS25" s="54"/>
      <c r="GTT25" s="54"/>
      <c r="GTU25" s="54"/>
      <c r="GTV25" s="54"/>
      <c r="GTW25" s="54"/>
      <c r="GTX25" s="54"/>
      <c r="GTY25" s="54"/>
      <c r="GTZ25" s="54"/>
      <c r="GUA25" s="54"/>
      <c r="GUB25" s="54"/>
      <c r="GUC25" s="54"/>
      <c r="GUD25" s="54"/>
      <c r="GUE25" s="54"/>
      <c r="GUF25" s="54"/>
      <c r="GUG25" s="54"/>
      <c r="GUH25" s="54"/>
      <c r="GUI25" s="54"/>
      <c r="GUJ25" s="54"/>
      <c r="GUK25" s="54"/>
      <c r="GUL25" s="54"/>
      <c r="GUM25" s="54"/>
      <c r="GUN25" s="54"/>
      <c r="GUO25" s="54"/>
      <c r="GUP25" s="54"/>
      <c r="GUQ25" s="54"/>
      <c r="GUR25" s="54"/>
      <c r="GUS25" s="54"/>
      <c r="GUT25" s="54"/>
      <c r="GUU25" s="54"/>
      <c r="GUV25" s="54"/>
      <c r="GUW25" s="54"/>
      <c r="GUX25" s="54"/>
      <c r="GUY25" s="54"/>
      <c r="GUZ25" s="54"/>
      <c r="GVA25" s="54"/>
      <c r="GVB25" s="54"/>
      <c r="GVC25" s="54"/>
      <c r="GVD25" s="54"/>
      <c r="GVE25" s="54"/>
      <c r="GVF25" s="54"/>
      <c r="GVG25" s="54"/>
      <c r="GVH25" s="54"/>
      <c r="GVI25" s="54"/>
      <c r="GVJ25" s="54"/>
      <c r="GVK25" s="54"/>
      <c r="GVL25" s="54"/>
      <c r="GVM25" s="54"/>
      <c r="GVN25" s="54"/>
      <c r="GVO25" s="54"/>
      <c r="GVP25" s="54"/>
      <c r="GVQ25" s="54"/>
      <c r="GVR25" s="54"/>
      <c r="GVS25" s="54"/>
      <c r="GVT25" s="54"/>
      <c r="GVU25" s="54"/>
      <c r="GVV25" s="54"/>
      <c r="GVW25" s="54"/>
      <c r="GVX25" s="54"/>
      <c r="GVY25" s="54"/>
      <c r="GVZ25" s="54"/>
      <c r="GWA25" s="54"/>
      <c r="GWB25" s="54"/>
      <c r="GWC25" s="54"/>
      <c r="GWD25" s="54"/>
      <c r="GWE25" s="54"/>
      <c r="GWF25" s="54"/>
      <c r="GWG25" s="54"/>
      <c r="GWH25" s="54"/>
      <c r="GWI25" s="54"/>
      <c r="GWJ25" s="54"/>
      <c r="GWK25" s="54"/>
      <c r="GWL25" s="54"/>
      <c r="GWM25" s="54"/>
      <c r="GWN25" s="54"/>
      <c r="GWO25" s="54"/>
      <c r="GWP25" s="54"/>
      <c r="GWQ25" s="54"/>
      <c r="GWR25" s="54"/>
      <c r="GWS25" s="54"/>
      <c r="GWT25" s="54"/>
      <c r="GWU25" s="54"/>
      <c r="GWV25" s="54"/>
      <c r="GWW25" s="54"/>
      <c r="GWX25" s="54"/>
      <c r="GWY25" s="54"/>
      <c r="GWZ25" s="54"/>
      <c r="GXA25" s="54"/>
      <c r="GXB25" s="54"/>
      <c r="GXC25" s="54"/>
      <c r="GXD25" s="54"/>
      <c r="GXE25" s="54"/>
      <c r="GXF25" s="54"/>
      <c r="GXG25" s="54"/>
      <c r="GXH25" s="54"/>
      <c r="GXI25" s="54"/>
      <c r="GXJ25" s="54"/>
      <c r="GXK25" s="54"/>
      <c r="GXL25" s="54"/>
      <c r="GXM25" s="54"/>
      <c r="GXN25" s="54"/>
      <c r="GXO25" s="54"/>
      <c r="GXP25" s="54"/>
      <c r="GXQ25" s="54"/>
      <c r="GXR25" s="54"/>
      <c r="GXS25" s="54"/>
      <c r="GXT25" s="54"/>
      <c r="GXU25" s="54"/>
      <c r="GXV25" s="54"/>
      <c r="GXW25" s="54"/>
      <c r="GXX25" s="54"/>
      <c r="GXY25" s="54"/>
      <c r="GXZ25" s="54"/>
      <c r="GYA25" s="54"/>
      <c r="GYB25" s="54"/>
      <c r="GYC25" s="54"/>
      <c r="GYD25" s="54"/>
      <c r="GYE25" s="54"/>
      <c r="GYF25" s="54"/>
      <c r="GYG25" s="54"/>
      <c r="GYH25" s="54"/>
      <c r="GYI25" s="54"/>
      <c r="GYJ25" s="54"/>
      <c r="GYK25" s="54"/>
      <c r="GYL25" s="54"/>
      <c r="GYM25" s="54"/>
      <c r="GYN25" s="54"/>
      <c r="GYO25" s="54"/>
      <c r="GYP25" s="54"/>
      <c r="GYQ25" s="54"/>
      <c r="GYR25" s="54"/>
      <c r="GYS25" s="54"/>
      <c r="GYT25" s="54"/>
      <c r="GYU25" s="54"/>
      <c r="GYV25" s="54"/>
      <c r="GYW25" s="54"/>
      <c r="GYX25" s="54"/>
      <c r="GYY25" s="54"/>
      <c r="GYZ25" s="54"/>
      <c r="GZA25" s="54"/>
      <c r="GZB25" s="54"/>
      <c r="GZC25" s="54"/>
      <c r="GZD25" s="54"/>
      <c r="GZE25" s="54"/>
      <c r="GZF25" s="54"/>
      <c r="GZG25" s="54"/>
      <c r="GZH25" s="54"/>
      <c r="GZI25" s="54"/>
      <c r="GZJ25" s="54"/>
      <c r="GZK25" s="54"/>
      <c r="GZL25" s="54"/>
      <c r="GZM25" s="54"/>
      <c r="GZN25" s="54"/>
      <c r="GZO25" s="54"/>
      <c r="GZP25" s="54"/>
      <c r="GZQ25" s="54"/>
      <c r="GZR25" s="54"/>
      <c r="GZS25" s="54"/>
      <c r="GZT25" s="54"/>
      <c r="GZU25" s="54"/>
      <c r="GZV25" s="54"/>
      <c r="GZW25" s="54"/>
      <c r="GZX25" s="54"/>
      <c r="GZY25" s="54"/>
      <c r="GZZ25" s="54"/>
      <c r="HAA25" s="54"/>
      <c r="HAB25" s="54"/>
      <c r="HAC25" s="54"/>
      <c r="HAD25" s="54"/>
      <c r="HAE25" s="54"/>
      <c r="HAF25" s="54"/>
      <c r="HAG25" s="54"/>
      <c r="HAH25" s="54"/>
      <c r="HAI25" s="54"/>
      <c r="HAJ25" s="54"/>
      <c r="HAK25" s="54"/>
      <c r="HAL25" s="54"/>
      <c r="HAM25" s="54"/>
      <c r="HAN25" s="54"/>
      <c r="HAO25" s="54"/>
      <c r="HAP25" s="54"/>
      <c r="HAQ25" s="54"/>
      <c r="HAR25" s="54"/>
      <c r="HAS25" s="54"/>
      <c r="HAT25" s="54"/>
      <c r="HAU25" s="54"/>
      <c r="HAV25" s="54"/>
      <c r="HAW25" s="54"/>
      <c r="HAX25" s="54"/>
      <c r="HAY25" s="54"/>
      <c r="HAZ25" s="54"/>
      <c r="HBA25" s="54"/>
      <c r="HBB25" s="54"/>
      <c r="HBC25" s="54"/>
      <c r="HBD25" s="54"/>
      <c r="HBE25" s="54"/>
      <c r="HBF25" s="54"/>
      <c r="HBG25" s="54"/>
      <c r="HBH25" s="54"/>
      <c r="HBI25" s="54"/>
      <c r="HBJ25" s="54"/>
      <c r="HBK25" s="54"/>
      <c r="HBL25" s="54"/>
      <c r="HBM25" s="54"/>
      <c r="HBN25" s="54"/>
      <c r="HBO25" s="54"/>
      <c r="HBP25" s="54"/>
      <c r="HBQ25" s="54"/>
      <c r="HBR25" s="54"/>
      <c r="HBS25" s="54"/>
      <c r="HBT25" s="54"/>
      <c r="HBU25" s="54"/>
      <c r="HBV25" s="54"/>
      <c r="HBW25" s="54"/>
      <c r="HBX25" s="54"/>
      <c r="HBY25" s="54"/>
      <c r="HBZ25" s="54"/>
      <c r="HCA25" s="54"/>
      <c r="HCB25" s="54"/>
      <c r="HCC25" s="54"/>
      <c r="HCD25" s="54"/>
      <c r="HCE25" s="54"/>
      <c r="HCF25" s="54"/>
      <c r="HCG25" s="54"/>
      <c r="HCH25" s="54"/>
      <c r="HCI25" s="54"/>
      <c r="HCJ25" s="54"/>
      <c r="HCK25" s="54"/>
      <c r="HCL25" s="54"/>
      <c r="HCM25" s="54"/>
      <c r="HCN25" s="54"/>
      <c r="HCO25" s="54"/>
      <c r="HCP25" s="54"/>
      <c r="HCQ25" s="54"/>
      <c r="HCR25" s="54"/>
      <c r="HCS25" s="54"/>
      <c r="HCT25" s="54"/>
      <c r="HCU25" s="54"/>
      <c r="HCV25" s="54"/>
      <c r="HCW25" s="54"/>
      <c r="HCX25" s="54"/>
      <c r="HCY25" s="54"/>
      <c r="HCZ25" s="54"/>
      <c r="HDA25" s="54"/>
      <c r="HDB25" s="54"/>
      <c r="HDC25" s="54"/>
      <c r="HDD25" s="54"/>
      <c r="HDE25" s="54"/>
      <c r="HDF25" s="54"/>
      <c r="HDG25" s="54"/>
      <c r="HDH25" s="54"/>
      <c r="HDI25" s="54"/>
      <c r="HDJ25" s="54"/>
      <c r="HDK25" s="54"/>
      <c r="HDL25" s="54"/>
      <c r="HDM25" s="54"/>
      <c r="HDN25" s="54"/>
      <c r="HDO25" s="54"/>
      <c r="HDP25" s="54"/>
      <c r="HDQ25" s="54"/>
      <c r="HDR25" s="54"/>
      <c r="HDS25" s="54"/>
      <c r="HDT25" s="54"/>
      <c r="HDU25" s="54"/>
      <c r="HDV25" s="54"/>
      <c r="HDW25" s="54"/>
      <c r="HDX25" s="54"/>
      <c r="HDY25" s="54"/>
      <c r="HDZ25" s="54"/>
      <c r="HEA25" s="54"/>
      <c r="HEB25" s="54"/>
      <c r="HEC25" s="54"/>
      <c r="HED25" s="54"/>
      <c r="HEE25" s="54"/>
      <c r="HEF25" s="54"/>
      <c r="HEG25" s="54"/>
      <c r="HEH25" s="54"/>
      <c r="HEI25" s="54"/>
      <c r="HEJ25" s="54"/>
      <c r="HEK25" s="54"/>
      <c r="HEL25" s="54"/>
      <c r="HEM25" s="54"/>
      <c r="HEN25" s="54"/>
      <c r="HEO25" s="54"/>
      <c r="HEP25" s="54"/>
      <c r="HEQ25" s="54"/>
      <c r="HER25" s="54"/>
      <c r="HES25" s="54"/>
      <c r="HET25" s="54"/>
      <c r="HEU25" s="54"/>
      <c r="HEV25" s="54"/>
      <c r="HEW25" s="54"/>
      <c r="HEX25" s="54"/>
      <c r="HEY25" s="54"/>
      <c r="HEZ25" s="54"/>
      <c r="HFA25" s="54"/>
      <c r="HFB25" s="54"/>
      <c r="HFC25" s="54"/>
      <c r="HFD25" s="54"/>
      <c r="HFE25" s="54"/>
      <c r="HFF25" s="54"/>
      <c r="HFG25" s="54"/>
      <c r="HFH25" s="54"/>
      <c r="HFI25" s="54"/>
      <c r="HFJ25" s="54"/>
      <c r="HFK25" s="54"/>
      <c r="HFL25" s="54"/>
      <c r="HFM25" s="54"/>
      <c r="HFN25" s="54"/>
      <c r="HFO25" s="54"/>
      <c r="HFP25" s="54"/>
      <c r="HFQ25" s="54"/>
      <c r="HFR25" s="54"/>
      <c r="HFS25" s="54"/>
      <c r="HFT25" s="54"/>
      <c r="HFU25" s="54"/>
      <c r="HFV25" s="54"/>
      <c r="HFW25" s="54"/>
      <c r="HFX25" s="54"/>
      <c r="HFY25" s="54"/>
      <c r="HFZ25" s="54"/>
      <c r="HGA25" s="54"/>
      <c r="HGB25" s="54"/>
      <c r="HGC25" s="54"/>
      <c r="HGD25" s="54"/>
      <c r="HGE25" s="54"/>
      <c r="HGF25" s="54"/>
      <c r="HGG25" s="54"/>
      <c r="HGH25" s="54"/>
      <c r="HGI25" s="54"/>
      <c r="HGJ25" s="54"/>
      <c r="HGK25" s="54"/>
      <c r="HGL25" s="54"/>
      <c r="HGM25" s="54"/>
      <c r="HGN25" s="54"/>
      <c r="HGO25" s="54"/>
      <c r="HGP25" s="54"/>
      <c r="HGQ25" s="54"/>
      <c r="HGR25" s="54"/>
      <c r="HGS25" s="54"/>
      <c r="HGT25" s="54"/>
      <c r="HGU25" s="54"/>
      <c r="HGV25" s="54"/>
      <c r="HGW25" s="54"/>
      <c r="HGX25" s="54"/>
      <c r="HGY25" s="54"/>
      <c r="HGZ25" s="54"/>
      <c r="HHA25" s="54"/>
      <c r="HHB25" s="54"/>
      <c r="HHC25" s="54"/>
      <c r="HHD25" s="54"/>
      <c r="HHE25" s="54"/>
      <c r="HHF25" s="54"/>
      <c r="HHG25" s="54"/>
      <c r="HHH25" s="54"/>
      <c r="HHI25" s="54"/>
      <c r="HHJ25" s="54"/>
      <c r="HHK25" s="54"/>
      <c r="HHL25" s="54"/>
      <c r="HHM25" s="54"/>
      <c r="HHN25" s="54"/>
      <c r="HHO25" s="54"/>
      <c r="HHP25" s="54"/>
      <c r="HHQ25" s="54"/>
      <c r="HHR25" s="54"/>
      <c r="HHS25" s="54"/>
      <c r="HHT25" s="54"/>
      <c r="HHU25" s="54"/>
      <c r="HHV25" s="54"/>
      <c r="HHW25" s="54"/>
      <c r="HHX25" s="54"/>
      <c r="HHY25" s="54"/>
      <c r="HHZ25" s="54"/>
      <c r="HIA25" s="54"/>
      <c r="HIB25" s="54"/>
      <c r="HIC25" s="54"/>
      <c r="HID25" s="54"/>
      <c r="HIE25" s="54"/>
      <c r="HIF25" s="54"/>
      <c r="HIG25" s="54"/>
      <c r="HIH25" s="54"/>
      <c r="HII25" s="54"/>
      <c r="HIJ25" s="54"/>
      <c r="HIK25" s="54"/>
      <c r="HIL25" s="54"/>
      <c r="HIM25" s="54"/>
      <c r="HIN25" s="54"/>
      <c r="HIO25" s="54"/>
      <c r="HIP25" s="54"/>
      <c r="HIQ25" s="54"/>
      <c r="HIR25" s="54"/>
      <c r="HIS25" s="54"/>
      <c r="HIT25" s="54"/>
      <c r="HIU25" s="54"/>
      <c r="HIV25" s="54"/>
      <c r="HIW25" s="54"/>
      <c r="HIX25" s="54"/>
      <c r="HIY25" s="54"/>
      <c r="HIZ25" s="54"/>
      <c r="HJA25" s="54"/>
      <c r="HJB25" s="54"/>
      <c r="HJC25" s="54"/>
      <c r="HJD25" s="54"/>
      <c r="HJE25" s="54"/>
      <c r="HJF25" s="54"/>
      <c r="HJG25" s="54"/>
      <c r="HJH25" s="54"/>
      <c r="HJI25" s="54"/>
      <c r="HJJ25" s="54"/>
      <c r="HJK25" s="54"/>
      <c r="HJL25" s="54"/>
      <c r="HJM25" s="54"/>
      <c r="HJN25" s="54"/>
      <c r="HJO25" s="54"/>
      <c r="HJP25" s="54"/>
      <c r="HJQ25" s="54"/>
      <c r="HJR25" s="54"/>
      <c r="HJS25" s="54"/>
      <c r="HJT25" s="54"/>
      <c r="HJU25" s="54"/>
      <c r="HJV25" s="54"/>
      <c r="HJW25" s="54"/>
      <c r="HJX25" s="54"/>
      <c r="HJY25" s="54"/>
      <c r="HJZ25" s="54"/>
      <c r="HKA25" s="54"/>
      <c r="HKB25" s="54"/>
      <c r="HKC25" s="54"/>
      <c r="HKD25" s="54"/>
      <c r="HKE25" s="54"/>
      <c r="HKF25" s="54"/>
      <c r="HKG25" s="54"/>
      <c r="HKH25" s="54"/>
      <c r="HKI25" s="54"/>
      <c r="HKJ25" s="54"/>
      <c r="HKK25" s="54"/>
      <c r="HKL25" s="54"/>
      <c r="HKM25" s="54"/>
      <c r="HKN25" s="54"/>
      <c r="HKO25" s="54"/>
      <c r="HKP25" s="54"/>
      <c r="HKQ25" s="54"/>
      <c r="HKR25" s="54"/>
      <c r="HKS25" s="54"/>
      <c r="HKT25" s="54"/>
      <c r="HKU25" s="54"/>
      <c r="HKV25" s="54"/>
      <c r="HKW25" s="54"/>
      <c r="HKX25" s="54"/>
      <c r="HKY25" s="54"/>
      <c r="HKZ25" s="54"/>
      <c r="HLA25" s="54"/>
      <c r="HLB25" s="54"/>
      <c r="HLC25" s="54"/>
      <c r="HLD25" s="54"/>
      <c r="HLE25" s="54"/>
      <c r="HLF25" s="54"/>
      <c r="HLG25" s="54"/>
      <c r="HLH25" s="54"/>
      <c r="HLI25" s="54"/>
      <c r="HLJ25" s="54"/>
      <c r="HLK25" s="54"/>
      <c r="HLL25" s="54"/>
      <c r="HLM25" s="54"/>
      <c r="HLN25" s="54"/>
      <c r="HLO25" s="54"/>
      <c r="HLP25" s="54"/>
      <c r="HLQ25" s="54"/>
      <c r="HLR25" s="54"/>
      <c r="HLS25" s="54"/>
      <c r="HLT25" s="54"/>
      <c r="HLU25" s="54"/>
      <c r="HLV25" s="54"/>
      <c r="HLW25" s="54"/>
      <c r="HLX25" s="54"/>
      <c r="HLY25" s="54"/>
      <c r="HLZ25" s="54"/>
      <c r="HMA25" s="54"/>
      <c r="HMB25" s="54"/>
      <c r="HMC25" s="54"/>
      <c r="HMD25" s="54"/>
      <c r="HME25" s="54"/>
      <c r="HMF25" s="54"/>
      <c r="HMG25" s="54"/>
      <c r="HMH25" s="54"/>
      <c r="HMI25" s="54"/>
      <c r="HMJ25" s="54"/>
      <c r="HMK25" s="54"/>
      <c r="HML25" s="54"/>
      <c r="HMM25" s="54"/>
      <c r="HMN25" s="54"/>
      <c r="HMO25" s="54"/>
      <c r="HMP25" s="54"/>
      <c r="HMQ25" s="54"/>
      <c r="HMR25" s="54"/>
      <c r="HMS25" s="54"/>
      <c r="HMT25" s="54"/>
      <c r="HMU25" s="54"/>
      <c r="HMV25" s="54"/>
      <c r="HMW25" s="54"/>
      <c r="HMX25" s="54"/>
      <c r="HMY25" s="54"/>
      <c r="HMZ25" s="54"/>
      <c r="HNA25" s="54"/>
      <c r="HNB25" s="54"/>
      <c r="HNC25" s="54"/>
      <c r="HND25" s="54"/>
      <c r="HNE25" s="54"/>
      <c r="HNF25" s="54"/>
      <c r="HNG25" s="54"/>
      <c r="HNH25" s="54"/>
      <c r="HNI25" s="54"/>
      <c r="HNJ25" s="54"/>
      <c r="HNK25" s="54"/>
      <c r="HNL25" s="54"/>
      <c r="HNM25" s="54"/>
      <c r="HNN25" s="54"/>
      <c r="HNO25" s="54"/>
      <c r="HNP25" s="54"/>
      <c r="HNQ25" s="54"/>
      <c r="HNR25" s="54"/>
      <c r="HNS25" s="54"/>
      <c r="HNT25" s="54"/>
      <c r="HNU25" s="54"/>
      <c r="HNV25" s="54"/>
      <c r="HNW25" s="54"/>
      <c r="HNX25" s="54"/>
      <c r="HNY25" s="54"/>
      <c r="HNZ25" s="54"/>
      <c r="HOA25" s="54"/>
      <c r="HOB25" s="54"/>
      <c r="HOC25" s="54"/>
      <c r="HOD25" s="54"/>
      <c r="HOE25" s="54"/>
      <c r="HOF25" s="54"/>
      <c r="HOG25" s="54"/>
      <c r="HOH25" s="54"/>
      <c r="HOI25" s="54"/>
      <c r="HOJ25" s="54"/>
      <c r="HOK25" s="54"/>
      <c r="HOL25" s="54"/>
      <c r="HOM25" s="54"/>
      <c r="HON25" s="54"/>
      <c r="HOO25" s="54"/>
      <c r="HOP25" s="54"/>
      <c r="HOQ25" s="54"/>
      <c r="HOR25" s="54"/>
      <c r="HOS25" s="54"/>
      <c r="HOT25" s="54"/>
      <c r="HOU25" s="54"/>
      <c r="HOV25" s="54"/>
      <c r="HOW25" s="54"/>
      <c r="HOX25" s="54"/>
      <c r="HOY25" s="54"/>
      <c r="HOZ25" s="54"/>
      <c r="HPA25" s="54"/>
      <c r="HPB25" s="54"/>
      <c r="HPC25" s="54"/>
      <c r="HPD25" s="54"/>
      <c r="HPE25" s="54"/>
      <c r="HPF25" s="54"/>
      <c r="HPG25" s="54"/>
      <c r="HPH25" s="54"/>
      <c r="HPI25" s="54"/>
      <c r="HPJ25" s="54"/>
      <c r="HPK25" s="54"/>
      <c r="HPL25" s="54"/>
      <c r="HPM25" s="54"/>
      <c r="HPN25" s="54"/>
      <c r="HPO25" s="54"/>
      <c r="HPP25" s="54"/>
      <c r="HPQ25" s="54"/>
      <c r="HPR25" s="54"/>
      <c r="HPS25" s="54"/>
      <c r="HPT25" s="54"/>
      <c r="HPU25" s="54"/>
      <c r="HPV25" s="54"/>
      <c r="HPW25" s="54"/>
      <c r="HPX25" s="54"/>
      <c r="HPY25" s="54"/>
      <c r="HPZ25" s="54"/>
      <c r="HQA25" s="54"/>
      <c r="HQB25" s="54"/>
      <c r="HQC25" s="54"/>
      <c r="HQD25" s="54"/>
      <c r="HQE25" s="54"/>
      <c r="HQF25" s="54"/>
      <c r="HQG25" s="54"/>
      <c r="HQH25" s="54"/>
      <c r="HQI25" s="54"/>
      <c r="HQJ25" s="54"/>
      <c r="HQK25" s="54"/>
      <c r="HQL25" s="54"/>
      <c r="HQM25" s="54"/>
      <c r="HQN25" s="54"/>
      <c r="HQO25" s="54"/>
      <c r="HQP25" s="54"/>
      <c r="HQQ25" s="54"/>
      <c r="HQR25" s="54"/>
      <c r="HQS25" s="54"/>
      <c r="HQT25" s="54"/>
      <c r="HQU25" s="54"/>
      <c r="HQV25" s="54"/>
      <c r="HQW25" s="54"/>
      <c r="HQX25" s="54"/>
      <c r="HQY25" s="54"/>
      <c r="HQZ25" s="54"/>
      <c r="HRA25" s="54"/>
      <c r="HRB25" s="54"/>
      <c r="HRC25" s="54"/>
      <c r="HRD25" s="54"/>
      <c r="HRE25" s="54"/>
      <c r="HRF25" s="54"/>
      <c r="HRG25" s="54"/>
      <c r="HRH25" s="54"/>
      <c r="HRI25" s="54"/>
      <c r="HRJ25" s="54"/>
      <c r="HRK25" s="54"/>
      <c r="HRL25" s="54"/>
      <c r="HRM25" s="54"/>
      <c r="HRN25" s="54"/>
      <c r="HRO25" s="54"/>
      <c r="HRP25" s="54"/>
      <c r="HRQ25" s="54"/>
      <c r="HRR25" s="54"/>
      <c r="HRS25" s="54"/>
      <c r="HRT25" s="54"/>
      <c r="HRU25" s="54"/>
      <c r="HRV25" s="54"/>
      <c r="HRW25" s="54"/>
      <c r="HRX25" s="54"/>
      <c r="HRY25" s="54"/>
      <c r="HRZ25" s="54"/>
      <c r="HSA25" s="54"/>
      <c r="HSB25" s="54"/>
      <c r="HSC25" s="54"/>
      <c r="HSD25" s="54"/>
      <c r="HSE25" s="54"/>
      <c r="HSF25" s="54"/>
      <c r="HSG25" s="54"/>
      <c r="HSH25" s="54"/>
      <c r="HSI25" s="54"/>
      <c r="HSJ25" s="54"/>
      <c r="HSK25" s="54"/>
      <c r="HSL25" s="54"/>
      <c r="HSM25" s="54"/>
      <c r="HSN25" s="54"/>
      <c r="HSO25" s="54"/>
      <c r="HSP25" s="54"/>
      <c r="HSQ25" s="54"/>
      <c r="HSR25" s="54"/>
      <c r="HSS25" s="54"/>
      <c r="HST25" s="54"/>
      <c r="HSU25" s="54"/>
      <c r="HSV25" s="54"/>
      <c r="HSW25" s="54"/>
      <c r="HSX25" s="54"/>
      <c r="HSY25" s="54"/>
      <c r="HSZ25" s="54"/>
      <c r="HTA25" s="54"/>
      <c r="HTB25" s="54"/>
      <c r="HTC25" s="54"/>
      <c r="HTD25" s="54"/>
      <c r="HTE25" s="54"/>
      <c r="HTF25" s="54"/>
      <c r="HTG25" s="54"/>
      <c r="HTH25" s="54"/>
      <c r="HTI25" s="54"/>
      <c r="HTJ25" s="54"/>
      <c r="HTK25" s="54"/>
      <c r="HTL25" s="54"/>
      <c r="HTM25" s="54"/>
      <c r="HTN25" s="54"/>
      <c r="HTO25" s="54"/>
      <c r="HTP25" s="54"/>
      <c r="HTQ25" s="54"/>
      <c r="HTR25" s="54"/>
      <c r="HTS25" s="54"/>
      <c r="HTT25" s="54"/>
      <c r="HTU25" s="54"/>
      <c r="HTV25" s="54"/>
      <c r="HTW25" s="54"/>
      <c r="HTX25" s="54"/>
      <c r="HTY25" s="54"/>
      <c r="HTZ25" s="54"/>
      <c r="HUA25" s="54"/>
      <c r="HUB25" s="54"/>
      <c r="HUC25" s="54"/>
      <c r="HUD25" s="54"/>
      <c r="HUE25" s="54"/>
      <c r="HUF25" s="54"/>
      <c r="HUG25" s="54"/>
      <c r="HUH25" s="54"/>
      <c r="HUI25" s="54"/>
      <c r="HUJ25" s="54"/>
      <c r="HUK25" s="54"/>
      <c r="HUL25" s="54"/>
      <c r="HUM25" s="54"/>
      <c r="HUN25" s="54"/>
      <c r="HUO25" s="54"/>
      <c r="HUP25" s="54"/>
      <c r="HUQ25" s="54"/>
      <c r="HUR25" s="54"/>
      <c r="HUS25" s="54"/>
      <c r="HUT25" s="54"/>
      <c r="HUU25" s="54"/>
      <c r="HUV25" s="54"/>
      <c r="HUW25" s="54"/>
      <c r="HUX25" s="54"/>
      <c r="HUY25" s="54"/>
      <c r="HUZ25" s="54"/>
      <c r="HVA25" s="54"/>
      <c r="HVB25" s="54"/>
      <c r="HVC25" s="54"/>
      <c r="HVD25" s="54"/>
      <c r="HVE25" s="54"/>
      <c r="HVF25" s="54"/>
      <c r="HVG25" s="54"/>
      <c r="HVH25" s="54"/>
      <c r="HVI25" s="54"/>
      <c r="HVJ25" s="54"/>
      <c r="HVK25" s="54"/>
      <c r="HVL25" s="54"/>
      <c r="HVM25" s="54"/>
      <c r="HVN25" s="54"/>
      <c r="HVO25" s="54"/>
      <c r="HVP25" s="54"/>
      <c r="HVQ25" s="54"/>
      <c r="HVR25" s="54"/>
      <c r="HVS25" s="54"/>
      <c r="HVT25" s="54"/>
      <c r="HVU25" s="54"/>
      <c r="HVV25" s="54"/>
      <c r="HVW25" s="54"/>
      <c r="HVX25" s="54"/>
      <c r="HVY25" s="54"/>
      <c r="HVZ25" s="54"/>
      <c r="HWA25" s="54"/>
      <c r="HWB25" s="54"/>
      <c r="HWC25" s="54"/>
      <c r="HWD25" s="54"/>
      <c r="HWE25" s="54"/>
      <c r="HWF25" s="54"/>
      <c r="HWG25" s="54"/>
      <c r="HWH25" s="54"/>
      <c r="HWI25" s="54"/>
      <c r="HWJ25" s="54"/>
      <c r="HWK25" s="54"/>
      <c r="HWL25" s="54"/>
      <c r="HWM25" s="54"/>
      <c r="HWN25" s="54"/>
      <c r="HWO25" s="54"/>
      <c r="HWP25" s="54"/>
      <c r="HWQ25" s="54"/>
      <c r="HWR25" s="54"/>
      <c r="HWS25" s="54"/>
      <c r="HWT25" s="54"/>
      <c r="HWU25" s="54"/>
      <c r="HWV25" s="54"/>
      <c r="HWW25" s="54"/>
      <c r="HWX25" s="54"/>
      <c r="HWY25" s="54"/>
      <c r="HWZ25" s="54"/>
      <c r="HXA25" s="54"/>
      <c r="HXB25" s="54"/>
      <c r="HXC25" s="54"/>
      <c r="HXD25" s="54"/>
      <c r="HXE25" s="54"/>
      <c r="HXF25" s="54"/>
      <c r="HXG25" s="54"/>
      <c r="HXH25" s="54"/>
      <c r="HXI25" s="54"/>
      <c r="HXJ25" s="54"/>
      <c r="HXK25" s="54"/>
      <c r="HXL25" s="54"/>
      <c r="HXM25" s="54"/>
      <c r="HXN25" s="54"/>
      <c r="HXO25" s="54"/>
      <c r="HXP25" s="54"/>
      <c r="HXQ25" s="54"/>
      <c r="HXR25" s="54"/>
      <c r="HXS25" s="54"/>
      <c r="HXT25" s="54"/>
      <c r="HXU25" s="54"/>
      <c r="HXV25" s="54"/>
      <c r="HXW25" s="54"/>
      <c r="HXX25" s="54"/>
      <c r="HXY25" s="54"/>
      <c r="HXZ25" s="54"/>
      <c r="HYA25" s="54"/>
      <c r="HYB25" s="54"/>
      <c r="HYC25" s="54"/>
      <c r="HYD25" s="54"/>
      <c r="HYE25" s="54"/>
      <c r="HYF25" s="54"/>
      <c r="HYG25" s="54"/>
      <c r="HYH25" s="54"/>
      <c r="HYI25" s="54"/>
      <c r="HYJ25" s="54"/>
      <c r="HYK25" s="54"/>
      <c r="HYL25" s="54"/>
      <c r="HYM25" s="54"/>
      <c r="HYN25" s="54"/>
      <c r="HYO25" s="54"/>
      <c r="HYP25" s="54"/>
      <c r="HYQ25" s="54"/>
      <c r="HYR25" s="54"/>
      <c r="HYS25" s="54"/>
      <c r="HYT25" s="54"/>
      <c r="HYU25" s="54"/>
      <c r="HYV25" s="54"/>
      <c r="HYW25" s="54"/>
      <c r="HYX25" s="54"/>
      <c r="HYY25" s="54"/>
      <c r="HYZ25" s="54"/>
      <c r="HZA25" s="54"/>
      <c r="HZB25" s="54"/>
      <c r="HZC25" s="54"/>
      <c r="HZD25" s="54"/>
      <c r="HZE25" s="54"/>
      <c r="HZF25" s="54"/>
      <c r="HZG25" s="54"/>
      <c r="HZH25" s="54"/>
      <c r="HZI25" s="54"/>
      <c r="HZJ25" s="54"/>
      <c r="HZK25" s="54"/>
      <c r="HZL25" s="54"/>
      <c r="HZM25" s="54"/>
      <c r="HZN25" s="54"/>
      <c r="HZO25" s="54"/>
      <c r="HZP25" s="54"/>
      <c r="HZQ25" s="54"/>
      <c r="HZR25" s="54"/>
      <c r="HZS25" s="54"/>
      <c r="HZT25" s="54"/>
      <c r="HZU25" s="54"/>
      <c r="HZV25" s="54"/>
      <c r="HZW25" s="54"/>
      <c r="HZX25" s="54"/>
      <c r="HZY25" s="54"/>
      <c r="HZZ25" s="54"/>
      <c r="IAA25" s="54"/>
      <c r="IAB25" s="54"/>
      <c r="IAC25" s="54"/>
      <c r="IAD25" s="54"/>
      <c r="IAE25" s="54"/>
      <c r="IAF25" s="54"/>
      <c r="IAG25" s="54"/>
      <c r="IAH25" s="54"/>
      <c r="IAI25" s="54"/>
      <c r="IAJ25" s="54"/>
      <c r="IAK25" s="54"/>
      <c r="IAL25" s="54"/>
      <c r="IAM25" s="54"/>
      <c r="IAN25" s="54"/>
      <c r="IAO25" s="54"/>
      <c r="IAP25" s="54"/>
      <c r="IAQ25" s="54"/>
      <c r="IAR25" s="54"/>
      <c r="IAS25" s="54"/>
      <c r="IAT25" s="54"/>
      <c r="IAU25" s="54"/>
      <c r="IAV25" s="54"/>
      <c r="IAW25" s="54"/>
      <c r="IAX25" s="54"/>
      <c r="IAY25" s="54"/>
      <c r="IAZ25" s="54"/>
      <c r="IBA25" s="54"/>
      <c r="IBB25" s="54"/>
      <c r="IBC25" s="54"/>
      <c r="IBD25" s="54"/>
      <c r="IBE25" s="54"/>
      <c r="IBF25" s="54"/>
      <c r="IBG25" s="54"/>
      <c r="IBH25" s="54"/>
      <c r="IBI25" s="54"/>
      <c r="IBJ25" s="54"/>
      <c r="IBK25" s="54"/>
      <c r="IBL25" s="54"/>
      <c r="IBM25" s="54"/>
      <c r="IBN25" s="54"/>
      <c r="IBO25" s="54"/>
      <c r="IBP25" s="54"/>
      <c r="IBQ25" s="54"/>
      <c r="IBR25" s="54"/>
      <c r="IBS25" s="54"/>
      <c r="IBT25" s="54"/>
      <c r="IBU25" s="54"/>
      <c r="IBV25" s="54"/>
      <c r="IBW25" s="54"/>
      <c r="IBX25" s="54"/>
      <c r="IBY25" s="54"/>
      <c r="IBZ25" s="54"/>
      <c r="ICA25" s="54"/>
      <c r="ICB25" s="54"/>
      <c r="ICC25" s="54"/>
      <c r="ICD25" s="54"/>
      <c r="ICE25" s="54"/>
      <c r="ICF25" s="54"/>
      <c r="ICG25" s="54"/>
      <c r="ICH25" s="54"/>
      <c r="ICI25" s="54"/>
      <c r="ICJ25" s="54"/>
      <c r="ICK25" s="54"/>
      <c r="ICL25" s="54"/>
      <c r="ICM25" s="54"/>
      <c r="ICN25" s="54"/>
      <c r="ICO25" s="54"/>
      <c r="ICP25" s="54"/>
      <c r="ICQ25" s="54"/>
      <c r="ICR25" s="54"/>
      <c r="ICS25" s="54"/>
      <c r="ICT25" s="54"/>
      <c r="ICU25" s="54"/>
      <c r="ICV25" s="54"/>
      <c r="ICW25" s="54"/>
      <c r="ICX25" s="54"/>
      <c r="ICY25" s="54"/>
      <c r="ICZ25" s="54"/>
      <c r="IDA25" s="54"/>
      <c r="IDB25" s="54"/>
      <c r="IDC25" s="54"/>
      <c r="IDD25" s="54"/>
      <c r="IDE25" s="54"/>
      <c r="IDF25" s="54"/>
      <c r="IDG25" s="54"/>
      <c r="IDH25" s="54"/>
      <c r="IDI25" s="54"/>
      <c r="IDJ25" s="54"/>
      <c r="IDK25" s="54"/>
      <c r="IDL25" s="54"/>
      <c r="IDM25" s="54"/>
      <c r="IDN25" s="54"/>
      <c r="IDO25" s="54"/>
      <c r="IDP25" s="54"/>
      <c r="IDQ25" s="54"/>
      <c r="IDR25" s="54"/>
      <c r="IDS25" s="54"/>
      <c r="IDT25" s="54"/>
      <c r="IDU25" s="54"/>
      <c r="IDV25" s="54"/>
      <c r="IDW25" s="54"/>
      <c r="IDX25" s="54"/>
      <c r="IDY25" s="54"/>
      <c r="IDZ25" s="54"/>
      <c r="IEA25" s="54"/>
      <c r="IEB25" s="54"/>
      <c r="IEC25" s="54"/>
      <c r="IED25" s="54"/>
      <c r="IEE25" s="54"/>
      <c r="IEF25" s="54"/>
      <c r="IEG25" s="54"/>
      <c r="IEH25" s="54"/>
      <c r="IEI25" s="54"/>
      <c r="IEJ25" s="54"/>
      <c r="IEK25" s="54"/>
      <c r="IEL25" s="54"/>
      <c r="IEM25" s="54"/>
      <c r="IEN25" s="54"/>
      <c r="IEO25" s="54"/>
      <c r="IEP25" s="54"/>
      <c r="IEQ25" s="54"/>
      <c r="IER25" s="54"/>
      <c r="IES25" s="54"/>
      <c r="IET25" s="54"/>
      <c r="IEU25" s="54"/>
      <c r="IEV25" s="54"/>
      <c r="IEW25" s="54"/>
      <c r="IEX25" s="54"/>
      <c r="IEY25" s="54"/>
      <c r="IEZ25" s="54"/>
      <c r="IFA25" s="54"/>
      <c r="IFB25" s="54"/>
      <c r="IFC25" s="54"/>
      <c r="IFD25" s="54"/>
      <c r="IFE25" s="54"/>
      <c r="IFF25" s="54"/>
      <c r="IFG25" s="54"/>
      <c r="IFH25" s="54"/>
      <c r="IFI25" s="54"/>
      <c r="IFJ25" s="54"/>
      <c r="IFK25" s="54"/>
      <c r="IFL25" s="54"/>
      <c r="IFM25" s="54"/>
      <c r="IFN25" s="54"/>
      <c r="IFO25" s="54"/>
      <c r="IFP25" s="54"/>
      <c r="IFQ25" s="54"/>
      <c r="IFR25" s="54"/>
      <c r="IFS25" s="54"/>
      <c r="IFT25" s="54"/>
      <c r="IFU25" s="54"/>
      <c r="IFV25" s="54"/>
      <c r="IFW25" s="54"/>
      <c r="IFX25" s="54"/>
      <c r="IFY25" s="54"/>
      <c r="IFZ25" s="54"/>
      <c r="IGA25" s="54"/>
      <c r="IGB25" s="54"/>
      <c r="IGC25" s="54"/>
      <c r="IGD25" s="54"/>
      <c r="IGE25" s="54"/>
      <c r="IGF25" s="54"/>
      <c r="IGG25" s="54"/>
      <c r="IGH25" s="54"/>
      <c r="IGI25" s="54"/>
      <c r="IGJ25" s="54"/>
      <c r="IGK25" s="54"/>
      <c r="IGL25" s="54"/>
      <c r="IGM25" s="54"/>
      <c r="IGN25" s="54"/>
      <c r="IGO25" s="54"/>
      <c r="IGP25" s="54"/>
      <c r="IGQ25" s="54"/>
      <c r="IGR25" s="54"/>
      <c r="IGS25" s="54"/>
      <c r="IGT25" s="54"/>
      <c r="IGU25" s="54"/>
      <c r="IGV25" s="54"/>
      <c r="IGW25" s="54"/>
      <c r="IGX25" s="54"/>
      <c r="IGY25" s="54"/>
      <c r="IGZ25" s="54"/>
      <c r="IHA25" s="54"/>
      <c r="IHB25" s="54"/>
      <c r="IHC25" s="54"/>
      <c r="IHD25" s="54"/>
      <c r="IHE25" s="54"/>
      <c r="IHF25" s="54"/>
      <c r="IHG25" s="54"/>
      <c r="IHH25" s="54"/>
      <c r="IHI25" s="54"/>
      <c r="IHJ25" s="54"/>
      <c r="IHK25" s="54"/>
      <c r="IHL25" s="54"/>
      <c r="IHM25" s="54"/>
      <c r="IHN25" s="54"/>
      <c r="IHO25" s="54"/>
      <c r="IHP25" s="54"/>
      <c r="IHQ25" s="54"/>
      <c r="IHR25" s="54"/>
      <c r="IHS25" s="54"/>
      <c r="IHT25" s="54"/>
      <c r="IHU25" s="54"/>
      <c r="IHV25" s="54"/>
      <c r="IHW25" s="54"/>
      <c r="IHX25" s="54"/>
      <c r="IHY25" s="54"/>
      <c r="IHZ25" s="54"/>
      <c r="IIA25" s="54"/>
      <c r="IIB25" s="54"/>
      <c r="IIC25" s="54"/>
      <c r="IID25" s="54"/>
      <c r="IIE25" s="54"/>
      <c r="IIF25" s="54"/>
      <c r="IIG25" s="54"/>
      <c r="IIH25" s="54"/>
      <c r="III25" s="54"/>
      <c r="IIJ25" s="54"/>
      <c r="IIK25" s="54"/>
      <c r="IIL25" s="54"/>
      <c r="IIM25" s="54"/>
      <c r="IIN25" s="54"/>
      <c r="IIO25" s="54"/>
      <c r="IIP25" s="54"/>
      <c r="IIQ25" s="54"/>
      <c r="IIR25" s="54"/>
      <c r="IIS25" s="54"/>
      <c r="IIT25" s="54"/>
      <c r="IIU25" s="54"/>
      <c r="IIV25" s="54"/>
      <c r="IIW25" s="54"/>
      <c r="IIX25" s="54"/>
      <c r="IIY25" s="54"/>
      <c r="IIZ25" s="54"/>
      <c r="IJA25" s="54"/>
      <c r="IJB25" s="54"/>
      <c r="IJC25" s="54"/>
      <c r="IJD25" s="54"/>
      <c r="IJE25" s="54"/>
      <c r="IJF25" s="54"/>
      <c r="IJG25" s="54"/>
      <c r="IJH25" s="54"/>
      <c r="IJI25" s="54"/>
      <c r="IJJ25" s="54"/>
      <c r="IJK25" s="54"/>
      <c r="IJL25" s="54"/>
      <c r="IJM25" s="54"/>
      <c r="IJN25" s="54"/>
      <c r="IJO25" s="54"/>
      <c r="IJP25" s="54"/>
      <c r="IJQ25" s="54"/>
      <c r="IJR25" s="54"/>
      <c r="IJS25" s="54"/>
      <c r="IJT25" s="54"/>
      <c r="IJU25" s="54"/>
      <c r="IJV25" s="54"/>
      <c r="IJW25" s="54"/>
      <c r="IJX25" s="54"/>
      <c r="IJY25" s="54"/>
      <c r="IJZ25" s="54"/>
      <c r="IKA25" s="54"/>
      <c r="IKB25" s="54"/>
      <c r="IKC25" s="54"/>
      <c r="IKD25" s="54"/>
      <c r="IKE25" s="54"/>
      <c r="IKF25" s="54"/>
      <c r="IKG25" s="54"/>
      <c r="IKH25" s="54"/>
      <c r="IKI25" s="54"/>
      <c r="IKJ25" s="54"/>
      <c r="IKK25" s="54"/>
      <c r="IKL25" s="54"/>
      <c r="IKM25" s="54"/>
      <c r="IKN25" s="54"/>
      <c r="IKO25" s="54"/>
      <c r="IKP25" s="54"/>
      <c r="IKQ25" s="54"/>
      <c r="IKR25" s="54"/>
      <c r="IKS25" s="54"/>
      <c r="IKT25" s="54"/>
      <c r="IKU25" s="54"/>
      <c r="IKV25" s="54"/>
      <c r="IKW25" s="54"/>
      <c r="IKX25" s="54"/>
      <c r="IKY25" s="54"/>
      <c r="IKZ25" s="54"/>
      <c r="ILA25" s="54"/>
      <c r="ILB25" s="54"/>
      <c r="ILC25" s="54"/>
      <c r="ILD25" s="54"/>
      <c r="ILE25" s="54"/>
      <c r="ILF25" s="54"/>
      <c r="ILG25" s="54"/>
      <c r="ILH25" s="54"/>
      <c r="ILI25" s="54"/>
      <c r="ILJ25" s="54"/>
      <c r="ILK25" s="54"/>
      <c r="ILL25" s="54"/>
      <c r="ILM25" s="54"/>
      <c r="ILN25" s="54"/>
      <c r="ILO25" s="54"/>
      <c r="ILP25" s="54"/>
      <c r="ILQ25" s="54"/>
      <c r="ILR25" s="54"/>
      <c r="ILS25" s="54"/>
      <c r="ILT25" s="54"/>
      <c r="ILU25" s="54"/>
      <c r="ILV25" s="54"/>
      <c r="ILW25" s="54"/>
      <c r="ILX25" s="54"/>
      <c r="ILY25" s="54"/>
      <c r="ILZ25" s="54"/>
      <c r="IMA25" s="54"/>
      <c r="IMB25" s="54"/>
      <c r="IMC25" s="54"/>
      <c r="IMD25" s="54"/>
      <c r="IME25" s="54"/>
      <c r="IMF25" s="54"/>
      <c r="IMG25" s="54"/>
      <c r="IMH25" s="54"/>
      <c r="IMI25" s="54"/>
      <c r="IMJ25" s="54"/>
      <c r="IMK25" s="54"/>
      <c r="IML25" s="54"/>
      <c r="IMM25" s="54"/>
      <c r="IMN25" s="54"/>
      <c r="IMO25" s="54"/>
      <c r="IMP25" s="54"/>
      <c r="IMQ25" s="54"/>
      <c r="IMR25" s="54"/>
      <c r="IMS25" s="54"/>
      <c r="IMT25" s="54"/>
      <c r="IMU25" s="54"/>
      <c r="IMV25" s="54"/>
      <c r="IMW25" s="54"/>
      <c r="IMX25" s="54"/>
      <c r="IMY25" s="54"/>
      <c r="IMZ25" s="54"/>
      <c r="INA25" s="54"/>
      <c r="INB25" s="54"/>
      <c r="INC25" s="54"/>
      <c r="IND25" s="54"/>
      <c r="INE25" s="54"/>
      <c r="INF25" s="54"/>
      <c r="ING25" s="54"/>
      <c r="INH25" s="54"/>
      <c r="INI25" s="54"/>
      <c r="INJ25" s="54"/>
      <c r="INK25" s="54"/>
      <c r="INL25" s="54"/>
      <c r="INM25" s="54"/>
      <c r="INN25" s="54"/>
      <c r="INO25" s="54"/>
      <c r="INP25" s="54"/>
      <c r="INQ25" s="54"/>
      <c r="INR25" s="54"/>
      <c r="INS25" s="54"/>
      <c r="INT25" s="54"/>
      <c r="INU25" s="54"/>
      <c r="INV25" s="54"/>
      <c r="INW25" s="54"/>
      <c r="INX25" s="54"/>
      <c r="INY25" s="54"/>
      <c r="INZ25" s="54"/>
      <c r="IOA25" s="54"/>
      <c r="IOB25" s="54"/>
      <c r="IOC25" s="54"/>
      <c r="IOD25" s="54"/>
      <c r="IOE25" s="54"/>
      <c r="IOF25" s="54"/>
      <c r="IOG25" s="54"/>
      <c r="IOH25" s="54"/>
      <c r="IOI25" s="54"/>
      <c r="IOJ25" s="54"/>
      <c r="IOK25" s="54"/>
      <c r="IOL25" s="54"/>
      <c r="IOM25" s="54"/>
      <c r="ION25" s="54"/>
      <c r="IOO25" s="54"/>
      <c r="IOP25" s="54"/>
      <c r="IOQ25" s="54"/>
      <c r="IOR25" s="54"/>
      <c r="IOS25" s="54"/>
      <c r="IOT25" s="54"/>
      <c r="IOU25" s="54"/>
      <c r="IOV25" s="54"/>
      <c r="IOW25" s="54"/>
      <c r="IOX25" s="54"/>
      <c r="IOY25" s="54"/>
      <c r="IOZ25" s="54"/>
      <c r="IPA25" s="54"/>
      <c r="IPB25" s="54"/>
      <c r="IPC25" s="54"/>
      <c r="IPD25" s="54"/>
      <c r="IPE25" s="54"/>
      <c r="IPF25" s="54"/>
      <c r="IPG25" s="54"/>
      <c r="IPH25" s="54"/>
      <c r="IPI25" s="54"/>
      <c r="IPJ25" s="54"/>
      <c r="IPK25" s="54"/>
      <c r="IPL25" s="54"/>
      <c r="IPM25" s="54"/>
      <c r="IPN25" s="54"/>
      <c r="IPO25" s="54"/>
      <c r="IPP25" s="54"/>
      <c r="IPQ25" s="54"/>
      <c r="IPR25" s="54"/>
      <c r="IPS25" s="54"/>
      <c r="IPT25" s="54"/>
      <c r="IPU25" s="54"/>
      <c r="IPV25" s="54"/>
      <c r="IPW25" s="54"/>
      <c r="IPX25" s="54"/>
      <c r="IPY25" s="54"/>
      <c r="IPZ25" s="54"/>
      <c r="IQA25" s="54"/>
      <c r="IQB25" s="54"/>
      <c r="IQC25" s="54"/>
      <c r="IQD25" s="54"/>
      <c r="IQE25" s="54"/>
      <c r="IQF25" s="54"/>
      <c r="IQG25" s="54"/>
      <c r="IQH25" s="54"/>
      <c r="IQI25" s="54"/>
      <c r="IQJ25" s="54"/>
      <c r="IQK25" s="54"/>
      <c r="IQL25" s="54"/>
      <c r="IQM25" s="54"/>
      <c r="IQN25" s="54"/>
      <c r="IQO25" s="54"/>
      <c r="IQP25" s="54"/>
      <c r="IQQ25" s="54"/>
      <c r="IQR25" s="54"/>
      <c r="IQS25" s="54"/>
      <c r="IQT25" s="54"/>
      <c r="IQU25" s="54"/>
      <c r="IQV25" s="54"/>
      <c r="IQW25" s="54"/>
      <c r="IQX25" s="54"/>
      <c r="IQY25" s="54"/>
      <c r="IQZ25" s="54"/>
      <c r="IRA25" s="54"/>
      <c r="IRB25" s="54"/>
      <c r="IRC25" s="54"/>
      <c r="IRD25" s="54"/>
      <c r="IRE25" s="54"/>
      <c r="IRF25" s="54"/>
      <c r="IRG25" s="54"/>
      <c r="IRH25" s="54"/>
      <c r="IRI25" s="54"/>
      <c r="IRJ25" s="54"/>
      <c r="IRK25" s="54"/>
      <c r="IRL25" s="54"/>
      <c r="IRM25" s="54"/>
      <c r="IRN25" s="54"/>
      <c r="IRO25" s="54"/>
      <c r="IRP25" s="54"/>
      <c r="IRQ25" s="54"/>
      <c r="IRR25" s="54"/>
      <c r="IRS25" s="54"/>
      <c r="IRT25" s="54"/>
      <c r="IRU25" s="54"/>
      <c r="IRV25" s="54"/>
      <c r="IRW25" s="54"/>
      <c r="IRX25" s="54"/>
      <c r="IRY25" s="54"/>
      <c r="IRZ25" s="54"/>
      <c r="ISA25" s="54"/>
      <c r="ISB25" s="54"/>
      <c r="ISC25" s="54"/>
      <c r="ISD25" s="54"/>
      <c r="ISE25" s="54"/>
      <c r="ISF25" s="54"/>
      <c r="ISG25" s="54"/>
      <c r="ISH25" s="54"/>
      <c r="ISI25" s="54"/>
      <c r="ISJ25" s="54"/>
      <c r="ISK25" s="54"/>
      <c r="ISL25" s="54"/>
      <c r="ISM25" s="54"/>
      <c r="ISN25" s="54"/>
      <c r="ISO25" s="54"/>
      <c r="ISP25" s="54"/>
      <c r="ISQ25" s="54"/>
      <c r="ISR25" s="54"/>
      <c r="ISS25" s="54"/>
      <c r="IST25" s="54"/>
      <c r="ISU25" s="54"/>
      <c r="ISV25" s="54"/>
      <c r="ISW25" s="54"/>
      <c r="ISX25" s="54"/>
      <c r="ISY25" s="54"/>
      <c r="ISZ25" s="54"/>
      <c r="ITA25" s="54"/>
      <c r="ITB25" s="54"/>
      <c r="ITC25" s="54"/>
      <c r="ITD25" s="54"/>
      <c r="ITE25" s="54"/>
      <c r="ITF25" s="54"/>
      <c r="ITG25" s="54"/>
      <c r="ITH25" s="54"/>
      <c r="ITI25" s="54"/>
      <c r="ITJ25" s="54"/>
      <c r="ITK25" s="54"/>
      <c r="ITL25" s="54"/>
      <c r="ITM25" s="54"/>
      <c r="ITN25" s="54"/>
      <c r="ITO25" s="54"/>
      <c r="ITP25" s="54"/>
      <c r="ITQ25" s="54"/>
      <c r="ITR25" s="54"/>
      <c r="ITS25" s="54"/>
      <c r="ITT25" s="54"/>
      <c r="ITU25" s="54"/>
      <c r="ITV25" s="54"/>
      <c r="ITW25" s="54"/>
      <c r="ITX25" s="54"/>
      <c r="ITY25" s="54"/>
      <c r="ITZ25" s="54"/>
      <c r="IUA25" s="54"/>
      <c r="IUB25" s="54"/>
      <c r="IUC25" s="54"/>
      <c r="IUD25" s="54"/>
      <c r="IUE25" s="54"/>
      <c r="IUF25" s="54"/>
      <c r="IUG25" s="54"/>
      <c r="IUH25" s="54"/>
      <c r="IUI25" s="54"/>
      <c r="IUJ25" s="54"/>
      <c r="IUK25" s="54"/>
      <c r="IUL25" s="54"/>
      <c r="IUM25" s="54"/>
      <c r="IUN25" s="54"/>
      <c r="IUO25" s="54"/>
      <c r="IUP25" s="54"/>
      <c r="IUQ25" s="54"/>
      <c r="IUR25" s="54"/>
      <c r="IUS25" s="54"/>
      <c r="IUT25" s="54"/>
      <c r="IUU25" s="54"/>
      <c r="IUV25" s="54"/>
      <c r="IUW25" s="54"/>
      <c r="IUX25" s="54"/>
      <c r="IUY25" s="54"/>
      <c r="IUZ25" s="54"/>
      <c r="IVA25" s="54"/>
      <c r="IVB25" s="54"/>
      <c r="IVC25" s="54"/>
      <c r="IVD25" s="54"/>
      <c r="IVE25" s="54"/>
      <c r="IVF25" s="54"/>
      <c r="IVG25" s="54"/>
      <c r="IVH25" s="54"/>
      <c r="IVI25" s="54"/>
      <c r="IVJ25" s="54"/>
      <c r="IVK25" s="54"/>
      <c r="IVL25" s="54"/>
      <c r="IVM25" s="54"/>
      <c r="IVN25" s="54"/>
      <c r="IVO25" s="54"/>
      <c r="IVP25" s="54"/>
      <c r="IVQ25" s="54"/>
      <c r="IVR25" s="54"/>
      <c r="IVS25" s="54"/>
      <c r="IVT25" s="54"/>
      <c r="IVU25" s="54"/>
      <c r="IVV25" s="54"/>
      <c r="IVW25" s="54"/>
      <c r="IVX25" s="54"/>
      <c r="IVY25" s="54"/>
      <c r="IVZ25" s="54"/>
      <c r="IWA25" s="54"/>
      <c r="IWB25" s="54"/>
      <c r="IWC25" s="54"/>
      <c r="IWD25" s="54"/>
      <c r="IWE25" s="54"/>
      <c r="IWF25" s="54"/>
      <c r="IWG25" s="54"/>
      <c r="IWH25" s="54"/>
      <c r="IWI25" s="54"/>
      <c r="IWJ25" s="54"/>
      <c r="IWK25" s="54"/>
      <c r="IWL25" s="54"/>
      <c r="IWM25" s="54"/>
      <c r="IWN25" s="54"/>
      <c r="IWO25" s="54"/>
      <c r="IWP25" s="54"/>
      <c r="IWQ25" s="54"/>
      <c r="IWR25" s="54"/>
      <c r="IWS25" s="54"/>
      <c r="IWT25" s="54"/>
      <c r="IWU25" s="54"/>
      <c r="IWV25" s="54"/>
      <c r="IWW25" s="54"/>
      <c r="IWX25" s="54"/>
      <c r="IWY25" s="54"/>
      <c r="IWZ25" s="54"/>
      <c r="IXA25" s="54"/>
      <c r="IXB25" s="54"/>
      <c r="IXC25" s="54"/>
      <c r="IXD25" s="54"/>
      <c r="IXE25" s="54"/>
      <c r="IXF25" s="54"/>
      <c r="IXG25" s="54"/>
      <c r="IXH25" s="54"/>
      <c r="IXI25" s="54"/>
      <c r="IXJ25" s="54"/>
      <c r="IXK25" s="54"/>
      <c r="IXL25" s="54"/>
      <c r="IXM25" s="54"/>
      <c r="IXN25" s="54"/>
      <c r="IXO25" s="54"/>
      <c r="IXP25" s="54"/>
      <c r="IXQ25" s="54"/>
      <c r="IXR25" s="54"/>
      <c r="IXS25" s="54"/>
      <c r="IXT25" s="54"/>
      <c r="IXU25" s="54"/>
      <c r="IXV25" s="54"/>
      <c r="IXW25" s="54"/>
      <c r="IXX25" s="54"/>
      <c r="IXY25" s="54"/>
      <c r="IXZ25" s="54"/>
      <c r="IYA25" s="54"/>
      <c r="IYB25" s="54"/>
      <c r="IYC25" s="54"/>
      <c r="IYD25" s="54"/>
      <c r="IYE25" s="54"/>
      <c r="IYF25" s="54"/>
      <c r="IYG25" s="54"/>
      <c r="IYH25" s="54"/>
      <c r="IYI25" s="54"/>
      <c r="IYJ25" s="54"/>
      <c r="IYK25" s="54"/>
      <c r="IYL25" s="54"/>
      <c r="IYM25" s="54"/>
      <c r="IYN25" s="54"/>
      <c r="IYO25" s="54"/>
      <c r="IYP25" s="54"/>
      <c r="IYQ25" s="54"/>
      <c r="IYR25" s="54"/>
      <c r="IYS25" s="54"/>
      <c r="IYT25" s="54"/>
      <c r="IYU25" s="54"/>
      <c r="IYV25" s="54"/>
      <c r="IYW25" s="54"/>
      <c r="IYX25" s="54"/>
      <c r="IYY25" s="54"/>
      <c r="IYZ25" s="54"/>
      <c r="IZA25" s="54"/>
      <c r="IZB25" s="54"/>
      <c r="IZC25" s="54"/>
      <c r="IZD25" s="54"/>
      <c r="IZE25" s="54"/>
      <c r="IZF25" s="54"/>
      <c r="IZG25" s="54"/>
      <c r="IZH25" s="54"/>
      <c r="IZI25" s="54"/>
      <c r="IZJ25" s="54"/>
      <c r="IZK25" s="54"/>
      <c r="IZL25" s="54"/>
      <c r="IZM25" s="54"/>
      <c r="IZN25" s="54"/>
      <c r="IZO25" s="54"/>
      <c r="IZP25" s="54"/>
      <c r="IZQ25" s="54"/>
      <c r="IZR25" s="54"/>
      <c r="IZS25" s="54"/>
      <c r="IZT25" s="54"/>
      <c r="IZU25" s="54"/>
      <c r="IZV25" s="54"/>
      <c r="IZW25" s="54"/>
      <c r="IZX25" s="54"/>
      <c r="IZY25" s="54"/>
      <c r="IZZ25" s="54"/>
      <c r="JAA25" s="54"/>
      <c r="JAB25" s="54"/>
      <c r="JAC25" s="54"/>
      <c r="JAD25" s="54"/>
      <c r="JAE25" s="54"/>
      <c r="JAF25" s="54"/>
      <c r="JAG25" s="54"/>
      <c r="JAH25" s="54"/>
      <c r="JAI25" s="54"/>
      <c r="JAJ25" s="54"/>
      <c r="JAK25" s="54"/>
      <c r="JAL25" s="54"/>
      <c r="JAM25" s="54"/>
      <c r="JAN25" s="54"/>
      <c r="JAO25" s="54"/>
      <c r="JAP25" s="54"/>
      <c r="JAQ25" s="54"/>
      <c r="JAR25" s="54"/>
      <c r="JAS25" s="54"/>
      <c r="JAT25" s="54"/>
      <c r="JAU25" s="54"/>
      <c r="JAV25" s="54"/>
      <c r="JAW25" s="54"/>
      <c r="JAX25" s="54"/>
      <c r="JAY25" s="54"/>
      <c r="JAZ25" s="54"/>
      <c r="JBA25" s="54"/>
      <c r="JBB25" s="54"/>
      <c r="JBC25" s="54"/>
      <c r="JBD25" s="54"/>
      <c r="JBE25" s="54"/>
      <c r="JBF25" s="54"/>
      <c r="JBG25" s="54"/>
      <c r="JBH25" s="54"/>
      <c r="JBI25" s="54"/>
      <c r="JBJ25" s="54"/>
      <c r="JBK25" s="54"/>
      <c r="JBL25" s="54"/>
      <c r="JBM25" s="54"/>
      <c r="JBN25" s="54"/>
      <c r="JBO25" s="54"/>
      <c r="JBP25" s="54"/>
      <c r="JBQ25" s="54"/>
      <c r="JBR25" s="54"/>
      <c r="JBS25" s="54"/>
      <c r="JBT25" s="54"/>
      <c r="JBU25" s="54"/>
      <c r="JBV25" s="54"/>
      <c r="JBW25" s="54"/>
      <c r="JBX25" s="54"/>
      <c r="JBY25" s="54"/>
      <c r="JBZ25" s="54"/>
      <c r="JCA25" s="54"/>
      <c r="JCB25" s="54"/>
      <c r="JCC25" s="54"/>
      <c r="JCD25" s="54"/>
      <c r="JCE25" s="54"/>
      <c r="JCF25" s="54"/>
      <c r="JCG25" s="54"/>
      <c r="JCH25" s="54"/>
      <c r="JCI25" s="54"/>
      <c r="JCJ25" s="54"/>
      <c r="JCK25" s="54"/>
      <c r="JCL25" s="54"/>
      <c r="JCM25" s="54"/>
      <c r="JCN25" s="54"/>
      <c r="JCO25" s="54"/>
      <c r="JCP25" s="54"/>
      <c r="JCQ25" s="54"/>
      <c r="JCR25" s="54"/>
      <c r="JCS25" s="54"/>
      <c r="JCT25" s="54"/>
      <c r="JCU25" s="54"/>
      <c r="JCV25" s="54"/>
      <c r="JCW25" s="54"/>
      <c r="JCX25" s="54"/>
      <c r="JCY25" s="54"/>
      <c r="JCZ25" s="54"/>
      <c r="JDA25" s="54"/>
      <c r="JDB25" s="54"/>
      <c r="JDC25" s="54"/>
      <c r="JDD25" s="54"/>
      <c r="JDE25" s="54"/>
      <c r="JDF25" s="54"/>
      <c r="JDG25" s="54"/>
      <c r="JDH25" s="54"/>
      <c r="JDI25" s="54"/>
      <c r="JDJ25" s="54"/>
      <c r="JDK25" s="54"/>
      <c r="JDL25" s="54"/>
      <c r="JDM25" s="54"/>
      <c r="JDN25" s="54"/>
      <c r="JDO25" s="54"/>
      <c r="JDP25" s="54"/>
      <c r="JDQ25" s="54"/>
      <c r="JDR25" s="54"/>
      <c r="JDS25" s="54"/>
      <c r="JDT25" s="54"/>
      <c r="JDU25" s="54"/>
      <c r="JDV25" s="54"/>
      <c r="JDW25" s="54"/>
      <c r="JDX25" s="54"/>
      <c r="JDY25" s="54"/>
      <c r="JDZ25" s="54"/>
      <c r="JEA25" s="54"/>
      <c r="JEB25" s="54"/>
      <c r="JEC25" s="54"/>
      <c r="JED25" s="54"/>
      <c r="JEE25" s="54"/>
      <c r="JEF25" s="54"/>
      <c r="JEG25" s="54"/>
      <c r="JEH25" s="54"/>
      <c r="JEI25" s="54"/>
      <c r="JEJ25" s="54"/>
      <c r="JEK25" s="54"/>
      <c r="JEL25" s="54"/>
      <c r="JEM25" s="54"/>
      <c r="JEN25" s="54"/>
      <c r="JEO25" s="54"/>
      <c r="JEP25" s="54"/>
      <c r="JEQ25" s="54"/>
      <c r="JER25" s="54"/>
      <c r="JES25" s="54"/>
      <c r="JET25" s="54"/>
      <c r="JEU25" s="54"/>
      <c r="JEV25" s="54"/>
      <c r="JEW25" s="54"/>
      <c r="JEX25" s="54"/>
      <c r="JEY25" s="54"/>
      <c r="JEZ25" s="54"/>
      <c r="JFA25" s="54"/>
      <c r="JFB25" s="54"/>
      <c r="JFC25" s="54"/>
      <c r="JFD25" s="54"/>
      <c r="JFE25" s="54"/>
      <c r="JFF25" s="54"/>
      <c r="JFG25" s="54"/>
      <c r="JFH25" s="54"/>
      <c r="JFI25" s="54"/>
      <c r="JFJ25" s="54"/>
      <c r="JFK25" s="54"/>
      <c r="JFL25" s="54"/>
      <c r="JFM25" s="54"/>
      <c r="JFN25" s="54"/>
      <c r="JFO25" s="54"/>
      <c r="JFP25" s="54"/>
      <c r="JFQ25" s="54"/>
      <c r="JFR25" s="54"/>
      <c r="JFS25" s="54"/>
      <c r="JFT25" s="54"/>
      <c r="JFU25" s="54"/>
      <c r="JFV25" s="54"/>
      <c r="JFW25" s="54"/>
      <c r="JFX25" s="54"/>
      <c r="JFY25" s="54"/>
      <c r="JFZ25" s="54"/>
      <c r="JGA25" s="54"/>
      <c r="JGB25" s="54"/>
      <c r="JGC25" s="54"/>
      <c r="JGD25" s="54"/>
      <c r="JGE25" s="54"/>
      <c r="JGF25" s="54"/>
      <c r="JGG25" s="54"/>
      <c r="JGH25" s="54"/>
      <c r="JGI25" s="54"/>
      <c r="JGJ25" s="54"/>
      <c r="JGK25" s="54"/>
      <c r="JGL25" s="54"/>
      <c r="JGM25" s="54"/>
      <c r="JGN25" s="54"/>
      <c r="JGO25" s="54"/>
      <c r="JGP25" s="54"/>
      <c r="JGQ25" s="54"/>
      <c r="JGR25" s="54"/>
      <c r="JGS25" s="54"/>
      <c r="JGT25" s="54"/>
      <c r="JGU25" s="54"/>
      <c r="JGV25" s="54"/>
      <c r="JGW25" s="54"/>
      <c r="JGX25" s="54"/>
      <c r="JGY25" s="54"/>
      <c r="JGZ25" s="54"/>
      <c r="JHA25" s="54"/>
      <c r="JHB25" s="54"/>
      <c r="JHC25" s="54"/>
      <c r="JHD25" s="54"/>
      <c r="JHE25" s="54"/>
      <c r="JHF25" s="54"/>
      <c r="JHG25" s="54"/>
      <c r="JHH25" s="54"/>
      <c r="JHI25" s="54"/>
      <c r="JHJ25" s="54"/>
      <c r="JHK25" s="54"/>
      <c r="JHL25" s="54"/>
      <c r="JHM25" s="54"/>
      <c r="JHN25" s="54"/>
      <c r="JHO25" s="54"/>
      <c r="JHP25" s="54"/>
      <c r="JHQ25" s="54"/>
      <c r="JHR25" s="54"/>
      <c r="JHS25" s="54"/>
      <c r="JHT25" s="54"/>
      <c r="JHU25" s="54"/>
      <c r="JHV25" s="54"/>
      <c r="JHW25" s="54"/>
      <c r="JHX25" s="54"/>
      <c r="JHY25" s="54"/>
      <c r="JHZ25" s="54"/>
      <c r="JIA25" s="54"/>
      <c r="JIB25" s="54"/>
      <c r="JIC25" s="54"/>
      <c r="JID25" s="54"/>
      <c r="JIE25" s="54"/>
      <c r="JIF25" s="54"/>
      <c r="JIG25" s="54"/>
      <c r="JIH25" s="54"/>
      <c r="JII25" s="54"/>
      <c r="JIJ25" s="54"/>
      <c r="JIK25" s="54"/>
      <c r="JIL25" s="54"/>
      <c r="JIM25" s="54"/>
      <c r="JIN25" s="54"/>
      <c r="JIO25" s="54"/>
      <c r="JIP25" s="54"/>
      <c r="JIQ25" s="54"/>
      <c r="JIR25" s="54"/>
      <c r="JIS25" s="54"/>
      <c r="JIT25" s="54"/>
      <c r="JIU25" s="54"/>
      <c r="JIV25" s="54"/>
      <c r="JIW25" s="54"/>
      <c r="JIX25" s="54"/>
      <c r="JIY25" s="54"/>
      <c r="JIZ25" s="54"/>
      <c r="JJA25" s="54"/>
      <c r="JJB25" s="54"/>
      <c r="JJC25" s="54"/>
      <c r="JJD25" s="54"/>
      <c r="JJE25" s="54"/>
      <c r="JJF25" s="54"/>
      <c r="JJG25" s="54"/>
      <c r="JJH25" s="54"/>
      <c r="JJI25" s="54"/>
      <c r="JJJ25" s="54"/>
      <c r="JJK25" s="54"/>
      <c r="JJL25" s="54"/>
      <c r="JJM25" s="54"/>
      <c r="JJN25" s="54"/>
      <c r="JJO25" s="54"/>
      <c r="JJP25" s="54"/>
      <c r="JJQ25" s="54"/>
      <c r="JJR25" s="54"/>
      <c r="JJS25" s="54"/>
      <c r="JJT25" s="54"/>
      <c r="JJU25" s="54"/>
      <c r="JJV25" s="54"/>
      <c r="JJW25" s="54"/>
      <c r="JJX25" s="54"/>
      <c r="JJY25" s="54"/>
      <c r="JJZ25" s="54"/>
      <c r="JKA25" s="54"/>
      <c r="JKB25" s="54"/>
      <c r="JKC25" s="54"/>
      <c r="JKD25" s="54"/>
      <c r="JKE25" s="54"/>
      <c r="JKF25" s="54"/>
      <c r="JKG25" s="54"/>
      <c r="JKH25" s="54"/>
      <c r="JKI25" s="54"/>
      <c r="JKJ25" s="54"/>
      <c r="JKK25" s="54"/>
      <c r="JKL25" s="54"/>
      <c r="JKM25" s="54"/>
      <c r="JKN25" s="54"/>
      <c r="JKO25" s="54"/>
      <c r="JKP25" s="54"/>
      <c r="JKQ25" s="54"/>
      <c r="JKR25" s="54"/>
      <c r="JKS25" s="54"/>
      <c r="JKT25" s="54"/>
      <c r="JKU25" s="54"/>
      <c r="JKV25" s="54"/>
      <c r="JKW25" s="54"/>
      <c r="JKX25" s="54"/>
      <c r="JKY25" s="54"/>
      <c r="JKZ25" s="54"/>
      <c r="JLA25" s="54"/>
      <c r="JLB25" s="54"/>
      <c r="JLC25" s="54"/>
      <c r="JLD25" s="54"/>
      <c r="JLE25" s="54"/>
      <c r="JLF25" s="54"/>
      <c r="JLG25" s="54"/>
      <c r="JLH25" s="54"/>
      <c r="JLI25" s="54"/>
      <c r="JLJ25" s="54"/>
      <c r="JLK25" s="54"/>
      <c r="JLL25" s="54"/>
      <c r="JLM25" s="54"/>
      <c r="JLN25" s="54"/>
      <c r="JLO25" s="54"/>
      <c r="JLP25" s="54"/>
      <c r="JLQ25" s="54"/>
      <c r="JLR25" s="54"/>
      <c r="JLS25" s="54"/>
      <c r="JLT25" s="54"/>
      <c r="JLU25" s="54"/>
      <c r="JLV25" s="54"/>
      <c r="JLW25" s="54"/>
      <c r="JLX25" s="54"/>
      <c r="JLY25" s="54"/>
      <c r="JLZ25" s="54"/>
      <c r="JMA25" s="54"/>
      <c r="JMB25" s="54"/>
      <c r="JMC25" s="54"/>
      <c r="JMD25" s="54"/>
      <c r="JME25" s="54"/>
      <c r="JMF25" s="54"/>
      <c r="JMG25" s="54"/>
      <c r="JMH25" s="54"/>
      <c r="JMI25" s="54"/>
      <c r="JMJ25" s="54"/>
      <c r="JMK25" s="54"/>
      <c r="JML25" s="54"/>
      <c r="JMM25" s="54"/>
      <c r="JMN25" s="54"/>
      <c r="JMO25" s="54"/>
      <c r="JMP25" s="54"/>
      <c r="JMQ25" s="54"/>
      <c r="JMR25" s="54"/>
      <c r="JMS25" s="54"/>
      <c r="JMT25" s="54"/>
      <c r="JMU25" s="54"/>
      <c r="JMV25" s="54"/>
      <c r="JMW25" s="54"/>
      <c r="JMX25" s="54"/>
      <c r="JMY25" s="54"/>
      <c r="JMZ25" s="54"/>
      <c r="JNA25" s="54"/>
      <c r="JNB25" s="54"/>
      <c r="JNC25" s="54"/>
      <c r="JND25" s="54"/>
      <c r="JNE25" s="54"/>
      <c r="JNF25" s="54"/>
      <c r="JNG25" s="54"/>
      <c r="JNH25" s="54"/>
      <c r="JNI25" s="54"/>
      <c r="JNJ25" s="54"/>
      <c r="JNK25" s="54"/>
      <c r="JNL25" s="54"/>
      <c r="JNM25" s="54"/>
      <c r="JNN25" s="54"/>
      <c r="JNO25" s="54"/>
      <c r="JNP25" s="54"/>
      <c r="JNQ25" s="54"/>
      <c r="JNR25" s="54"/>
      <c r="JNS25" s="54"/>
      <c r="JNT25" s="54"/>
      <c r="JNU25" s="54"/>
      <c r="JNV25" s="54"/>
      <c r="JNW25" s="54"/>
      <c r="JNX25" s="54"/>
      <c r="JNY25" s="54"/>
      <c r="JNZ25" s="54"/>
      <c r="JOA25" s="54"/>
      <c r="JOB25" s="54"/>
      <c r="JOC25" s="54"/>
      <c r="JOD25" s="54"/>
      <c r="JOE25" s="54"/>
      <c r="JOF25" s="54"/>
      <c r="JOG25" s="54"/>
      <c r="JOH25" s="54"/>
      <c r="JOI25" s="54"/>
      <c r="JOJ25" s="54"/>
      <c r="JOK25" s="54"/>
      <c r="JOL25" s="54"/>
      <c r="JOM25" s="54"/>
      <c r="JON25" s="54"/>
      <c r="JOO25" s="54"/>
      <c r="JOP25" s="54"/>
      <c r="JOQ25" s="54"/>
      <c r="JOR25" s="54"/>
      <c r="JOS25" s="54"/>
      <c r="JOT25" s="54"/>
      <c r="JOU25" s="54"/>
      <c r="JOV25" s="54"/>
      <c r="JOW25" s="54"/>
      <c r="JOX25" s="54"/>
      <c r="JOY25" s="54"/>
      <c r="JOZ25" s="54"/>
      <c r="JPA25" s="54"/>
      <c r="JPB25" s="54"/>
      <c r="JPC25" s="54"/>
      <c r="JPD25" s="54"/>
      <c r="JPE25" s="54"/>
      <c r="JPF25" s="54"/>
      <c r="JPG25" s="54"/>
      <c r="JPH25" s="54"/>
      <c r="JPI25" s="54"/>
      <c r="JPJ25" s="54"/>
      <c r="JPK25" s="54"/>
      <c r="JPL25" s="54"/>
      <c r="JPM25" s="54"/>
      <c r="JPN25" s="54"/>
      <c r="JPO25" s="54"/>
      <c r="JPP25" s="54"/>
      <c r="JPQ25" s="54"/>
      <c r="JPR25" s="54"/>
      <c r="JPS25" s="54"/>
      <c r="JPT25" s="54"/>
      <c r="JPU25" s="54"/>
      <c r="JPV25" s="54"/>
      <c r="JPW25" s="54"/>
      <c r="JPX25" s="54"/>
      <c r="JPY25" s="54"/>
      <c r="JPZ25" s="54"/>
      <c r="JQA25" s="54"/>
      <c r="JQB25" s="54"/>
      <c r="JQC25" s="54"/>
      <c r="JQD25" s="54"/>
      <c r="JQE25" s="54"/>
      <c r="JQF25" s="54"/>
      <c r="JQG25" s="54"/>
      <c r="JQH25" s="54"/>
      <c r="JQI25" s="54"/>
      <c r="JQJ25" s="54"/>
      <c r="JQK25" s="54"/>
      <c r="JQL25" s="54"/>
      <c r="JQM25" s="54"/>
      <c r="JQN25" s="54"/>
      <c r="JQO25" s="54"/>
      <c r="JQP25" s="54"/>
      <c r="JQQ25" s="54"/>
      <c r="JQR25" s="54"/>
      <c r="JQS25" s="54"/>
      <c r="JQT25" s="54"/>
      <c r="JQU25" s="54"/>
      <c r="JQV25" s="54"/>
      <c r="JQW25" s="54"/>
      <c r="JQX25" s="54"/>
      <c r="JQY25" s="54"/>
      <c r="JQZ25" s="54"/>
      <c r="JRA25" s="54"/>
      <c r="JRB25" s="54"/>
      <c r="JRC25" s="54"/>
      <c r="JRD25" s="54"/>
      <c r="JRE25" s="54"/>
      <c r="JRF25" s="54"/>
      <c r="JRG25" s="54"/>
      <c r="JRH25" s="54"/>
      <c r="JRI25" s="54"/>
      <c r="JRJ25" s="54"/>
      <c r="JRK25" s="54"/>
      <c r="JRL25" s="54"/>
      <c r="JRM25" s="54"/>
      <c r="JRN25" s="54"/>
      <c r="JRO25" s="54"/>
      <c r="JRP25" s="54"/>
      <c r="JRQ25" s="54"/>
      <c r="JRR25" s="54"/>
      <c r="JRS25" s="54"/>
      <c r="JRT25" s="54"/>
      <c r="JRU25" s="54"/>
      <c r="JRV25" s="54"/>
      <c r="JRW25" s="54"/>
      <c r="JRX25" s="54"/>
      <c r="JRY25" s="54"/>
      <c r="JRZ25" s="54"/>
      <c r="JSA25" s="54"/>
      <c r="JSB25" s="54"/>
      <c r="JSC25" s="54"/>
      <c r="JSD25" s="54"/>
      <c r="JSE25" s="54"/>
      <c r="JSF25" s="54"/>
      <c r="JSG25" s="54"/>
      <c r="JSH25" s="54"/>
      <c r="JSI25" s="54"/>
      <c r="JSJ25" s="54"/>
      <c r="JSK25" s="54"/>
      <c r="JSL25" s="54"/>
      <c r="JSM25" s="54"/>
      <c r="JSN25" s="54"/>
      <c r="JSO25" s="54"/>
      <c r="JSP25" s="54"/>
      <c r="JSQ25" s="54"/>
      <c r="JSR25" s="54"/>
      <c r="JSS25" s="54"/>
      <c r="JST25" s="54"/>
      <c r="JSU25" s="54"/>
      <c r="JSV25" s="54"/>
      <c r="JSW25" s="54"/>
      <c r="JSX25" s="54"/>
      <c r="JSY25" s="54"/>
      <c r="JSZ25" s="54"/>
      <c r="JTA25" s="54"/>
      <c r="JTB25" s="54"/>
      <c r="JTC25" s="54"/>
      <c r="JTD25" s="54"/>
      <c r="JTE25" s="54"/>
      <c r="JTF25" s="54"/>
      <c r="JTG25" s="54"/>
      <c r="JTH25" s="54"/>
      <c r="JTI25" s="54"/>
      <c r="JTJ25" s="54"/>
      <c r="JTK25" s="54"/>
      <c r="JTL25" s="54"/>
      <c r="JTM25" s="54"/>
      <c r="JTN25" s="54"/>
      <c r="JTO25" s="54"/>
      <c r="JTP25" s="54"/>
      <c r="JTQ25" s="54"/>
      <c r="JTR25" s="54"/>
      <c r="JTS25" s="54"/>
      <c r="JTT25" s="54"/>
      <c r="JTU25" s="54"/>
      <c r="JTV25" s="54"/>
      <c r="JTW25" s="54"/>
      <c r="JTX25" s="54"/>
      <c r="JTY25" s="54"/>
      <c r="JTZ25" s="54"/>
      <c r="JUA25" s="54"/>
      <c r="JUB25" s="54"/>
      <c r="JUC25" s="54"/>
      <c r="JUD25" s="54"/>
      <c r="JUE25" s="54"/>
      <c r="JUF25" s="54"/>
      <c r="JUG25" s="54"/>
      <c r="JUH25" s="54"/>
      <c r="JUI25" s="54"/>
      <c r="JUJ25" s="54"/>
      <c r="JUK25" s="54"/>
      <c r="JUL25" s="54"/>
      <c r="JUM25" s="54"/>
      <c r="JUN25" s="54"/>
      <c r="JUO25" s="54"/>
      <c r="JUP25" s="54"/>
      <c r="JUQ25" s="54"/>
      <c r="JUR25" s="54"/>
      <c r="JUS25" s="54"/>
      <c r="JUT25" s="54"/>
      <c r="JUU25" s="54"/>
      <c r="JUV25" s="54"/>
      <c r="JUW25" s="54"/>
      <c r="JUX25" s="54"/>
      <c r="JUY25" s="54"/>
      <c r="JUZ25" s="54"/>
      <c r="JVA25" s="54"/>
      <c r="JVB25" s="54"/>
      <c r="JVC25" s="54"/>
      <c r="JVD25" s="54"/>
      <c r="JVE25" s="54"/>
      <c r="JVF25" s="54"/>
      <c r="JVG25" s="54"/>
      <c r="JVH25" s="54"/>
      <c r="JVI25" s="54"/>
      <c r="JVJ25" s="54"/>
      <c r="JVK25" s="54"/>
      <c r="JVL25" s="54"/>
      <c r="JVM25" s="54"/>
      <c r="JVN25" s="54"/>
      <c r="JVO25" s="54"/>
      <c r="JVP25" s="54"/>
      <c r="JVQ25" s="54"/>
      <c r="JVR25" s="54"/>
      <c r="JVS25" s="54"/>
      <c r="JVT25" s="54"/>
      <c r="JVU25" s="54"/>
      <c r="JVV25" s="54"/>
      <c r="JVW25" s="54"/>
      <c r="JVX25" s="54"/>
      <c r="JVY25" s="54"/>
      <c r="JVZ25" s="54"/>
      <c r="JWA25" s="54"/>
      <c r="JWB25" s="54"/>
      <c r="JWC25" s="54"/>
      <c r="JWD25" s="54"/>
      <c r="JWE25" s="54"/>
      <c r="JWF25" s="54"/>
      <c r="JWG25" s="54"/>
      <c r="JWH25" s="54"/>
      <c r="JWI25" s="54"/>
      <c r="JWJ25" s="54"/>
      <c r="JWK25" s="54"/>
      <c r="JWL25" s="54"/>
      <c r="JWM25" s="54"/>
      <c r="JWN25" s="54"/>
      <c r="JWO25" s="54"/>
      <c r="JWP25" s="54"/>
      <c r="JWQ25" s="54"/>
      <c r="JWR25" s="54"/>
      <c r="JWS25" s="54"/>
      <c r="JWT25" s="54"/>
      <c r="JWU25" s="54"/>
      <c r="JWV25" s="54"/>
      <c r="JWW25" s="54"/>
      <c r="JWX25" s="54"/>
      <c r="JWY25" s="54"/>
      <c r="JWZ25" s="54"/>
      <c r="JXA25" s="54"/>
      <c r="JXB25" s="54"/>
      <c r="JXC25" s="54"/>
      <c r="JXD25" s="54"/>
      <c r="JXE25" s="54"/>
      <c r="JXF25" s="54"/>
      <c r="JXG25" s="54"/>
      <c r="JXH25" s="54"/>
      <c r="JXI25" s="54"/>
      <c r="JXJ25" s="54"/>
      <c r="JXK25" s="54"/>
      <c r="JXL25" s="54"/>
      <c r="JXM25" s="54"/>
      <c r="JXN25" s="54"/>
      <c r="JXO25" s="54"/>
      <c r="JXP25" s="54"/>
      <c r="JXQ25" s="54"/>
      <c r="JXR25" s="54"/>
      <c r="JXS25" s="54"/>
      <c r="JXT25" s="54"/>
      <c r="JXU25" s="54"/>
      <c r="JXV25" s="54"/>
      <c r="JXW25" s="54"/>
      <c r="JXX25" s="54"/>
      <c r="JXY25" s="54"/>
      <c r="JXZ25" s="54"/>
      <c r="JYA25" s="54"/>
      <c r="JYB25" s="54"/>
      <c r="JYC25" s="54"/>
      <c r="JYD25" s="54"/>
      <c r="JYE25" s="54"/>
      <c r="JYF25" s="54"/>
      <c r="JYG25" s="54"/>
      <c r="JYH25" s="54"/>
      <c r="JYI25" s="54"/>
      <c r="JYJ25" s="54"/>
      <c r="JYK25" s="54"/>
      <c r="JYL25" s="54"/>
      <c r="JYM25" s="54"/>
      <c r="JYN25" s="54"/>
      <c r="JYO25" s="54"/>
      <c r="JYP25" s="54"/>
      <c r="JYQ25" s="54"/>
      <c r="JYR25" s="54"/>
      <c r="JYS25" s="54"/>
      <c r="JYT25" s="54"/>
      <c r="JYU25" s="54"/>
      <c r="JYV25" s="54"/>
      <c r="JYW25" s="54"/>
      <c r="JYX25" s="54"/>
      <c r="JYY25" s="54"/>
      <c r="JYZ25" s="54"/>
      <c r="JZA25" s="54"/>
      <c r="JZB25" s="54"/>
      <c r="JZC25" s="54"/>
      <c r="JZD25" s="54"/>
      <c r="JZE25" s="54"/>
      <c r="JZF25" s="54"/>
      <c r="JZG25" s="54"/>
      <c r="JZH25" s="54"/>
      <c r="JZI25" s="54"/>
      <c r="JZJ25" s="54"/>
      <c r="JZK25" s="54"/>
      <c r="JZL25" s="54"/>
      <c r="JZM25" s="54"/>
      <c r="JZN25" s="54"/>
      <c r="JZO25" s="54"/>
      <c r="JZP25" s="54"/>
      <c r="JZQ25" s="54"/>
      <c r="JZR25" s="54"/>
      <c r="JZS25" s="54"/>
      <c r="JZT25" s="54"/>
      <c r="JZU25" s="54"/>
      <c r="JZV25" s="54"/>
      <c r="JZW25" s="54"/>
      <c r="JZX25" s="54"/>
      <c r="JZY25" s="54"/>
      <c r="JZZ25" s="54"/>
      <c r="KAA25" s="54"/>
      <c r="KAB25" s="54"/>
      <c r="KAC25" s="54"/>
      <c r="KAD25" s="54"/>
      <c r="KAE25" s="54"/>
      <c r="KAF25" s="54"/>
      <c r="KAG25" s="54"/>
      <c r="KAH25" s="54"/>
      <c r="KAI25" s="54"/>
      <c r="KAJ25" s="54"/>
      <c r="KAK25" s="54"/>
      <c r="KAL25" s="54"/>
      <c r="KAM25" s="54"/>
      <c r="KAN25" s="54"/>
      <c r="KAO25" s="54"/>
      <c r="KAP25" s="54"/>
      <c r="KAQ25" s="54"/>
      <c r="KAR25" s="54"/>
      <c r="KAS25" s="54"/>
      <c r="KAT25" s="54"/>
      <c r="KAU25" s="54"/>
      <c r="KAV25" s="54"/>
      <c r="KAW25" s="54"/>
      <c r="KAX25" s="54"/>
      <c r="KAY25" s="54"/>
      <c r="KAZ25" s="54"/>
      <c r="KBA25" s="54"/>
      <c r="KBB25" s="54"/>
      <c r="KBC25" s="54"/>
      <c r="KBD25" s="54"/>
      <c r="KBE25" s="54"/>
      <c r="KBF25" s="54"/>
      <c r="KBG25" s="54"/>
      <c r="KBH25" s="54"/>
      <c r="KBI25" s="54"/>
      <c r="KBJ25" s="54"/>
      <c r="KBK25" s="54"/>
      <c r="KBL25" s="54"/>
      <c r="KBM25" s="54"/>
      <c r="KBN25" s="54"/>
      <c r="KBO25" s="54"/>
      <c r="KBP25" s="54"/>
      <c r="KBQ25" s="54"/>
      <c r="KBR25" s="54"/>
      <c r="KBS25" s="54"/>
      <c r="KBT25" s="54"/>
      <c r="KBU25" s="54"/>
      <c r="KBV25" s="54"/>
      <c r="KBW25" s="54"/>
      <c r="KBX25" s="54"/>
      <c r="KBY25" s="54"/>
      <c r="KBZ25" s="54"/>
      <c r="KCA25" s="54"/>
      <c r="KCB25" s="54"/>
      <c r="KCC25" s="54"/>
      <c r="KCD25" s="54"/>
      <c r="KCE25" s="54"/>
      <c r="KCF25" s="54"/>
      <c r="KCG25" s="54"/>
      <c r="KCH25" s="54"/>
      <c r="KCI25" s="54"/>
      <c r="KCJ25" s="54"/>
      <c r="KCK25" s="54"/>
      <c r="KCL25" s="54"/>
      <c r="KCM25" s="54"/>
      <c r="KCN25" s="54"/>
      <c r="KCO25" s="54"/>
      <c r="KCP25" s="54"/>
      <c r="KCQ25" s="54"/>
      <c r="KCR25" s="54"/>
      <c r="KCS25" s="54"/>
      <c r="KCT25" s="54"/>
      <c r="KCU25" s="54"/>
      <c r="KCV25" s="54"/>
      <c r="KCW25" s="54"/>
      <c r="KCX25" s="54"/>
      <c r="KCY25" s="54"/>
      <c r="KCZ25" s="54"/>
      <c r="KDA25" s="54"/>
      <c r="KDB25" s="54"/>
      <c r="KDC25" s="54"/>
      <c r="KDD25" s="54"/>
      <c r="KDE25" s="54"/>
      <c r="KDF25" s="54"/>
      <c r="KDG25" s="54"/>
      <c r="KDH25" s="54"/>
      <c r="KDI25" s="54"/>
      <c r="KDJ25" s="54"/>
      <c r="KDK25" s="54"/>
      <c r="KDL25" s="54"/>
      <c r="KDM25" s="54"/>
      <c r="KDN25" s="54"/>
      <c r="KDO25" s="54"/>
      <c r="KDP25" s="54"/>
      <c r="KDQ25" s="54"/>
      <c r="KDR25" s="54"/>
      <c r="KDS25" s="54"/>
      <c r="KDT25" s="54"/>
      <c r="KDU25" s="54"/>
      <c r="KDV25" s="54"/>
      <c r="KDW25" s="54"/>
      <c r="KDX25" s="54"/>
      <c r="KDY25" s="54"/>
      <c r="KDZ25" s="54"/>
      <c r="KEA25" s="54"/>
      <c r="KEB25" s="54"/>
      <c r="KEC25" s="54"/>
      <c r="KED25" s="54"/>
      <c r="KEE25" s="54"/>
      <c r="KEF25" s="54"/>
      <c r="KEG25" s="54"/>
      <c r="KEH25" s="54"/>
      <c r="KEI25" s="54"/>
      <c r="KEJ25" s="54"/>
      <c r="KEK25" s="54"/>
      <c r="KEL25" s="54"/>
      <c r="KEM25" s="54"/>
      <c r="KEN25" s="54"/>
      <c r="KEO25" s="54"/>
      <c r="KEP25" s="54"/>
      <c r="KEQ25" s="54"/>
      <c r="KER25" s="54"/>
      <c r="KES25" s="54"/>
      <c r="KET25" s="54"/>
      <c r="KEU25" s="54"/>
      <c r="KEV25" s="54"/>
      <c r="KEW25" s="54"/>
      <c r="KEX25" s="54"/>
      <c r="KEY25" s="54"/>
      <c r="KEZ25" s="54"/>
      <c r="KFA25" s="54"/>
      <c r="KFB25" s="54"/>
      <c r="KFC25" s="54"/>
      <c r="KFD25" s="54"/>
      <c r="KFE25" s="54"/>
      <c r="KFF25" s="54"/>
      <c r="KFG25" s="54"/>
      <c r="KFH25" s="54"/>
      <c r="KFI25" s="54"/>
      <c r="KFJ25" s="54"/>
      <c r="KFK25" s="54"/>
      <c r="KFL25" s="54"/>
      <c r="KFM25" s="54"/>
      <c r="KFN25" s="54"/>
      <c r="KFO25" s="54"/>
      <c r="KFP25" s="54"/>
      <c r="KFQ25" s="54"/>
      <c r="KFR25" s="54"/>
      <c r="KFS25" s="54"/>
      <c r="KFT25" s="54"/>
      <c r="KFU25" s="54"/>
      <c r="KFV25" s="54"/>
      <c r="KFW25" s="54"/>
      <c r="KFX25" s="54"/>
      <c r="KFY25" s="54"/>
      <c r="KFZ25" s="54"/>
      <c r="KGA25" s="54"/>
      <c r="KGB25" s="54"/>
      <c r="KGC25" s="54"/>
      <c r="KGD25" s="54"/>
      <c r="KGE25" s="54"/>
      <c r="KGF25" s="54"/>
      <c r="KGG25" s="54"/>
      <c r="KGH25" s="54"/>
      <c r="KGI25" s="54"/>
      <c r="KGJ25" s="54"/>
      <c r="KGK25" s="54"/>
      <c r="KGL25" s="54"/>
      <c r="KGM25" s="54"/>
      <c r="KGN25" s="54"/>
      <c r="KGO25" s="54"/>
      <c r="KGP25" s="54"/>
      <c r="KGQ25" s="54"/>
      <c r="KGR25" s="54"/>
      <c r="KGS25" s="54"/>
      <c r="KGT25" s="54"/>
      <c r="KGU25" s="54"/>
      <c r="KGV25" s="54"/>
      <c r="KGW25" s="54"/>
      <c r="KGX25" s="54"/>
      <c r="KGY25" s="54"/>
      <c r="KGZ25" s="54"/>
      <c r="KHA25" s="54"/>
      <c r="KHB25" s="54"/>
      <c r="KHC25" s="54"/>
      <c r="KHD25" s="54"/>
      <c r="KHE25" s="54"/>
      <c r="KHF25" s="54"/>
      <c r="KHG25" s="54"/>
      <c r="KHH25" s="54"/>
      <c r="KHI25" s="54"/>
      <c r="KHJ25" s="54"/>
      <c r="KHK25" s="54"/>
      <c r="KHL25" s="54"/>
      <c r="KHM25" s="54"/>
      <c r="KHN25" s="54"/>
      <c r="KHO25" s="54"/>
      <c r="KHP25" s="54"/>
      <c r="KHQ25" s="54"/>
      <c r="KHR25" s="54"/>
      <c r="KHS25" s="54"/>
      <c r="KHT25" s="54"/>
      <c r="KHU25" s="54"/>
      <c r="KHV25" s="54"/>
      <c r="KHW25" s="54"/>
      <c r="KHX25" s="54"/>
      <c r="KHY25" s="54"/>
      <c r="KHZ25" s="54"/>
      <c r="KIA25" s="54"/>
      <c r="KIB25" s="54"/>
      <c r="KIC25" s="54"/>
      <c r="KID25" s="54"/>
      <c r="KIE25" s="54"/>
      <c r="KIF25" s="54"/>
      <c r="KIG25" s="54"/>
      <c r="KIH25" s="54"/>
      <c r="KII25" s="54"/>
      <c r="KIJ25" s="54"/>
      <c r="KIK25" s="54"/>
      <c r="KIL25" s="54"/>
      <c r="KIM25" s="54"/>
      <c r="KIN25" s="54"/>
      <c r="KIO25" s="54"/>
      <c r="KIP25" s="54"/>
      <c r="KIQ25" s="54"/>
      <c r="KIR25" s="54"/>
      <c r="KIS25" s="54"/>
      <c r="KIT25" s="54"/>
      <c r="KIU25" s="54"/>
      <c r="KIV25" s="54"/>
      <c r="KIW25" s="54"/>
      <c r="KIX25" s="54"/>
      <c r="KIY25" s="54"/>
      <c r="KIZ25" s="54"/>
      <c r="KJA25" s="54"/>
      <c r="KJB25" s="54"/>
      <c r="KJC25" s="54"/>
      <c r="KJD25" s="54"/>
      <c r="KJE25" s="54"/>
      <c r="KJF25" s="54"/>
      <c r="KJG25" s="54"/>
      <c r="KJH25" s="54"/>
      <c r="KJI25" s="54"/>
      <c r="KJJ25" s="54"/>
      <c r="KJK25" s="54"/>
      <c r="KJL25" s="54"/>
      <c r="KJM25" s="54"/>
      <c r="KJN25" s="54"/>
      <c r="KJO25" s="54"/>
      <c r="KJP25" s="54"/>
      <c r="KJQ25" s="54"/>
      <c r="KJR25" s="54"/>
      <c r="KJS25" s="54"/>
      <c r="KJT25" s="54"/>
      <c r="KJU25" s="54"/>
      <c r="KJV25" s="54"/>
      <c r="KJW25" s="54"/>
      <c r="KJX25" s="54"/>
      <c r="KJY25" s="54"/>
      <c r="KJZ25" s="54"/>
      <c r="KKA25" s="54"/>
      <c r="KKB25" s="54"/>
      <c r="KKC25" s="54"/>
      <c r="KKD25" s="54"/>
      <c r="KKE25" s="54"/>
      <c r="KKF25" s="54"/>
      <c r="KKG25" s="54"/>
      <c r="KKH25" s="54"/>
      <c r="KKI25" s="54"/>
      <c r="KKJ25" s="54"/>
      <c r="KKK25" s="54"/>
      <c r="KKL25" s="54"/>
      <c r="KKM25" s="54"/>
      <c r="KKN25" s="54"/>
      <c r="KKO25" s="54"/>
      <c r="KKP25" s="54"/>
      <c r="KKQ25" s="54"/>
      <c r="KKR25" s="54"/>
      <c r="KKS25" s="54"/>
      <c r="KKT25" s="54"/>
      <c r="KKU25" s="54"/>
      <c r="KKV25" s="54"/>
      <c r="KKW25" s="54"/>
      <c r="KKX25" s="54"/>
      <c r="KKY25" s="54"/>
      <c r="KKZ25" s="54"/>
      <c r="KLA25" s="54"/>
      <c r="KLB25" s="54"/>
      <c r="KLC25" s="54"/>
      <c r="KLD25" s="54"/>
      <c r="KLE25" s="54"/>
      <c r="KLF25" s="54"/>
      <c r="KLG25" s="54"/>
      <c r="KLH25" s="54"/>
      <c r="KLI25" s="54"/>
      <c r="KLJ25" s="54"/>
      <c r="KLK25" s="54"/>
      <c r="KLL25" s="54"/>
      <c r="KLM25" s="54"/>
      <c r="KLN25" s="54"/>
      <c r="KLO25" s="54"/>
      <c r="KLP25" s="54"/>
      <c r="KLQ25" s="54"/>
      <c r="KLR25" s="54"/>
      <c r="KLS25" s="54"/>
      <c r="KLT25" s="54"/>
      <c r="KLU25" s="54"/>
      <c r="KLV25" s="54"/>
      <c r="KLW25" s="54"/>
      <c r="KLX25" s="54"/>
      <c r="KLY25" s="54"/>
      <c r="KLZ25" s="54"/>
      <c r="KMA25" s="54"/>
      <c r="KMB25" s="54"/>
      <c r="KMC25" s="54"/>
      <c r="KMD25" s="54"/>
      <c r="KME25" s="54"/>
      <c r="KMF25" s="54"/>
      <c r="KMG25" s="54"/>
      <c r="KMH25" s="54"/>
      <c r="KMI25" s="54"/>
      <c r="KMJ25" s="54"/>
      <c r="KMK25" s="54"/>
      <c r="KML25" s="54"/>
      <c r="KMM25" s="54"/>
      <c r="KMN25" s="54"/>
      <c r="KMO25" s="54"/>
      <c r="KMP25" s="54"/>
      <c r="KMQ25" s="54"/>
      <c r="KMR25" s="54"/>
      <c r="KMS25" s="54"/>
      <c r="KMT25" s="54"/>
      <c r="KMU25" s="54"/>
      <c r="KMV25" s="54"/>
      <c r="KMW25" s="54"/>
      <c r="KMX25" s="54"/>
      <c r="KMY25" s="54"/>
      <c r="KMZ25" s="54"/>
      <c r="KNA25" s="54"/>
      <c r="KNB25" s="54"/>
      <c r="KNC25" s="54"/>
      <c r="KND25" s="54"/>
      <c r="KNE25" s="54"/>
      <c r="KNF25" s="54"/>
      <c r="KNG25" s="54"/>
      <c r="KNH25" s="54"/>
      <c r="KNI25" s="54"/>
      <c r="KNJ25" s="54"/>
      <c r="KNK25" s="54"/>
      <c r="KNL25" s="54"/>
      <c r="KNM25" s="54"/>
      <c r="KNN25" s="54"/>
      <c r="KNO25" s="54"/>
      <c r="KNP25" s="54"/>
      <c r="KNQ25" s="54"/>
      <c r="KNR25" s="54"/>
      <c r="KNS25" s="54"/>
      <c r="KNT25" s="54"/>
      <c r="KNU25" s="54"/>
      <c r="KNV25" s="54"/>
      <c r="KNW25" s="54"/>
      <c r="KNX25" s="54"/>
      <c r="KNY25" s="54"/>
      <c r="KNZ25" s="54"/>
      <c r="KOA25" s="54"/>
      <c r="KOB25" s="54"/>
      <c r="KOC25" s="54"/>
      <c r="KOD25" s="54"/>
      <c r="KOE25" s="54"/>
      <c r="KOF25" s="54"/>
      <c r="KOG25" s="54"/>
      <c r="KOH25" s="54"/>
      <c r="KOI25" s="54"/>
      <c r="KOJ25" s="54"/>
      <c r="KOK25" s="54"/>
      <c r="KOL25" s="54"/>
      <c r="KOM25" s="54"/>
      <c r="KON25" s="54"/>
      <c r="KOO25" s="54"/>
      <c r="KOP25" s="54"/>
      <c r="KOQ25" s="54"/>
      <c r="KOR25" s="54"/>
      <c r="KOS25" s="54"/>
      <c r="KOT25" s="54"/>
      <c r="KOU25" s="54"/>
      <c r="KOV25" s="54"/>
      <c r="KOW25" s="54"/>
      <c r="KOX25" s="54"/>
      <c r="KOY25" s="54"/>
      <c r="KOZ25" s="54"/>
      <c r="KPA25" s="54"/>
      <c r="KPB25" s="54"/>
      <c r="KPC25" s="54"/>
      <c r="KPD25" s="54"/>
      <c r="KPE25" s="54"/>
      <c r="KPF25" s="54"/>
      <c r="KPG25" s="54"/>
      <c r="KPH25" s="54"/>
      <c r="KPI25" s="54"/>
      <c r="KPJ25" s="54"/>
      <c r="KPK25" s="54"/>
      <c r="KPL25" s="54"/>
      <c r="KPM25" s="54"/>
      <c r="KPN25" s="54"/>
      <c r="KPO25" s="54"/>
      <c r="KPP25" s="54"/>
      <c r="KPQ25" s="54"/>
      <c r="KPR25" s="54"/>
      <c r="KPS25" s="54"/>
      <c r="KPT25" s="54"/>
      <c r="KPU25" s="54"/>
      <c r="KPV25" s="54"/>
      <c r="KPW25" s="54"/>
      <c r="KPX25" s="54"/>
      <c r="KPY25" s="54"/>
      <c r="KPZ25" s="54"/>
      <c r="KQA25" s="54"/>
      <c r="KQB25" s="54"/>
      <c r="KQC25" s="54"/>
      <c r="KQD25" s="54"/>
      <c r="KQE25" s="54"/>
      <c r="KQF25" s="54"/>
      <c r="KQG25" s="54"/>
      <c r="KQH25" s="54"/>
      <c r="KQI25" s="54"/>
      <c r="KQJ25" s="54"/>
      <c r="KQK25" s="54"/>
      <c r="KQL25" s="54"/>
      <c r="KQM25" s="54"/>
      <c r="KQN25" s="54"/>
      <c r="KQO25" s="54"/>
      <c r="KQP25" s="54"/>
      <c r="KQQ25" s="54"/>
      <c r="KQR25" s="54"/>
      <c r="KQS25" s="54"/>
      <c r="KQT25" s="54"/>
      <c r="KQU25" s="54"/>
      <c r="KQV25" s="54"/>
      <c r="KQW25" s="54"/>
      <c r="KQX25" s="54"/>
      <c r="KQY25" s="54"/>
      <c r="KQZ25" s="54"/>
      <c r="KRA25" s="54"/>
      <c r="KRB25" s="54"/>
      <c r="KRC25" s="54"/>
      <c r="KRD25" s="54"/>
      <c r="KRE25" s="54"/>
      <c r="KRF25" s="54"/>
      <c r="KRG25" s="54"/>
      <c r="KRH25" s="54"/>
      <c r="KRI25" s="54"/>
      <c r="KRJ25" s="54"/>
      <c r="KRK25" s="54"/>
      <c r="KRL25" s="54"/>
      <c r="KRM25" s="54"/>
      <c r="KRN25" s="54"/>
      <c r="KRO25" s="54"/>
      <c r="KRP25" s="54"/>
      <c r="KRQ25" s="54"/>
      <c r="KRR25" s="54"/>
      <c r="KRS25" s="54"/>
      <c r="KRT25" s="54"/>
      <c r="KRU25" s="54"/>
      <c r="KRV25" s="54"/>
      <c r="KRW25" s="54"/>
      <c r="KRX25" s="54"/>
      <c r="KRY25" s="54"/>
      <c r="KRZ25" s="54"/>
      <c r="KSA25" s="54"/>
      <c r="KSB25" s="54"/>
      <c r="KSC25" s="54"/>
      <c r="KSD25" s="54"/>
      <c r="KSE25" s="54"/>
      <c r="KSF25" s="54"/>
      <c r="KSG25" s="54"/>
      <c r="KSH25" s="54"/>
      <c r="KSI25" s="54"/>
      <c r="KSJ25" s="54"/>
      <c r="KSK25" s="54"/>
      <c r="KSL25" s="54"/>
      <c r="KSM25" s="54"/>
      <c r="KSN25" s="54"/>
      <c r="KSO25" s="54"/>
      <c r="KSP25" s="54"/>
      <c r="KSQ25" s="54"/>
      <c r="KSR25" s="54"/>
      <c r="KSS25" s="54"/>
      <c r="KST25" s="54"/>
      <c r="KSU25" s="54"/>
      <c r="KSV25" s="54"/>
      <c r="KSW25" s="54"/>
      <c r="KSX25" s="54"/>
      <c r="KSY25" s="54"/>
      <c r="KSZ25" s="54"/>
      <c r="KTA25" s="54"/>
      <c r="KTB25" s="54"/>
      <c r="KTC25" s="54"/>
      <c r="KTD25" s="54"/>
      <c r="KTE25" s="54"/>
      <c r="KTF25" s="54"/>
      <c r="KTG25" s="54"/>
      <c r="KTH25" s="54"/>
      <c r="KTI25" s="54"/>
      <c r="KTJ25" s="54"/>
      <c r="KTK25" s="54"/>
      <c r="KTL25" s="54"/>
      <c r="KTM25" s="54"/>
      <c r="KTN25" s="54"/>
      <c r="KTO25" s="54"/>
      <c r="KTP25" s="54"/>
      <c r="KTQ25" s="54"/>
      <c r="KTR25" s="54"/>
      <c r="KTS25" s="54"/>
      <c r="KTT25" s="54"/>
      <c r="KTU25" s="54"/>
      <c r="KTV25" s="54"/>
      <c r="KTW25" s="54"/>
      <c r="KTX25" s="54"/>
      <c r="KTY25" s="54"/>
      <c r="KTZ25" s="54"/>
      <c r="KUA25" s="54"/>
      <c r="KUB25" s="54"/>
      <c r="KUC25" s="54"/>
      <c r="KUD25" s="54"/>
      <c r="KUE25" s="54"/>
      <c r="KUF25" s="54"/>
      <c r="KUG25" s="54"/>
      <c r="KUH25" s="54"/>
      <c r="KUI25" s="54"/>
      <c r="KUJ25" s="54"/>
      <c r="KUK25" s="54"/>
      <c r="KUL25" s="54"/>
      <c r="KUM25" s="54"/>
      <c r="KUN25" s="54"/>
      <c r="KUO25" s="54"/>
      <c r="KUP25" s="54"/>
      <c r="KUQ25" s="54"/>
      <c r="KUR25" s="54"/>
      <c r="KUS25" s="54"/>
      <c r="KUT25" s="54"/>
      <c r="KUU25" s="54"/>
      <c r="KUV25" s="54"/>
      <c r="KUW25" s="54"/>
      <c r="KUX25" s="54"/>
      <c r="KUY25" s="54"/>
      <c r="KUZ25" s="54"/>
      <c r="KVA25" s="54"/>
      <c r="KVB25" s="54"/>
      <c r="KVC25" s="54"/>
      <c r="KVD25" s="54"/>
      <c r="KVE25" s="54"/>
      <c r="KVF25" s="54"/>
      <c r="KVG25" s="54"/>
      <c r="KVH25" s="54"/>
      <c r="KVI25" s="54"/>
      <c r="KVJ25" s="54"/>
      <c r="KVK25" s="54"/>
      <c r="KVL25" s="54"/>
      <c r="KVM25" s="54"/>
      <c r="KVN25" s="54"/>
      <c r="KVO25" s="54"/>
      <c r="KVP25" s="54"/>
      <c r="KVQ25" s="54"/>
      <c r="KVR25" s="54"/>
      <c r="KVS25" s="54"/>
      <c r="KVT25" s="54"/>
      <c r="KVU25" s="54"/>
      <c r="KVV25" s="54"/>
      <c r="KVW25" s="54"/>
      <c r="KVX25" s="54"/>
      <c r="KVY25" s="54"/>
      <c r="KVZ25" s="54"/>
      <c r="KWA25" s="54"/>
      <c r="KWB25" s="54"/>
      <c r="KWC25" s="54"/>
      <c r="KWD25" s="54"/>
      <c r="KWE25" s="54"/>
      <c r="KWF25" s="54"/>
      <c r="KWG25" s="54"/>
      <c r="KWH25" s="54"/>
      <c r="KWI25" s="54"/>
      <c r="KWJ25" s="54"/>
      <c r="KWK25" s="54"/>
      <c r="KWL25" s="54"/>
      <c r="KWM25" s="54"/>
      <c r="KWN25" s="54"/>
      <c r="KWO25" s="54"/>
      <c r="KWP25" s="54"/>
      <c r="KWQ25" s="54"/>
      <c r="KWR25" s="54"/>
      <c r="KWS25" s="54"/>
      <c r="KWT25" s="54"/>
      <c r="KWU25" s="54"/>
      <c r="KWV25" s="54"/>
      <c r="KWW25" s="54"/>
      <c r="KWX25" s="54"/>
      <c r="KWY25" s="54"/>
      <c r="KWZ25" s="54"/>
      <c r="KXA25" s="54"/>
      <c r="KXB25" s="54"/>
      <c r="KXC25" s="54"/>
      <c r="KXD25" s="54"/>
      <c r="KXE25" s="54"/>
      <c r="KXF25" s="54"/>
      <c r="KXG25" s="54"/>
      <c r="KXH25" s="54"/>
      <c r="KXI25" s="54"/>
      <c r="KXJ25" s="54"/>
      <c r="KXK25" s="54"/>
      <c r="KXL25" s="54"/>
      <c r="KXM25" s="54"/>
      <c r="KXN25" s="54"/>
      <c r="KXO25" s="54"/>
      <c r="KXP25" s="54"/>
      <c r="KXQ25" s="54"/>
      <c r="KXR25" s="54"/>
      <c r="KXS25" s="54"/>
      <c r="KXT25" s="54"/>
      <c r="KXU25" s="54"/>
      <c r="KXV25" s="54"/>
      <c r="KXW25" s="54"/>
      <c r="KXX25" s="54"/>
      <c r="KXY25" s="54"/>
      <c r="KXZ25" s="54"/>
      <c r="KYA25" s="54"/>
      <c r="KYB25" s="54"/>
      <c r="KYC25" s="54"/>
      <c r="KYD25" s="54"/>
      <c r="KYE25" s="54"/>
      <c r="KYF25" s="54"/>
      <c r="KYG25" s="54"/>
      <c r="KYH25" s="54"/>
      <c r="KYI25" s="54"/>
      <c r="KYJ25" s="54"/>
      <c r="KYK25" s="54"/>
      <c r="KYL25" s="54"/>
      <c r="KYM25" s="54"/>
      <c r="KYN25" s="54"/>
      <c r="KYO25" s="54"/>
      <c r="KYP25" s="54"/>
      <c r="KYQ25" s="54"/>
      <c r="KYR25" s="54"/>
      <c r="KYS25" s="54"/>
      <c r="KYT25" s="54"/>
      <c r="KYU25" s="54"/>
      <c r="KYV25" s="54"/>
      <c r="KYW25" s="54"/>
      <c r="KYX25" s="54"/>
      <c r="KYY25" s="54"/>
      <c r="KYZ25" s="54"/>
      <c r="KZA25" s="54"/>
      <c r="KZB25" s="54"/>
      <c r="KZC25" s="54"/>
      <c r="KZD25" s="54"/>
      <c r="KZE25" s="54"/>
      <c r="KZF25" s="54"/>
      <c r="KZG25" s="54"/>
      <c r="KZH25" s="54"/>
      <c r="KZI25" s="54"/>
      <c r="KZJ25" s="54"/>
      <c r="KZK25" s="54"/>
      <c r="KZL25" s="54"/>
      <c r="KZM25" s="54"/>
      <c r="KZN25" s="54"/>
      <c r="KZO25" s="54"/>
      <c r="KZP25" s="54"/>
      <c r="KZQ25" s="54"/>
      <c r="KZR25" s="54"/>
      <c r="KZS25" s="54"/>
      <c r="KZT25" s="54"/>
      <c r="KZU25" s="54"/>
      <c r="KZV25" s="54"/>
      <c r="KZW25" s="54"/>
      <c r="KZX25" s="54"/>
      <c r="KZY25" s="54"/>
      <c r="KZZ25" s="54"/>
      <c r="LAA25" s="54"/>
      <c r="LAB25" s="54"/>
      <c r="LAC25" s="54"/>
      <c r="LAD25" s="54"/>
      <c r="LAE25" s="54"/>
      <c r="LAF25" s="54"/>
      <c r="LAG25" s="54"/>
      <c r="LAH25" s="54"/>
      <c r="LAI25" s="54"/>
      <c r="LAJ25" s="54"/>
      <c r="LAK25" s="54"/>
      <c r="LAL25" s="54"/>
      <c r="LAM25" s="54"/>
      <c r="LAN25" s="54"/>
      <c r="LAO25" s="54"/>
      <c r="LAP25" s="54"/>
      <c r="LAQ25" s="54"/>
      <c r="LAR25" s="54"/>
      <c r="LAS25" s="54"/>
      <c r="LAT25" s="54"/>
      <c r="LAU25" s="54"/>
      <c r="LAV25" s="54"/>
      <c r="LAW25" s="54"/>
      <c r="LAX25" s="54"/>
      <c r="LAY25" s="54"/>
      <c r="LAZ25" s="54"/>
      <c r="LBA25" s="54"/>
      <c r="LBB25" s="54"/>
      <c r="LBC25" s="54"/>
      <c r="LBD25" s="54"/>
      <c r="LBE25" s="54"/>
      <c r="LBF25" s="54"/>
      <c r="LBG25" s="54"/>
      <c r="LBH25" s="54"/>
      <c r="LBI25" s="54"/>
      <c r="LBJ25" s="54"/>
      <c r="LBK25" s="54"/>
      <c r="LBL25" s="54"/>
      <c r="LBM25" s="54"/>
      <c r="LBN25" s="54"/>
      <c r="LBO25" s="54"/>
      <c r="LBP25" s="54"/>
      <c r="LBQ25" s="54"/>
      <c r="LBR25" s="54"/>
      <c r="LBS25" s="54"/>
      <c r="LBT25" s="54"/>
      <c r="LBU25" s="54"/>
      <c r="LBV25" s="54"/>
      <c r="LBW25" s="54"/>
      <c r="LBX25" s="54"/>
      <c r="LBY25" s="54"/>
      <c r="LBZ25" s="54"/>
      <c r="LCA25" s="54"/>
      <c r="LCB25" s="54"/>
      <c r="LCC25" s="54"/>
      <c r="LCD25" s="54"/>
      <c r="LCE25" s="54"/>
      <c r="LCF25" s="54"/>
      <c r="LCG25" s="54"/>
      <c r="LCH25" s="54"/>
      <c r="LCI25" s="54"/>
      <c r="LCJ25" s="54"/>
      <c r="LCK25" s="54"/>
      <c r="LCL25" s="54"/>
      <c r="LCM25" s="54"/>
      <c r="LCN25" s="54"/>
      <c r="LCO25" s="54"/>
      <c r="LCP25" s="54"/>
      <c r="LCQ25" s="54"/>
      <c r="LCR25" s="54"/>
      <c r="LCS25" s="54"/>
      <c r="LCT25" s="54"/>
      <c r="LCU25" s="54"/>
      <c r="LCV25" s="54"/>
      <c r="LCW25" s="54"/>
      <c r="LCX25" s="54"/>
      <c r="LCY25" s="54"/>
      <c r="LCZ25" s="54"/>
      <c r="LDA25" s="54"/>
      <c r="LDB25" s="54"/>
      <c r="LDC25" s="54"/>
      <c r="LDD25" s="54"/>
      <c r="LDE25" s="54"/>
      <c r="LDF25" s="54"/>
      <c r="LDG25" s="54"/>
      <c r="LDH25" s="54"/>
      <c r="LDI25" s="54"/>
      <c r="LDJ25" s="54"/>
      <c r="LDK25" s="54"/>
      <c r="LDL25" s="54"/>
      <c r="LDM25" s="54"/>
      <c r="LDN25" s="54"/>
      <c r="LDO25" s="54"/>
      <c r="LDP25" s="54"/>
      <c r="LDQ25" s="54"/>
      <c r="LDR25" s="54"/>
      <c r="LDS25" s="54"/>
      <c r="LDT25" s="54"/>
      <c r="LDU25" s="54"/>
      <c r="LDV25" s="54"/>
      <c r="LDW25" s="54"/>
      <c r="LDX25" s="54"/>
      <c r="LDY25" s="54"/>
      <c r="LDZ25" s="54"/>
      <c r="LEA25" s="54"/>
      <c r="LEB25" s="54"/>
      <c r="LEC25" s="54"/>
      <c r="LED25" s="54"/>
      <c r="LEE25" s="54"/>
      <c r="LEF25" s="54"/>
      <c r="LEG25" s="54"/>
      <c r="LEH25" s="54"/>
      <c r="LEI25" s="54"/>
      <c r="LEJ25" s="54"/>
      <c r="LEK25" s="54"/>
      <c r="LEL25" s="54"/>
      <c r="LEM25" s="54"/>
      <c r="LEN25" s="54"/>
      <c r="LEO25" s="54"/>
      <c r="LEP25" s="54"/>
      <c r="LEQ25" s="54"/>
      <c r="LER25" s="54"/>
      <c r="LES25" s="54"/>
      <c r="LET25" s="54"/>
      <c r="LEU25" s="54"/>
      <c r="LEV25" s="54"/>
      <c r="LEW25" s="54"/>
      <c r="LEX25" s="54"/>
      <c r="LEY25" s="54"/>
      <c r="LEZ25" s="54"/>
      <c r="LFA25" s="54"/>
      <c r="LFB25" s="54"/>
      <c r="LFC25" s="54"/>
      <c r="LFD25" s="54"/>
      <c r="LFE25" s="54"/>
      <c r="LFF25" s="54"/>
      <c r="LFG25" s="54"/>
      <c r="LFH25" s="54"/>
      <c r="LFI25" s="54"/>
      <c r="LFJ25" s="54"/>
      <c r="LFK25" s="54"/>
      <c r="LFL25" s="54"/>
      <c r="LFM25" s="54"/>
      <c r="LFN25" s="54"/>
      <c r="LFO25" s="54"/>
      <c r="LFP25" s="54"/>
      <c r="LFQ25" s="54"/>
      <c r="LFR25" s="54"/>
      <c r="LFS25" s="54"/>
      <c r="LFT25" s="54"/>
      <c r="LFU25" s="54"/>
      <c r="LFV25" s="54"/>
      <c r="LFW25" s="54"/>
      <c r="LFX25" s="54"/>
      <c r="LFY25" s="54"/>
      <c r="LFZ25" s="54"/>
      <c r="LGA25" s="54"/>
      <c r="LGB25" s="54"/>
      <c r="LGC25" s="54"/>
      <c r="LGD25" s="54"/>
      <c r="LGE25" s="54"/>
      <c r="LGF25" s="54"/>
      <c r="LGG25" s="54"/>
      <c r="LGH25" s="54"/>
      <c r="LGI25" s="54"/>
      <c r="LGJ25" s="54"/>
      <c r="LGK25" s="54"/>
      <c r="LGL25" s="54"/>
      <c r="LGM25" s="54"/>
      <c r="LGN25" s="54"/>
      <c r="LGO25" s="54"/>
      <c r="LGP25" s="54"/>
      <c r="LGQ25" s="54"/>
      <c r="LGR25" s="54"/>
      <c r="LGS25" s="54"/>
      <c r="LGT25" s="54"/>
      <c r="LGU25" s="54"/>
      <c r="LGV25" s="54"/>
      <c r="LGW25" s="54"/>
      <c r="LGX25" s="54"/>
      <c r="LGY25" s="54"/>
      <c r="LGZ25" s="54"/>
      <c r="LHA25" s="54"/>
      <c r="LHB25" s="54"/>
      <c r="LHC25" s="54"/>
      <c r="LHD25" s="54"/>
      <c r="LHE25" s="54"/>
      <c r="LHF25" s="54"/>
      <c r="LHG25" s="54"/>
      <c r="LHH25" s="54"/>
      <c r="LHI25" s="54"/>
      <c r="LHJ25" s="54"/>
      <c r="LHK25" s="54"/>
      <c r="LHL25" s="54"/>
      <c r="LHM25" s="54"/>
      <c r="LHN25" s="54"/>
      <c r="LHO25" s="54"/>
      <c r="LHP25" s="54"/>
      <c r="LHQ25" s="54"/>
      <c r="LHR25" s="54"/>
      <c r="LHS25" s="54"/>
      <c r="LHT25" s="54"/>
      <c r="LHU25" s="54"/>
      <c r="LHV25" s="54"/>
      <c r="LHW25" s="54"/>
      <c r="LHX25" s="54"/>
      <c r="LHY25" s="54"/>
      <c r="LHZ25" s="54"/>
      <c r="LIA25" s="54"/>
      <c r="LIB25" s="54"/>
      <c r="LIC25" s="54"/>
      <c r="LID25" s="54"/>
      <c r="LIE25" s="54"/>
      <c r="LIF25" s="54"/>
      <c r="LIG25" s="54"/>
      <c r="LIH25" s="54"/>
      <c r="LII25" s="54"/>
      <c r="LIJ25" s="54"/>
      <c r="LIK25" s="54"/>
      <c r="LIL25" s="54"/>
      <c r="LIM25" s="54"/>
      <c r="LIN25" s="54"/>
      <c r="LIO25" s="54"/>
      <c r="LIP25" s="54"/>
      <c r="LIQ25" s="54"/>
      <c r="LIR25" s="54"/>
      <c r="LIS25" s="54"/>
      <c r="LIT25" s="54"/>
      <c r="LIU25" s="54"/>
      <c r="LIV25" s="54"/>
      <c r="LIW25" s="54"/>
      <c r="LIX25" s="54"/>
      <c r="LIY25" s="54"/>
      <c r="LIZ25" s="54"/>
      <c r="LJA25" s="54"/>
      <c r="LJB25" s="54"/>
      <c r="LJC25" s="54"/>
      <c r="LJD25" s="54"/>
      <c r="LJE25" s="54"/>
      <c r="LJF25" s="54"/>
      <c r="LJG25" s="54"/>
      <c r="LJH25" s="54"/>
      <c r="LJI25" s="54"/>
      <c r="LJJ25" s="54"/>
      <c r="LJK25" s="54"/>
      <c r="LJL25" s="54"/>
      <c r="LJM25" s="54"/>
      <c r="LJN25" s="54"/>
      <c r="LJO25" s="54"/>
      <c r="LJP25" s="54"/>
      <c r="LJQ25" s="54"/>
      <c r="LJR25" s="54"/>
      <c r="LJS25" s="54"/>
      <c r="LJT25" s="54"/>
      <c r="LJU25" s="54"/>
      <c r="LJV25" s="54"/>
      <c r="LJW25" s="54"/>
      <c r="LJX25" s="54"/>
      <c r="LJY25" s="54"/>
      <c r="LJZ25" s="54"/>
      <c r="LKA25" s="54"/>
      <c r="LKB25" s="54"/>
      <c r="LKC25" s="54"/>
      <c r="LKD25" s="54"/>
      <c r="LKE25" s="54"/>
      <c r="LKF25" s="54"/>
      <c r="LKG25" s="54"/>
      <c r="LKH25" s="54"/>
      <c r="LKI25" s="54"/>
      <c r="LKJ25" s="54"/>
      <c r="LKK25" s="54"/>
      <c r="LKL25" s="54"/>
      <c r="LKM25" s="54"/>
      <c r="LKN25" s="54"/>
      <c r="LKO25" s="54"/>
      <c r="LKP25" s="54"/>
      <c r="LKQ25" s="54"/>
      <c r="LKR25" s="54"/>
      <c r="LKS25" s="54"/>
      <c r="LKT25" s="54"/>
      <c r="LKU25" s="54"/>
      <c r="LKV25" s="54"/>
      <c r="LKW25" s="54"/>
      <c r="LKX25" s="54"/>
      <c r="LKY25" s="54"/>
      <c r="LKZ25" s="54"/>
      <c r="LLA25" s="54"/>
      <c r="LLB25" s="54"/>
      <c r="LLC25" s="54"/>
      <c r="LLD25" s="54"/>
      <c r="LLE25" s="54"/>
      <c r="LLF25" s="54"/>
      <c r="LLG25" s="54"/>
      <c r="LLH25" s="54"/>
      <c r="LLI25" s="54"/>
      <c r="LLJ25" s="54"/>
      <c r="LLK25" s="54"/>
      <c r="LLL25" s="54"/>
      <c r="LLM25" s="54"/>
      <c r="LLN25" s="54"/>
      <c r="LLO25" s="54"/>
      <c r="LLP25" s="54"/>
      <c r="LLQ25" s="54"/>
      <c r="LLR25" s="54"/>
      <c r="LLS25" s="54"/>
      <c r="LLT25" s="54"/>
      <c r="LLU25" s="54"/>
      <c r="LLV25" s="54"/>
      <c r="LLW25" s="54"/>
      <c r="LLX25" s="54"/>
      <c r="LLY25" s="54"/>
      <c r="LLZ25" s="54"/>
      <c r="LMA25" s="54"/>
      <c r="LMB25" s="54"/>
      <c r="LMC25" s="54"/>
      <c r="LMD25" s="54"/>
      <c r="LME25" s="54"/>
      <c r="LMF25" s="54"/>
      <c r="LMG25" s="54"/>
      <c r="LMH25" s="54"/>
      <c r="LMI25" s="54"/>
      <c r="LMJ25" s="54"/>
      <c r="LMK25" s="54"/>
      <c r="LML25" s="54"/>
      <c r="LMM25" s="54"/>
      <c r="LMN25" s="54"/>
      <c r="LMO25" s="54"/>
      <c r="LMP25" s="54"/>
      <c r="LMQ25" s="54"/>
      <c r="LMR25" s="54"/>
      <c r="LMS25" s="54"/>
      <c r="LMT25" s="54"/>
      <c r="LMU25" s="54"/>
      <c r="LMV25" s="54"/>
      <c r="LMW25" s="54"/>
      <c r="LMX25" s="54"/>
      <c r="LMY25" s="54"/>
      <c r="LMZ25" s="54"/>
      <c r="LNA25" s="54"/>
      <c r="LNB25" s="54"/>
      <c r="LNC25" s="54"/>
      <c r="LND25" s="54"/>
      <c r="LNE25" s="54"/>
      <c r="LNF25" s="54"/>
      <c r="LNG25" s="54"/>
      <c r="LNH25" s="54"/>
      <c r="LNI25" s="54"/>
      <c r="LNJ25" s="54"/>
      <c r="LNK25" s="54"/>
      <c r="LNL25" s="54"/>
      <c r="LNM25" s="54"/>
      <c r="LNN25" s="54"/>
      <c r="LNO25" s="54"/>
      <c r="LNP25" s="54"/>
      <c r="LNQ25" s="54"/>
      <c r="LNR25" s="54"/>
      <c r="LNS25" s="54"/>
      <c r="LNT25" s="54"/>
      <c r="LNU25" s="54"/>
      <c r="LNV25" s="54"/>
      <c r="LNW25" s="54"/>
      <c r="LNX25" s="54"/>
      <c r="LNY25" s="54"/>
      <c r="LNZ25" s="54"/>
      <c r="LOA25" s="54"/>
      <c r="LOB25" s="54"/>
      <c r="LOC25" s="54"/>
      <c r="LOD25" s="54"/>
      <c r="LOE25" s="54"/>
      <c r="LOF25" s="54"/>
      <c r="LOG25" s="54"/>
      <c r="LOH25" s="54"/>
      <c r="LOI25" s="54"/>
      <c r="LOJ25" s="54"/>
      <c r="LOK25" s="54"/>
      <c r="LOL25" s="54"/>
      <c r="LOM25" s="54"/>
      <c r="LON25" s="54"/>
      <c r="LOO25" s="54"/>
      <c r="LOP25" s="54"/>
      <c r="LOQ25" s="54"/>
      <c r="LOR25" s="54"/>
      <c r="LOS25" s="54"/>
      <c r="LOT25" s="54"/>
      <c r="LOU25" s="54"/>
      <c r="LOV25" s="54"/>
      <c r="LOW25" s="54"/>
      <c r="LOX25" s="54"/>
      <c r="LOY25" s="54"/>
      <c r="LOZ25" s="54"/>
      <c r="LPA25" s="54"/>
      <c r="LPB25" s="54"/>
      <c r="LPC25" s="54"/>
      <c r="LPD25" s="54"/>
      <c r="LPE25" s="54"/>
      <c r="LPF25" s="54"/>
      <c r="LPG25" s="54"/>
      <c r="LPH25" s="54"/>
      <c r="LPI25" s="54"/>
      <c r="LPJ25" s="54"/>
      <c r="LPK25" s="54"/>
      <c r="LPL25" s="54"/>
      <c r="LPM25" s="54"/>
      <c r="LPN25" s="54"/>
      <c r="LPO25" s="54"/>
      <c r="LPP25" s="54"/>
      <c r="LPQ25" s="54"/>
      <c r="LPR25" s="54"/>
      <c r="LPS25" s="54"/>
      <c r="LPT25" s="54"/>
      <c r="LPU25" s="54"/>
      <c r="LPV25" s="54"/>
      <c r="LPW25" s="54"/>
      <c r="LPX25" s="54"/>
      <c r="LPY25" s="54"/>
      <c r="LPZ25" s="54"/>
      <c r="LQA25" s="54"/>
      <c r="LQB25" s="54"/>
      <c r="LQC25" s="54"/>
      <c r="LQD25" s="54"/>
      <c r="LQE25" s="54"/>
      <c r="LQF25" s="54"/>
      <c r="LQG25" s="54"/>
      <c r="LQH25" s="54"/>
      <c r="LQI25" s="54"/>
      <c r="LQJ25" s="54"/>
      <c r="LQK25" s="54"/>
      <c r="LQL25" s="54"/>
      <c r="LQM25" s="54"/>
      <c r="LQN25" s="54"/>
      <c r="LQO25" s="54"/>
      <c r="LQP25" s="54"/>
      <c r="LQQ25" s="54"/>
      <c r="LQR25" s="54"/>
      <c r="LQS25" s="54"/>
      <c r="LQT25" s="54"/>
      <c r="LQU25" s="54"/>
      <c r="LQV25" s="54"/>
      <c r="LQW25" s="54"/>
      <c r="LQX25" s="54"/>
      <c r="LQY25" s="54"/>
      <c r="LQZ25" s="54"/>
      <c r="LRA25" s="54"/>
      <c r="LRB25" s="54"/>
      <c r="LRC25" s="54"/>
      <c r="LRD25" s="54"/>
      <c r="LRE25" s="54"/>
      <c r="LRF25" s="54"/>
      <c r="LRG25" s="54"/>
      <c r="LRH25" s="54"/>
      <c r="LRI25" s="54"/>
      <c r="LRJ25" s="54"/>
      <c r="LRK25" s="54"/>
      <c r="LRL25" s="54"/>
      <c r="LRM25" s="54"/>
      <c r="LRN25" s="54"/>
      <c r="LRO25" s="54"/>
      <c r="LRP25" s="54"/>
      <c r="LRQ25" s="54"/>
      <c r="LRR25" s="54"/>
      <c r="LRS25" s="54"/>
      <c r="LRT25" s="54"/>
      <c r="LRU25" s="54"/>
      <c r="LRV25" s="54"/>
      <c r="LRW25" s="54"/>
      <c r="LRX25" s="54"/>
      <c r="LRY25" s="54"/>
      <c r="LRZ25" s="54"/>
      <c r="LSA25" s="54"/>
      <c r="LSB25" s="54"/>
      <c r="LSC25" s="54"/>
      <c r="LSD25" s="54"/>
      <c r="LSE25" s="54"/>
      <c r="LSF25" s="54"/>
      <c r="LSG25" s="54"/>
      <c r="LSH25" s="54"/>
      <c r="LSI25" s="54"/>
      <c r="LSJ25" s="54"/>
      <c r="LSK25" s="54"/>
      <c r="LSL25" s="54"/>
      <c r="LSM25" s="54"/>
      <c r="LSN25" s="54"/>
      <c r="LSO25" s="54"/>
      <c r="LSP25" s="54"/>
      <c r="LSQ25" s="54"/>
      <c r="LSR25" s="54"/>
      <c r="LSS25" s="54"/>
      <c r="LST25" s="54"/>
      <c r="LSU25" s="54"/>
      <c r="LSV25" s="54"/>
      <c r="LSW25" s="54"/>
      <c r="LSX25" s="54"/>
      <c r="LSY25" s="54"/>
      <c r="LSZ25" s="54"/>
      <c r="LTA25" s="54"/>
      <c r="LTB25" s="54"/>
      <c r="LTC25" s="54"/>
      <c r="LTD25" s="54"/>
      <c r="LTE25" s="54"/>
      <c r="LTF25" s="54"/>
      <c r="LTG25" s="54"/>
      <c r="LTH25" s="54"/>
      <c r="LTI25" s="54"/>
      <c r="LTJ25" s="54"/>
      <c r="LTK25" s="54"/>
      <c r="LTL25" s="54"/>
      <c r="LTM25" s="54"/>
      <c r="LTN25" s="54"/>
      <c r="LTO25" s="54"/>
      <c r="LTP25" s="54"/>
      <c r="LTQ25" s="54"/>
      <c r="LTR25" s="54"/>
      <c r="LTS25" s="54"/>
      <c r="LTT25" s="54"/>
      <c r="LTU25" s="54"/>
      <c r="LTV25" s="54"/>
      <c r="LTW25" s="54"/>
      <c r="LTX25" s="54"/>
      <c r="LTY25" s="54"/>
      <c r="LTZ25" s="54"/>
      <c r="LUA25" s="54"/>
      <c r="LUB25" s="54"/>
      <c r="LUC25" s="54"/>
      <c r="LUD25" s="54"/>
      <c r="LUE25" s="54"/>
      <c r="LUF25" s="54"/>
      <c r="LUG25" s="54"/>
      <c r="LUH25" s="54"/>
      <c r="LUI25" s="54"/>
      <c r="LUJ25" s="54"/>
      <c r="LUK25" s="54"/>
      <c r="LUL25" s="54"/>
      <c r="LUM25" s="54"/>
      <c r="LUN25" s="54"/>
      <c r="LUO25" s="54"/>
      <c r="LUP25" s="54"/>
      <c r="LUQ25" s="54"/>
      <c r="LUR25" s="54"/>
      <c r="LUS25" s="54"/>
      <c r="LUT25" s="54"/>
      <c r="LUU25" s="54"/>
      <c r="LUV25" s="54"/>
      <c r="LUW25" s="54"/>
      <c r="LUX25" s="54"/>
      <c r="LUY25" s="54"/>
      <c r="LUZ25" s="54"/>
      <c r="LVA25" s="54"/>
      <c r="LVB25" s="54"/>
      <c r="LVC25" s="54"/>
      <c r="LVD25" s="54"/>
      <c r="LVE25" s="54"/>
      <c r="LVF25" s="54"/>
      <c r="LVG25" s="54"/>
      <c r="LVH25" s="54"/>
      <c r="LVI25" s="54"/>
      <c r="LVJ25" s="54"/>
      <c r="LVK25" s="54"/>
      <c r="LVL25" s="54"/>
      <c r="LVM25" s="54"/>
      <c r="LVN25" s="54"/>
      <c r="LVO25" s="54"/>
      <c r="LVP25" s="54"/>
      <c r="LVQ25" s="54"/>
      <c r="LVR25" s="54"/>
      <c r="LVS25" s="54"/>
      <c r="LVT25" s="54"/>
      <c r="LVU25" s="54"/>
      <c r="LVV25" s="54"/>
      <c r="LVW25" s="54"/>
      <c r="LVX25" s="54"/>
      <c r="LVY25" s="54"/>
      <c r="LVZ25" s="54"/>
      <c r="LWA25" s="54"/>
      <c r="LWB25" s="54"/>
      <c r="LWC25" s="54"/>
      <c r="LWD25" s="54"/>
      <c r="LWE25" s="54"/>
      <c r="LWF25" s="54"/>
      <c r="LWG25" s="54"/>
      <c r="LWH25" s="54"/>
      <c r="LWI25" s="54"/>
      <c r="LWJ25" s="54"/>
      <c r="LWK25" s="54"/>
      <c r="LWL25" s="54"/>
      <c r="LWM25" s="54"/>
      <c r="LWN25" s="54"/>
      <c r="LWO25" s="54"/>
      <c r="LWP25" s="54"/>
      <c r="LWQ25" s="54"/>
      <c r="LWR25" s="54"/>
      <c r="LWS25" s="54"/>
      <c r="LWT25" s="54"/>
      <c r="LWU25" s="54"/>
      <c r="LWV25" s="54"/>
      <c r="LWW25" s="54"/>
      <c r="LWX25" s="54"/>
      <c r="LWY25" s="54"/>
      <c r="LWZ25" s="54"/>
      <c r="LXA25" s="54"/>
      <c r="LXB25" s="54"/>
      <c r="LXC25" s="54"/>
      <c r="LXD25" s="54"/>
      <c r="LXE25" s="54"/>
      <c r="LXF25" s="54"/>
      <c r="LXG25" s="54"/>
      <c r="LXH25" s="54"/>
      <c r="LXI25" s="54"/>
      <c r="LXJ25" s="54"/>
      <c r="LXK25" s="54"/>
      <c r="LXL25" s="54"/>
      <c r="LXM25" s="54"/>
      <c r="LXN25" s="54"/>
      <c r="LXO25" s="54"/>
      <c r="LXP25" s="54"/>
      <c r="LXQ25" s="54"/>
      <c r="LXR25" s="54"/>
      <c r="LXS25" s="54"/>
      <c r="LXT25" s="54"/>
      <c r="LXU25" s="54"/>
      <c r="LXV25" s="54"/>
      <c r="LXW25" s="54"/>
      <c r="LXX25" s="54"/>
      <c r="LXY25" s="54"/>
      <c r="LXZ25" s="54"/>
      <c r="LYA25" s="54"/>
      <c r="LYB25" s="54"/>
      <c r="LYC25" s="54"/>
      <c r="LYD25" s="54"/>
      <c r="LYE25" s="54"/>
      <c r="LYF25" s="54"/>
      <c r="LYG25" s="54"/>
      <c r="LYH25" s="54"/>
      <c r="LYI25" s="54"/>
      <c r="LYJ25" s="54"/>
      <c r="LYK25" s="54"/>
      <c r="LYL25" s="54"/>
      <c r="LYM25" s="54"/>
      <c r="LYN25" s="54"/>
      <c r="LYO25" s="54"/>
      <c r="LYP25" s="54"/>
      <c r="LYQ25" s="54"/>
      <c r="LYR25" s="54"/>
      <c r="LYS25" s="54"/>
      <c r="LYT25" s="54"/>
      <c r="LYU25" s="54"/>
      <c r="LYV25" s="54"/>
      <c r="LYW25" s="54"/>
      <c r="LYX25" s="54"/>
      <c r="LYY25" s="54"/>
      <c r="LYZ25" s="54"/>
      <c r="LZA25" s="54"/>
      <c r="LZB25" s="54"/>
      <c r="LZC25" s="54"/>
      <c r="LZD25" s="54"/>
      <c r="LZE25" s="54"/>
      <c r="LZF25" s="54"/>
      <c r="LZG25" s="54"/>
      <c r="LZH25" s="54"/>
      <c r="LZI25" s="54"/>
      <c r="LZJ25" s="54"/>
      <c r="LZK25" s="54"/>
      <c r="LZL25" s="54"/>
      <c r="LZM25" s="54"/>
      <c r="LZN25" s="54"/>
      <c r="LZO25" s="54"/>
      <c r="LZP25" s="54"/>
      <c r="LZQ25" s="54"/>
      <c r="LZR25" s="54"/>
      <c r="LZS25" s="54"/>
      <c r="LZT25" s="54"/>
      <c r="LZU25" s="54"/>
      <c r="LZV25" s="54"/>
      <c r="LZW25" s="54"/>
      <c r="LZX25" s="54"/>
      <c r="LZY25" s="54"/>
      <c r="LZZ25" s="54"/>
      <c r="MAA25" s="54"/>
      <c r="MAB25" s="54"/>
      <c r="MAC25" s="54"/>
      <c r="MAD25" s="54"/>
      <c r="MAE25" s="54"/>
      <c r="MAF25" s="54"/>
      <c r="MAG25" s="54"/>
      <c r="MAH25" s="54"/>
      <c r="MAI25" s="54"/>
      <c r="MAJ25" s="54"/>
      <c r="MAK25" s="54"/>
      <c r="MAL25" s="54"/>
      <c r="MAM25" s="54"/>
      <c r="MAN25" s="54"/>
      <c r="MAO25" s="54"/>
      <c r="MAP25" s="54"/>
      <c r="MAQ25" s="54"/>
      <c r="MAR25" s="54"/>
      <c r="MAS25" s="54"/>
      <c r="MAT25" s="54"/>
      <c r="MAU25" s="54"/>
      <c r="MAV25" s="54"/>
      <c r="MAW25" s="54"/>
      <c r="MAX25" s="54"/>
      <c r="MAY25" s="54"/>
      <c r="MAZ25" s="54"/>
      <c r="MBA25" s="54"/>
      <c r="MBB25" s="54"/>
      <c r="MBC25" s="54"/>
      <c r="MBD25" s="54"/>
      <c r="MBE25" s="54"/>
      <c r="MBF25" s="54"/>
      <c r="MBG25" s="54"/>
      <c r="MBH25" s="54"/>
      <c r="MBI25" s="54"/>
      <c r="MBJ25" s="54"/>
      <c r="MBK25" s="54"/>
      <c r="MBL25" s="54"/>
      <c r="MBM25" s="54"/>
      <c r="MBN25" s="54"/>
      <c r="MBO25" s="54"/>
      <c r="MBP25" s="54"/>
      <c r="MBQ25" s="54"/>
      <c r="MBR25" s="54"/>
      <c r="MBS25" s="54"/>
      <c r="MBT25" s="54"/>
      <c r="MBU25" s="54"/>
      <c r="MBV25" s="54"/>
      <c r="MBW25" s="54"/>
      <c r="MBX25" s="54"/>
      <c r="MBY25" s="54"/>
      <c r="MBZ25" s="54"/>
      <c r="MCA25" s="54"/>
      <c r="MCB25" s="54"/>
      <c r="MCC25" s="54"/>
      <c r="MCD25" s="54"/>
      <c r="MCE25" s="54"/>
      <c r="MCF25" s="54"/>
      <c r="MCG25" s="54"/>
      <c r="MCH25" s="54"/>
      <c r="MCI25" s="54"/>
      <c r="MCJ25" s="54"/>
      <c r="MCK25" s="54"/>
      <c r="MCL25" s="54"/>
      <c r="MCM25" s="54"/>
      <c r="MCN25" s="54"/>
      <c r="MCO25" s="54"/>
      <c r="MCP25" s="54"/>
      <c r="MCQ25" s="54"/>
      <c r="MCR25" s="54"/>
      <c r="MCS25" s="54"/>
      <c r="MCT25" s="54"/>
      <c r="MCU25" s="54"/>
      <c r="MCV25" s="54"/>
      <c r="MCW25" s="54"/>
      <c r="MCX25" s="54"/>
      <c r="MCY25" s="54"/>
      <c r="MCZ25" s="54"/>
      <c r="MDA25" s="54"/>
      <c r="MDB25" s="54"/>
      <c r="MDC25" s="54"/>
      <c r="MDD25" s="54"/>
      <c r="MDE25" s="54"/>
      <c r="MDF25" s="54"/>
      <c r="MDG25" s="54"/>
      <c r="MDH25" s="54"/>
      <c r="MDI25" s="54"/>
      <c r="MDJ25" s="54"/>
      <c r="MDK25" s="54"/>
      <c r="MDL25" s="54"/>
      <c r="MDM25" s="54"/>
      <c r="MDN25" s="54"/>
      <c r="MDO25" s="54"/>
      <c r="MDP25" s="54"/>
      <c r="MDQ25" s="54"/>
      <c r="MDR25" s="54"/>
      <c r="MDS25" s="54"/>
      <c r="MDT25" s="54"/>
      <c r="MDU25" s="54"/>
      <c r="MDV25" s="54"/>
      <c r="MDW25" s="54"/>
      <c r="MDX25" s="54"/>
      <c r="MDY25" s="54"/>
      <c r="MDZ25" s="54"/>
      <c r="MEA25" s="54"/>
      <c r="MEB25" s="54"/>
      <c r="MEC25" s="54"/>
      <c r="MED25" s="54"/>
      <c r="MEE25" s="54"/>
      <c r="MEF25" s="54"/>
      <c r="MEG25" s="54"/>
      <c r="MEH25" s="54"/>
      <c r="MEI25" s="54"/>
      <c r="MEJ25" s="54"/>
      <c r="MEK25" s="54"/>
      <c r="MEL25" s="54"/>
      <c r="MEM25" s="54"/>
      <c r="MEN25" s="54"/>
      <c r="MEO25" s="54"/>
      <c r="MEP25" s="54"/>
      <c r="MEQ25" s="54"/>
      <c r="MER25" s="54"/>
      <c r="MES25" s="54"/>
      <c r="MET25" s="54"/>
      <c r="MEU25" s="54"/>
      <c r="MEV25" s="54"/>
      <c r="MEW25" s="54"/>
      <c r="MEX25" s="54"/>
      <c r="MEY25" s="54"/>
      <c r="MEZ25" s="54"/>
      <c r="MFA25" s="54"/>
      <c r="MFB25" s="54"/>
      <c r="MFC25" s="54"/>
      <c r="MFD25" s="54"/>
      <c r="MFE25" s="54"/>
      <c r="MFF25" s="54"/>
      <c r="MFG25" s="54"/>
      <c r="MFH25" s="54"/>
      <c r="MFI25" s="54"/>
      <c r="MFJ25" s="54"/>
      <c r="MFK25" s="54"/>
      <c r="MFL25" s="54"/>
      <c r="MFM25" s="54"/>
      <c r="MFN25" s="54"/>
      <c r="MFO25" s="54"/>
      <c r="MFP25" s="54"/>
      <c r="MFQ25" s="54"/>
      <c r="MFR25" s="54"/>
      <c r="MFS25" s="54"/>
      <c r="MFT25" s="54"/>
      <c r="MFU25" s="54"/>
      <c r="MFV25" s="54"/>
      <c r="MFW25" s="54"/>
      <c r="MFX25" s="54"/>
      <c r="MFY25" s="54"/>
      <c r="MFZ25" s="54"/>
      <c r="MGA25" s="54"/>
      <c r="MGB25" s="54"/>
      <c r="MGC25" s="54"/>
      <c r="MGD25" s="54"/>
      <c r="MGE25" s="54"/>
      <c r="MGF25" s="54"/>
      <c r="MGG25" s="54"/>
      <c r="MGH25" s="54"/>
      <c r="MGI25" s="54"/>
      <c r="MGJ25" s="54"/>
      <c r="MGK25" s="54"/>
      <c r="MGL25" s="54"/>
      <c r="MGM25" s="54"/>
      <c r="MGN25" s="54"/>
      <c r="MGO25" s="54"/>
      <c r="MGP25" s="54"/>
      <c r="MGQ25" s="54"/>
      <c r="MGR25" s="54"/>
      <c r="MGS25" s="54"/>
      <c r="MGT25" s="54"/>
      <c r="MGU25" s="54"/>
      <c r="MGV25" s="54"/>
      <c r="MGW25" s="54"/>
      <c r="MGX25" s="54"/>
      <c r="MGY25" s="54"/>
      <c r="MGZ25" s="54"/>
      <c r="MHA25" s="54"/>
      <c r="MHB25" s="54"/>
      <c r="MHC25" s="54"/>
      <c r="MHD25" s="54"/>
      <c r="MHE25" s="54"/>
      <c r="MHF25" s="54"/>
      <c r="MHG25" s="54"/>
      <c r="MHH25" s="54"/>
      <c r="MHI25" s="54"/>
      <c r="MHJ25" s="54"/>
      <c r="MHK25" s="54"/>
      <c r="MHL25" s="54"/>
      <c r="MHM25" s="54"/>
      <c r="MHN25" s="54"/>
      <c r="MHO25" s="54"/>
      <c r="MHP25" s="54"/>
      <c r="MHQ25" s="54"/>
      <c r="MHR25" s="54"/>
      <c r="MHS25" s="54"/>
      <c r="MHT25" s="54"/>
      <c r="MHU25" s="54"/>
      <c r="MHV25" s="54"/>
      <c r="MHW25" s="54"/>
      <c r="MHX25" s="54"/>
      <c r="MHY25" s="54"/>
      <c r="MHZ25" s="54"/>
      <c r="MIA25" s="54"/>
      <c r="MIB25" s="54"/>
      <c r="MIC25" s="54"/>
      <c r="MID25" s="54"/>
      <c r="MIE25" s="54"/>
      <c r="MIF25" s="54"/>
      <c r="MIG25" s="54"/>
      <c r="MIH25" s="54"/>
      <c r="MII25" s="54"/>
      <c r="MIJ25" s="54"/>
      <c r="MIK25" s="54"/>
      <c r="MIL25" s="54"/>
      <c r="MIM25" s="54"/>
      <c r="MIN25" s="54"/>
      <c r="MIO25" s="54"/>
      <c r="MIP25" s="54"/>
      <c r="MIQ25" s="54"/>
      <c r="MIR25" s="54"/>
      <c r="MIS25" s="54"/>
      <c r="MIT25" s="54"/>
      <c r="MIU25" s="54"/>
      <c r="MIV25" s="54"/>
      <c r="MIW25" s="54"/>
      <c r="MIX25" s="54"/>
      <c r="MIY25" s="54"/>
      <c r="MIZ25" s="54"/>
      <c r="MJA25" s="54"/>
      <c r="MJB25" s="54"/>
      <c r="MJC25" s="54"/>
      <c r="MJD25" s="54"/>
      <c r="MJE25" s="54"/>
      <c r="MJF25" s="54"/>
      <c r="MJG25" s="54"/>
      <c r="MJH25" s="54"/>
      <c r="MJI25" s="54"/>
      <c r="MJJ25" s="54"/>
      <c r="MJK25" s="54"/>
      <c r="MJL25" s="54"/>
      <c r="MJM25" s="54"/>
      <c r="MJN25" s="54"/>
      <c r="MJO25" s="54"/>
      <c r="MJP25" s="54"/>
      <c r="MJQ25" s="54"/>
      <c r="MJR25" s="54"/>
      <c r="MJS25" s="54"/>
      <c r="MJT25" s="54"/>
      <c r="MJU25" s="54"/>
      <c r="MJV25" s="54"/>
      <c r="MJW25" s="54"/>
      <c r="MJX25" s="54"/>
      <c r="MJY25" s="54"/>
      <c r="MJZ25" s="54"/>
      <c r="MKA25" s="54"/>
      <c r="MKB25" s="54"/>
      <c r="MKC25" s="54"/>
      <c r="MKD25" s="54"/>
      <c r="MKE25" s="54"/>
      <c r="MKF25" s="54"/>
      <c r="MKG25" s="54"/>
      <c r="MKH25" s="54"/>
      <c r="MKI25" s="54"/>
      <c r="MKJ25" s="54"/>
      <c r="MKK25" s="54"/>
      <c r="MKL25" s="54"/>
      <c r="MKM25" s="54"/>
      <c r="MKN25" s="54"/>
      <c r="MKO25" s="54"/>
      <c r="MKP25" s="54"/>
      <c r="MKQ25" s="54"/>
      <c r="MKR25" s="54"/>
      <c r="MKS25" s="54"/>
      <c r="MKT25" s="54"/>
      <c r="MKU25" s="54"/>
      <c r="MKV25" s="54"/>
      <c r="MKW25" s="54"/>
      <c r="MKX25" s="54"/>
      <c r="MKY25" s="54"/>
      <c r="MKZ25" s="54"/>
      <c r="MLA25" s="54"/>
      <c r="MLB25" s="54"/>
      <c r="MLC25" s="54"/>
      <c r="MLD25" s="54"/>
      <c r="MLE25" s="54"/>
      <c r="MLF25" s="54"/>
      <c r="MLG25" s="54"/>
      <c r="MLH25" s="54"/>
      <c r="MLI25" s="54"/>
      <c r="MLJ25" s="54"/>
      <c r="MLK25" s="54"/>
      <c r="MLL25" s="54"/>
      <c r="MLM25" s="54"/>
      <c r="MLN25" s="54"/>
      <c r="MLO25" s="54"/>
      <c r="MLP25" s="54"/>
      <c r="MLQ25" s="54"/>
      <c r="MLR25" s="54"/>
      <c r="MLS25" s="54"/>
      <c r="MLT25" s="54"/>
      <c r="MLU25" s="54"/>
      <c r="MLV25" s="54"/>
      <c r="MLW25" s="54"/>
      <c r="MLX25" s="54"/>
      <c r="MLY25" s="54"/>
      <c r="MLZ25" s="54"/>
      <c r="MMA25" s="54"/>
      <c r="MMB25" s="54"/>
      <c r="MMC25" s="54"/>
      <c r="MMD25" s="54"/>
      <c r="MME25" s="54"/>
      <c r="MMF25" s="54"/>
      <c r="MMG25" s="54"/>
      <c r="MMH25" s="54"/>
      <c r="MMI25" s="54"/>
      <c r="MMJ25" s="54"/>
      <c r="MMK25" s="54"/>
      <c r="MML25" s="54"/>
      <c r="MMM25" s="54"/>
      <c r="MMN25" s="54"/>
      <c r="MMO25" s="54"/>
      <c r="MMP25" s="54"/>
      <c r="MMQ25" s="54"/>
      <c r="MMR25" s="54"/>
      <c r="MMS25" s="54"/>
      <c r="MMT25" s="54"/>
      <c r="MMU25" s="54"/>
      <c r="MMV25" s="54"/>
      <c r="MMW25" s="54"/>
      <c r="MMX25" s="54"/>
      <c r="MMY25" s="54"/>
      <c r="MMZ25" s="54"/>
      <c r="MNA25" s="54"/>
      <c r="MNB25" s="54"/>
      <c r="MNC25" s="54"/>
      <c r="MND25" s="54"/>
      <c r="MNE25" s="54"/>
      <c r="MNF25" s="54"/>
      <c r="MNG25" s="54"/>
      <c r="MNH25" s="54"/>
      <c r="MNI25" s="54"/>
      <c r="MNJ25" s="54"/>
      <c r="MNK25" s="54"/>
      <c r="MNL25" s="54"/>
      <c r="MNM25" s="54"/>
      <c r="MNN25" s="54"/>
      <c r="MNO25" s="54"/>
      <c r="MNP25" s="54"/>
      <c r="MNQ25" s="54"/>
      <c r="MNR25" s="54"/>
      <c r="MNS25" s="54"/>
      <c r="MNT25" s="54"/>
      <c r="MNU25" s="54"/>
      <c r="MNV25" s="54"/>
      <c r="MNW25" s="54"/>
      <c r="MNX25" s="54"/>
      <c r="MNY25" s="54"/>
      <c r="MNZ25" s="54"/>
      <c r="MOA25" s="54"/>
      <c r="MOB25" s="54"/>
      <c r="MOC25" s="54"/>
      <c r="MOD25" s="54"/>
      <c r="MOE25" s="54"/>
      <c r="MOF25" s="54"/>
      <c r="MOG25" s="54"/>
      <c r="MOH25" s="54"/>
      <c r="MOI25" s="54"/>
      <c r="MOJ25" s="54"/>
      <c r="MOK25" s="54"/>
      <c r="MOL25" s="54"/>
      <c r="MOM25" s="54"/>
      <c r="MON25" s="54"/>
      <c r="MOO25" s="54"/>
      <c r="MOP25" s="54"/>
      <c r="MOQ25" s="54"/>
      <c r="MOR25" s="54"/>
      <c r="MOS25" s="54"/>
      <c r="MOT25" s="54"/>
      <c r="MOU25" s="54"/>
      <c r="MOV25" s="54"/>
      <c r="MOW25" s="54"/>
      <c r="MOX25" s="54"/>
      <c r="MOY25" s="54"/>
      <c r="MOZ25" s="54"/>
      <c r="MPA25" s="54"/>
      <c r="MPB25" s="54"/>
      <c r="MPC25" s="54"/>
      <c r="MPD25" s="54"/>
      <c r="MPE25" s="54"/>
      <c r="MPF25" s="54"/>
      <c r="MPG25" s="54"/>
      <c r="MPH25" s="54"/>
      <c r="MPI25" s="54"/>
      <c r="MPJ25" s="54"/>
      <c r="MPK25" s="54"/>
      <c r="MPL25" s="54"/>
      <c r="MPM25" s="54"/>
      <c r="MPN25" s="54"/>
      <c r="MPO25" s="54"/>
      <c r="MPP25" s="54"/>
      <c r="MPQ25" s="54"/>
      <c r="MPR25" s="54"/>
      <c r="MPS25" s="54"/>
      <c r="MPT25" s="54"/>
      <c r="MPU25" s="54"/>
      <c r="MPV25" s="54"/>
      <c r="MPW25" s="54"/>
      <c r="MPX25" s="54"/>
      <c r="MPY25" s="54"/>
      <c r="MPZ25" s="54"/>
      <c r="MQA25" s="54"/>
      <c r="MQB25" s="54"/>
      <c r="MQC25" s="54"/>
      <c r="MQD25" s="54"/>
      <c r="MQE25" s="54"/>
      <c r="MQF25" s="54"/>
      <c r="MQG25" s="54"/>
      <c r="MQH25" s="54"/>
      <c r="MQI25" s="54"/>
      <c r="MQJ25" s="54"/>
      <c r="MQK25" s="54"/>
      <c r="MQL25" s="54"/>
      <c r="MQM25" s="54"/>
      <c r="MQN25" s="54"/>
      <c r="MQO25" s="54"/>
      <c r="MQP25" s="54"/>
      <c r="MQQ25" s="54"/>
      <c r="MQR25" s="54"/>
      <c r="MQS25" s="54"/>
      <c r="MQT25" s="54"/>
      <c r="MQU25" s="54"/>
      <c r="MQV25" s="54"/>
      <c r="MQW25" s="54"/>
      <c r="MQX25" s="54"/>
      <c r="MQY25" s="54"/>
      <c r="MQZ25" s="54"/>
      <c r="MRA25" s="54"/>
      <c r="MRB25" s="54"/>
      <c r="MRC25" s="54"/>
      <c r="MRD25" s="54"/>
      <c r="MRE25" s="54"/>
      <c r="MRF25" s="54"/>
      <c r="MRG25" s="54"/>
      <c r="MRH25" s="54"/>
      <c r="MRI25" s="54"/>
      <c r="MRJ25" s="54"/>
      <c r="MRK25" s="54"/>
      <c r="MRL25" s="54"/>
      <c r="MRM25" s="54"/>
      <c r="MRN25" s="54"/>
      <c r="MRO25" s="54"/>
      <c r="MRP25" s="54"/>
      <c r="MRQ25" s="54"/>
      <c r="MRR25" s="54"/>
      <c r="MRS25" s="54"/>
      <c r="MRT25" s="54"/>
      <c r="MRU25" s="54"/>
      <c r="MRV25" s="54"/>
      <c r="MRW25" s="54"/>
      <c r="MRX25" s="54"/>
      <c r="MRY25" s="54"/>
      <c r="MRZ25" s="54"/>
      <c r="MSA25" s="54"/>
      <c r="MSB25" s="54"/>
      <c r="MSC25" s="54"/>
      <c r="MSD25" s="54"/>
      <c r="MSE25" s="54"/>
      <c r="MSF25" s="54"/>
      <c r="MSG25" s="54"/>
      <c r="MSH25" s="54"/>
      <c r="MSI25" s="54"/>
      <c r="MSJ25" s="54"/>
      <c r="MSK25" s="54"/>
      <c r="MSL25" s="54"/>
      <c r="MSM25" s="54"/>
      <c r="MSN25" s="54"/>
      <c r="MSO25" s="54"/>
      <c r="MSP25" s="54"/>
      <c r="MSQ25" s="54"/>
      <c r="MSR25" s="54"/>
      <c r="MSS25" s="54"/>
      <c r="MST25" s="54"/>
      <c r="MSU25" s="54"/>
      <c r="MSV25" s="54"/>
      <c r="MSW25" s="54"/>
      <c r="MSX25" s="54"/>
      <c r="MSY25" s="54"/>
      <c r="MSZ25" s="54"/>
      <c r="MTA25" s="54"/>
      <c r="MTB25" s="54"/>
      <c r="MTC25" s="54"/>
      <c r="MTD25" s="54"/>
      <c r="MTE25" s="54"/>
      <c r="MTF25" s="54"/>
      <c r="MTG25" s="54"/>
      <c r="MTH25" s="54"/>
      <c r="MTI25" s="54"/>
      <c r="MTJ25" s="54"/>
      <c r="MTK25" s="54"/>
      <c r="MTL25" s="54"/>
      <c r="MTM25" s="54"/>
      <c r="MTN25" s="54"/>
      <c r="MTO25" s="54"/>
      <c r="MTP25" s="54"/>
      <c r="MTQ25" s="54"/>
      <c r="MTR25" s="54"/>
      <c r="MTS25" s="54"/>
      <c r="MTT25" s="54"/>
      <c r="MTU25" s="54"/>
      <c r="MTV25" s="54"/>
      <c r="MTW25" s="54"/>
      <c r="MTX25" s="54"/>
      <c r="MTY25" s="54"/>
      <c r="MTZ25" s="54"/>
      <c r="MUA25" s="54"/>
      <c r="MUB25" s="54"/>
      <c r="MUC25" s="54"/>
      <c r="MUD25" s="54"/>
      <c r="MUE25" s="54"/>
      <c r="MUF25" s="54"/>
      <c r="MUG25" s="54"/>
      <c r="MUH25" s="54"/>
      <c r="MUI25" s="54"/>
      <c r="MUJ25" s="54"/>
      <c r="MUK25" s="54"/>
      <c r="MUL25" s="54"/>
      <c r="MUM25" s="54"/>
      <c r="MUN25" s="54"/>
      <c r="MUO25" s="54"/>
      <c r="MUP25" s="54"/>
      <c r="MUQ25" s="54"/>
      <c r="MUR25" s="54"/>
      <c r="MUS25" s="54"/>
      <c r="MUT25" s="54"/>
      <c r="MUU25" s="54"/>
      <c r="MUV25" s="54"/>
      <c r="MUW25" s="54"/>
      <c r="MUX25" s="54"/>
      <c r="MUY25" s="54"/>
      <c r="MUZ25" s="54"/>
      <c r="MVA25" s="54"/>
      <c r="MVB25" s="54"/>
      <c r="MVC25" s="54"/>
      <c r="MVD25" s="54"/>
      <c r="MVE25" s="54"/>
      <c r="MVF25" s="54"/>
      <c r="MVG25" s="54"/>
      <c r="MVH25" s="54"/>
      <c r="MVI25" s="54"/>
      <c r="MVJ25" s="54"/>
      <c r="MVK25" s="54"/>
      <c r="MVL25" s="54"/>
      <c r="MVM25" s="54"/>
      <c r="MVN25" s="54"/>
      <c r="MVO25" s="54"/>
      <c r="MVP25" s="54"/>
      <c r="MVQ25" s="54"/>
      <c r="MVR25" s="54"/>
      <c r="MVS25" s="54"/>
      <c r="MVT25" s="54"/>
      <c r="MVU25" s="54"/>
      <c r="MVV25" s="54"/>
      <c r="MVW25" s="54"/>
      <c r="MVX25" s="54"/>
      <c r="MVY25" s="54"/>
      <c r="MVZ25" s="54"/>
      <c r="MWA25" s="54"/>
      <c r="MWB25" s="54"/>
      <c r="MWC25" s="54"/>
      <c r="MWD25" s="54"/>
      <c r="MWE25" s="54"/>
      <c r="MWF25" s="54"/>
      <c r="MWG25" s="54"/>
      <c r="MWH25" s="54"/>
      <c r="MWI25" s="54"/>
      <c r="MWJ25" s="54"/>
      <c r="MWK25" s="54"/>
      <c r="MWL25" s="54"/>
      <c r="MWM25" s="54"/>
      <c r="MWN25" s="54"/>
      <c r="MWO25" s="54"/>
      <c r="MWP25" s="54"/>
      <c r="MWQ25" s="54"/>
      <c r="MWR25" s="54"/>
      <c r="MWS25" s="54"/>
      <c r="MWT25" s="54"/>
      <c r="MWU25" s="54"/>
      <c r="MWV25" s="54"/>
      <c r="MWW25" s="54"/>
      <c r="MWX25" s="54"/>
      <c r="MWY25" s="54"/>
      <c r="MWZ25" s="54"/>
      <c r="MXA25" s="54"/>
      <c r="MXB25" s="54"/>
      <c r="MXC25" s="54"/>
      <c r="MXD25" s="54"/>
      <c r="MXE25" s="54"/>
      <c r="MXF25" s="54"/>
      <c r="MXG25" s="54"/>
      <c r="MXH25" s="54"/>
      <c r="MXI25" s="54"/>
      <c r="MXJ25" s="54"/>
      <c r="MXK25" s="54"/>
      <c r="MXL25" s="54"/>
      <c r="MXM25" s="54"/>
      <c r="MXN25" s="54"/>
      <c r="MXO25" s="54"/>
      <c r="MXP25" s="54"/>
      <c r="MXQ25" s="54"/>
      <c r="MXR25" s="54"/>
      <c r="MXS25" s="54"/>
      <c r="MXT25" s="54"/>
      <c r="MXU25" s="54"/>
      <c r="MXV25" s="54"/>
      <c r="MXW25" s="54"/>
      <c r="MXX25" s="54"/>
      <c r="MXY25" s="54"/>
      <c r="MXZ25" s="54"/>
      <c r="MYA25" s="54"/>
      <c r="MYB25" s="54"/>
      <c r="MYC25" s="54"/>
      <c r="MYD25" s="54"/>
      <c r="MYE25" s="54"/>
      <c r="MYF25" s="54"/>
      <c r="MYG25" s="54"/>
      <c r="MYH25" s="54"/>
      <c r="MYI25" s="54"/>
      <c r="MYJ25" s="54"/>
      <c r="MYK25" s="54"/>
      <c r="MYL25" s="54"/>
      <c r="MYM25" s="54"/>
      <c r="MYN25" s="54"/>
      <c r="MYO25" s="54"/>
      <c r="MYP25" s="54"/>
      <c r="MYQ25" s="54"/>
      <c r="MYR25" s="54"/>
      <c r="MYS25" s="54"/>
      <c r="MYT25" s="54"/>
      <c r="MYU25" s="54"/>
      <c r="MYV25" s="54"/>
      <c r="MYW25" s="54"/>
      <c r="MYX25" s="54"/>
      <c r="MYY25" s="54"/>
      <c r="MYZ25" s="54"/>
      <c r="MZA25" s="54"/>
      <c r="MZB25" s="54"/>
      <c r="MZC25" s="54"/>
      <c r="MZD25" s="54"/>
      <c r="MZE25" s="54"/>
      <c r="MZF25" s="54"/>
      <c r="MZG25" s="54"/>
      <c r="MZH25" s="54"/>
      <c r="MZI25" s="54"/>
      <c r="MZJ25" s="54"/>
      <c r="MZK25" s="54"/>
      <c r="MZL25" s="54"/>
      <c r="MZM25" s="54"/>
      <c r="MZN25" s="54"/>
      <c r="MZO25" s="54"/>
      <c r="MZP25" s="54"/>
      <c r="MZQ25" s="54"/>
      <c r="MZR25" s="54"/>
      <c r="MZS25" s="54"/>
      <c r="MZT25" s="54"/>
      <c r="MZU25" s="54"/>
      <c r="MZV25" s="54"/>
      <c r="MZW25" s="54"/>
      <c r="MZX25" s="54"/>
      <c r="MZY25" s="54"/>
      <c r="MZZ25" s="54"/>
      <c r="NAA25" s="54"/>
      <c r="NAB25" s="54"/>
      <c r="NAC25" s="54"/>
      <c r="NAD25" s="54"/>
      <c r="NAE25" s="54"/>
      <c r="NAF25" s="54"/>
      <c r="NAG25" s="54"/>
      <c r="NAH25" s="54"/>
      <c r="NAI25" s="54"/>
      <c r="NAJ25" s="54"/>
      <c r="NAK25" s="54"/>
      <c r="NAL25" s="54"/>
      <c r="NAM25" s="54"/>
      <c r="NAN25" s="54"/>
      <c r="NAO25" s="54"/>
      <c r="NAP25" s="54"/>
      <c r="NAQ25" s="54"/>
      <c r="NAR25" s="54"/>
      <c r="NAS25" s="54"/>
      <c r="NAT25" s="54"/>
      <c r="NAU25" s="54"/>
      <c r="NAV25" s="54"/>
      <c r="NAW25" s="54"/>
      <c r="NAX25" s="54"/>
      <c r="NAY25" s="54"/>
      <c r="NAZ25" s="54"/>
      <c r="NBA25" s="54"/>
      <c r="NBB25" s="54"/>
      <c r="NBC25" s="54"/>
      <c r="NBD25" s="54"/>
      <c r="NBE25" s="54"/>
      <c r="NBF25" s="54"/>
      <c r="NBG25" s="54"/>
      <c r="NBH25" s="54"/>
      <c r="NBI25" s="54"/>
      <c r="NBJ25" s="54"/>
      <c r="NBK25" s="54"/>
      <c r="NBL25" s="54"/>
      <c r="NBM25" s="54"/>
      <c r="NBN25" s="54"/>
      <c r="NBO25" s="54"/>
      <c r="NBP25" s="54"/>
      <c r="NBQ25" s="54"/>
      <c r="NBR25" s="54"/>
      <c r="NBS25" s="54"/>
      <c r="NBT25" s="54"/>
      <c r="NBU25" s="54"/>
      <c r="NBV25" s="54"/>
      <c r="NBW25" s="54"/>
      <c r="NBX25" s="54"/>
      <c r="NBY25" s="54"/>
      <c r="NBZ25" s="54"/>
      <c r="NCA25" s="54"/>
      <c r="NCB25" s="54"/>
      <c r="NCC25" s="54"/>
      <c r="NCD25" s="54"/>
      <c r="NCE25" s="54"/>
      <c r="NCF25" s="54"/>
      <c r="NCG25" s="54"/>
      <c r="NCH25" s="54"/>
      <c r="NCI25" s="54"/>
      <c r="NCJ25" s="54"/>
      <c r="NCK25" s="54"/>
      <c r="NCL25" s="54"/>
      <c r="NCM25" s="54"/>
      <c r="NCN25" s="54"/>
      <c r="NCO25" s="54"/>
      <c r="NCP25" s="54"/>
      <c r="NCQ25" s="54"/>
      <c r="NCR25" s="54"/>
      <c r="NCS25" s="54"/>
      <c r="NCT25" s="54"/>
      <c r="NCU25" s="54"/>
      <c r="NCV25" s="54"/>
      <c r="NCW25" s="54"/>
      <c r="NCX25" s="54"/>
      <c r="NCY25" s="54"/>
      <c r="NCZ25" s="54"/>
      <c r="NDA25" s="54"/>
      <c r="NDB25" s="54"/>
      <c r="NDC25" s="54"/>
      <c r="NDD25" s="54"/>
      <c r="NDE25" s="54"/>
      <c r="NDF25" s="54"/>
      <c r="NDG25" s="54"/>
      <c r="NDH25" s="54"/>
      <c r="NDI25" s="54"/>
      <c r="NDJ25" s="54"/>
      <c r="NDK25" s="54"/>
      <c r="NDL25" s="54"/>
      <c r="NDM25" s="54"/>
      <c r="NDN25" s="54"/>
      <c r="NDO25" s="54"/>
      <c r="NDP25" s="54"/>
      <c r="NDQ25" s="54"/>
      <c r="NDR25" s="54"/>
      <c r="NDS25" s="54"/>
      <c r="NDT25" s="54"/>
      <c r="NDU25" s="54"/>
      <c r="NDV25" s="54"/>
      <c r="NDW25" s="54"/>
      <c r="NDX25" s="54"/>
      <c r="NDY25" s="54"/>
      <c r="NDZ25" s="54"/>
      <c r="NEA25" s="54"/>
      <c r="NEB25" s="54"/>
      <c r="NEC25" s="54"/>
      <c r="NED25" s="54"/>
      <c r="NEE25" s="54"/>
      <c r="NEF25" s="54"/>
      <c r="NEG25" s="54"/>
      <c r="NEH25" s="54"/>
      <c r="NEI25" s="54"/>
      <c r="NEJ25" s="54"/>
      <c r="NEK25" s="54"/>
      <c r="NEL25" s="54"/>
      <c r="NEM25" s="54"/>
      <c r="NEN25" s="54"/>
      <c r="NEO25" s="54"/>
      <c r="NEP25" s="54"/>
      <c r="NEQ25" s="54"/>
      <c r="NER25" s="54"/>
      <c r="NES25" s="54"/>
      <c r="NET25" s="54"/>
      <c r="NEU25" s="54"/>
      <c r="NEV25" s="54"/>
      <c r="NEW25" s="54"/>
      <c r="NEX25" s="54"/>
      <c r="NEY25" s="54"/>
      <c r="NEZ25" s="54"/>
      <c r="NFA25" s="54"/>
      <c r="NFB25" s="54"/>
      <c r="NFC25" s="54"/>
      <c r="NFD25" s="54"/>
      <c r="NFE25" s="54"/>
      <c r="NFF25" s="54"/>
      <c r="NFG25" s="54"/>
      <c r="NFH25" s="54"/>
      <c r="NFI25" s="54"/>
      <c r="NFJ25" s="54"/>
      <c r="NFK25" s="54"/>
      <c r="NFL25" s="54"/>
      <c r="NFM25" s="54"/>
      <c r="NFN25" s="54"/>
      <c r="NFO25" s="54"/>
      <c r="NFP25" s="54"/>
      <c r="NFQ25" s="54"/>
      <c r="NFR25" s="54"/>
      <c r="NFS25" s="54"/>
      <c r="NFT25" s="54"/>
      <c r="NFU25" s="54"/>
      <c r="NFV25" s="54"/>
      <c r="NFW25" s="54"/>
      <c r="NFX25" s="54"/>
      <c r="NFY25" s="54"/>
      <c r="NFZ25" s="54"/>
      <c r="NGA25" s="54"/>
      <c r="NGB25" s="54"/>
      <c r="NGC25" s="54"/>
      <c r="NGD25" s="54"/>
      <c r="NGE25" s="54"/>
      <c r="NGF25" s="54"/>
      <c r="NGG25" s="54"/>
      <c r="NGH25" s="54"/>
      <c r="NGI25" s="54"/>
      <c r="NGJ25" s="54"/>
      <c r="NGK25" s="54"/>
      <c r="NGL25" s="54"/>
      <c r="NGM25" s="54"/>
      <c r="NGN25" s="54"/>
      <c r="NGO25" s="54"/>
      <c r="NGP25" s="54"/>
      <c r="NGQ25" s="54"/>
      <c r="NGR25" s="54"/>
      <c r="NGS25" s="54"/>
      <c r="NGT25" s="54"/>
      <c r="NGU25" s="54"/>
      <c r="NGV25" s="54"/>
      <c r="NGW25" s="54"/>
      <c r="NGX25" s="54"/>
      <c r="NGY25" s="54"/>
      <c r="NGZ25" s="54"/>
      <c r="NHA25" s="54"/>
      <c r="NHB25" s="54"/>
      <c r="NHC25" s="54"/>
      <c r="NHD25" s="54"/>
      <c r="NHE25" s="54"/>
      <c r="NHF25" s="54"/>
      <c r="NHG25" s="54"/>
      <c r="NHH25" s="54"/>
      <c r="NHI25" s="54"/>
      <c r="NHJ25" s="54"/>
      <c r="NHK25" s="54"/>
      <c r="NHL25" s="54"/>
      <c r="NHM25" s="54"/>
      <c r="NHN25" s="54"/>
      <c r="NHO25" s="54"/>
      <c r="NHP25" s="54"/>
      <c r="NHQ25" s="54"/>
      <c r="NHR25" s="54"/>
      <c r="NHS25" s="54"/>
      <c r="NHT25" s="54"/>
      <c r="NHU25" s="54"/>
      <c r="NHV25" s="54"/>
      <c r="NHW25" s="54"/>
      <c r="NHX25" s="54"/>
      <c r="NHY25" s="54"/>
      <c r="NHZ25" s="54"/>
      <c r="NIA25" s="54"/>
      <c r="NIB25" s="54"/>
      <c r="NIC25" s="54"/>
      <c r="NID25" s="54"/>
      <c r="NIE25" s="54"/>
      <c r="NIF25" s="54"/>
      <c r="NIG25" s="54"/>
      <c r="NIH25" s="54"/>
      <c r="NII25" s="54"/>
      <c r="NIJ25" s="54"/>
      <c r="NIK25" s="54"/>
      <c r="NIL25" s="54"/>
      <c r="NIM25" s="54"/>
      <c r="NIN25" s="54"/>
      <c r="NIO25" s="54"/>
      <c r="NIP25" s="54"/>
      <c r="NIQ25" s="54"/>
      <c r="NIR25" s="54"/>
      <c r="NIS25" s="54"/>
      <c r="NIT25" s="54"/>
      <c r="NIU25" s="54"/>
      <c r="NIV25" s="54"/>
      <c r="NIW25" s="54"/>
      <c r="NIX25" s="54"/>
      <c r="NIY25" s="54"/>
      <c r="NIZ25" s="54"/>
      <c r="NJA25" s="54"/>
      <c r="NJB25" s="54"/>
      <c r="NJC25" s="54"/>
      <c r="NJD25" s="54"/>
      <c r="NJE25" s="54"/>
      <c r="NJF25" s="54"/>
      <c r="NJG25" s="54"/>
      <c r="NJH25" s="54"/>
      <c r="NJI25" s="54"/>
      <c r="NJJ25" s="54"/>
      <c r="NJK25" s="54"/>
      <c r="NJL25" s="54"/>
      <c r="NJM25" s="54"/>
      <c r="NJN25" s="54"/>
      <c r="NJO25" s="54"/>
      <c r="NJP25" s="54"/>
      <c r="NJQ25" s="54"/>
      <c r="NJR25" s="54"/>
      <c r="NJS25" s="54"/>
      <c r="NJT25" s="54"/>
      <c r="NJU25" s="54"/>
      <c r="NJV25" s="54"/>
      <c r="NJW25" s="54"/>
      <c r="NJX25" s="54"/>
      <c r="NJY25" s="54"/>
      <c r="NJZ25" s="54"/>
      <c r="NKA25" s="54"/>
      <c r="NKB25" s="54"/>
      <c r="NKC25" s="54"/>
      <c r="NKD25" s="54"/>
      <c r="NKE25" s="54"/>
      <c r="NKF25" s="54"/>
      <c r="NKG25" s="54"/>
      <c r="NKH25" s="54"/>
      <c r="NKI25" s="54"/>
      <c r="NKJ25" s="54"/>
      <c r="NKK25" s="54"/>
      <c r="NKL25" s="54"/>
      <c r="NKM25" s="54"/>
      <c r="NKN25" s="54"/>
      <c r="NKO25" s="54"/>
      <c r="NKP25" s="54"/>
      <c r="NKQ25" s="54"/>
      <c r="NKR25" s="54"/>
      <c r="NKS25" s="54"/>
      <c r="NKT25" s="54"/>
      <c r="NKU25" s="54"/>
      <c r="NKV25" s="54"/>
      <c r="NKW25" s="54"/>
      <c r="NKX25" s="54"/>
      <c r="NKY25" s="54"/>
      <c r="NKZ25" s="54"/>
      <c r="NLA25" s="54"/>
      <c r="NLB25" s="54"/>
      <c r="NLC25" s="54"/>
      <c r="NLD25" s="54"/>
      <c r="NLE25" s="54"/>
      <c r="NLF25" s="54"/>
      <c r="NLG25" s="54"/>
      <c r="NLH25" s="54"/>
      <c r="NLI25" s="54"/>
      <c r="NLJ25" s="54"/>
      <c r="NLK25" s="54"/>
      <c r="NLL25" s="54"/>
      <c r="NLM25" s="54"/>
      <c r="NLN25" s="54"/>
      <c r="NLO25" s="54"/>
      <c r="NLP25" s="54"/>
      <c r="NLQ25" s="54"/>
      <c r="NLR25" s="54"/>
      <c r="NLS25" s="54"/>
      <c r="NLT25" s="54"/>
      <c r="NLU25" s="54"/>
      <c r="NLV25" s="54"/>
      <c r="NLW25" s="54"/>
      <c r="NLX25" s="54"/>
      <c r="NLY25" s="54"/>
      <c r="NLZ25" s="54"/>
      <c r="NMA25" s="54"/>
      <c r="NMB25" s="54"/>
      <c r="NMC25" s="54"/>
      <c r="NMD25" s="54"/>
      <c r="NME25" s="54"/>
      <c r="NMF25" s="54"/>
      <c r="NMG25" s="54"/>
      <c r="NMH25" s="54"/>
      <c r="NMI25" s="54"/>
      <c r="NMJ25" s="54"/>
      <c r="NMK25" s="54"/>
      <c r="NML25" s="54"/>
      <c r="NMM25" s="54"/>
      <c r="NMN25" s="54"/>
      <c r="NMO25" s="54"/>
      <c r="NMP25" s="54"/>
      <c r="NMQ25" s="54"/>
      <c r="NMR25" s="54"/>
      <c r="NMS25" s="54"/>
      <c r="NMT25" s="54"/>
      <c r="NMU25" s="54"/>
      <c r="NMV25" s="54"/>
      <c r="NMW25" s="54"/>
      <c r="NMX25" s="54"/>
      <c r="NMY25" s="54"/>
      <c r="NMZ25" s="54"/>
      <c r="NNA25" s="54"/>
      <c r="NNB25" s="54"/>
      <c r="NNC25" s="54"/>
      <c r="NND25" s="54"/>
      <c r="NNE25" s="54"/>
      <c r="NNF25" s="54"/>
      <c r="NNG25" s="54"/>
      <c r="NNH25" s="54"/>
      <c r="NNI25" s="54"/>
      <c r="NNJ25" s="54"/>
      <c r="NNK25" s="54"/>
      <c r="NNL25" s="54"/>
      <c r="NNM25" s="54"/>
      <c r="NNN25" s="54"/>
      <c r="NNO25" s="54"/>
      <c r="NNP25" s="54"/>
      <c r="NNQ25" s="54"/>
      <c r="NNR25" s="54"/>
      <c r="NNS25" s="54"/>
      <c r="NNT25" s="54"/>
      <c r="NNU25" s="54"/>
      <c r="NNV25" s="54"/>
      <c r="NNW25" s="54"/>
      <c r="NNX25" s="54"/>
      <c r="NNY25" s="54"/>
      <c r="NNZ25" s="54"/>
      <c r="NOA25" s="54"/>
      <c r="NOB25" s="54"/>
      <c r="NOC25" s="54"/>
      <c r="NOD25" s="54"/>
      <c r="NOE25" s="54"/>
      <c r="NOF25" s="54"/>
      <c r="NOG25" s="54"/>
      <c r="NOH25" s="54"/>
      <c r="NOI25" s="54"/>
      <c r="NOJ25" s="54"/>
      <c r="NOK25" s="54"/>
      <c r="NOL25" s="54"/>
      <c r="NOM25" s="54"/>
      <c r="NON25" s="54"/>
      <c r="NOO25" s="54"/>
      <c r="NOP25" s="54"/>
      <c r="NOQ25" s="54"/>
      <c r="NOR25" s="54"/>
      <c r="NOS25" s="54"/>
      <c r="NOT25" s="54"/>
      <c r="NOU25" s="54"/>
      <c r="NOV25" s="54"/>
      <c r="NOW25" s="54"/>
      <c r="NOX25" s="54"/>
      <c r="NOY25" s="54"/>
      <c r="NOZ25" s="54"/>
      <c r="NPA25" s="54"/>
      <c r="NPB25" s="54"/>
      <c r="NPC25" s="54"/>
      <c r="NPD25" s="54"/>
      <c r="NPE25" s="54"/>
      <c r="NPF25" s="54"/>
      <c r="NPG25" s="54"/>
      <c r="NPH25" s="54"/>
      <c r="NPI25" s="54"/>
      <c r="NPJ25" s="54"/>
      <c r="NPK25" s="54"/>
      <c r="NPL25" s="54"/>
      <c r="NPM25" s="54"/>
      <c r="NPN25" s="54"/>
      <c r="NPO25" s="54"/>
      <c r="NPP25" s="54"/>
      <c r="NPQ25" s="54"/>
      <c r="NPR25" s="54"/>
      <c r="NPS25" s="54"/>
      <c r="NPT25" s="54"/>
      <c r="NPU25" s="54"/>
      <c r="NPV25" s="54"/>
      <c r="NPW25" s="54"/>
      <c r="NPX25" s="54"/>
      <c r="NPY25" s="54"/>
      <c r="NPZ25" s="54"/>
      <c r="NQA25" s="54"/>
      <c r="NQB25" s="54"/>
      <c r="NQC25" s="54"/>
      <c r="NQD25" s="54"/>
      <c r="NQE25" s="54"/>
      <c r="NQF25" s="54"/>
      <c r="NQG25" s="54"/>
      <c r="NQH25" s="54"/>
      <c r="NQI25" s="54"/>
      <c r="NQJ25" s="54"/>
      <c r="NQK25" s="54"/>
      <c r="NQL25" s="54"/>
      <c r="NQM25" s="54"/>
      <c r="NQN25" s="54"/>
      <c r="NQO25" s="54"/>
      <c r="NQP25" s="54"/>
      <c r="NQQ25" s="54"/>
      <c r="NQR25" s="54"/>
      <c r="NQS25" s="54"/>
      <c r="NQT25" s="54"/>
      <c r="NQU25" s="54"/>
      <c r="NQV25" s="54"/>
      <c r="NQW25" s="54"/>
      <c r="NQX25" s="54"/>
      <c r="NQY25" s="54"/>
      <c r="NQZ25" s="54"/>
      <c r="NRA25" s="54"/>
      <c r="NRB25" s="54"/>
      <c r="NRC25" s="54"/>
      <c r="NRD25" s="54"/>
      <c r="NRE25" s="54"/>
      <c r="NRF25" s="54"/>
      <c r="NRG25" s="54"/>
      <c r="NRH25" s="54"/>
      <c r="NRI25" s="54"/>
      <c r="NRJ25" s="54"/>
      <c r="NRK25" s="54"/>
      <c r="NRL25" s="54"/>
      <c r="NRM25" s="54"/>
      <c r="NRN25" s="54"/>
      <c r="NRO25" s="54"/>
      <c r="NRP25" s="54"/>
      <c r="NRQ25" s="54"/>
      <c r="NRR25" s="54"/>
      <c r="NRS25" s="54"/>
      <c r="NRT25" s="54"/>
      <c r="NRU25" s="54"/>
      <c r="NRV25" s="54"/>
      <c r="NRW25" s="54"/>
      <c r="NRX25" s="54"/>
      <c r="NRY25" s="54"/>
      <c r="NRZ25" s="54"/>
      <c r="NSA25" s="54"/>
      <c r="NSB25" s="54"/>
      <c r="NSC25" s="54"/>
      <c r="NSD25" s="54"/>
      <c r="NSE25" s="54"/>
      <c r="NSF25" s="54"/>
      <c r="NSG25" s="54"/>
      <c r="NSH25" s="54"/>
      <c r="NSI25" s="54"/>
      <c r="NSJ25" s="54"/>
      <c r="NSK25" s="54"/>
      <c r="NSL25" s="54"/>
      <c r="NSM25" s="54"/>
      <c r="NSN25" s="54"/>
      <c r="NSO25" s="54"/>
      <c r="NSP25" s="54"/>
      <c r="NSQ25" s="54"/>
      <c r="NSR25" s="54"/>
      <c r="NSS25" s="54"/>
      <c r="NST25" s="54"/>
      <c r="NSU25" s="54"/>
      <c r="NSV25" s="54"/>
      <c r="NSW25" s="54"/>
      <c r="NSX25" s="54"/>
      <c r="NSY25" s="54"/>
      <c r="NSZ25" s="54"/>
      <c r="NTA25" s="54"/>
      <c r="NTB25" s="54"/>
      <c r="NTC25" s="54"/>
      <c r="NTD25" s="54"/>
      <c r="NTE25" s="54"/>
      <c r="NTF25" s="54"/>
      <c r="NTG25" s="54"/>
      <c r="NTH25" s="54"/>
      <c r="NTI25" s="54"/>
      <c r="NTJ25" s="54"/>
      <c r="NTK25" s="54"/>
      <c r="NTL25" s="54"/>
      <c r="NTM25" s="54"/>
      <c r="NTN25" s="54"/>
      <c r="NTO25" s="54"/>
      <c r="NTP25" s="54"/>
      <c r="NTQ25" s="54"/>
      <c r="NTR25" s="54"/>
      <c r="NTS25" s="54"/>
      <c r="NTT25" s="54"/>
      <c r="NTU25" s="54"/>
      <c r="NTV25" s="54"/>
      <c r="NTW25" s="54"/>
      <c r="NTX25" s="54"/>
      <c r="NTY25" s="54"/>
      <c r="NTZ25" s="54"/>
      <c r="NUA25" s="54"/>
      <c r="NUB25" s="54"/>
      <c r="NUC25" s="54"/>
      <c r="NUD25" s="54"/>
      <c r="NUE25" s="54"/>
      <c r="NUF25" s="54"/>
      <c r="NUG25" s="54"/>
      <c r="NUH25" s="54"/>
      <c r="NUI25" s="54"/>
      <c r="NUJ25" s="54"/>
      <c r="NUK25" s="54"/>
      <c r="NUL25" s="54"/>
      <c r="NUM25" s="54"/>
      <c r="NUN25" s="54"/>
      <c r="NUO25" s="54"/>
      <c r="NUP25" s="54"/>
      <c r="NUQ25" s="54"/>
      <c r="NUR25" s="54"/>
      <c r="NUS25" s="54"/>
      <c r="NUT25" s="54"/>
      <c r="NUU25" s="54"/>
      <c r="NUV25" s="54"/>
      <c r="NUW25" s="54"/>
      <c r="NUX25" s="54"/>
      <c r="NUY25" s="54"/>
      <c r="NUZ25" s="54"/>
      <c r="NVA25" s="54"/>
      <c r="NVB25" s="54"/>
      <c r="NVC25" s="54"/>
      <c r="NVD25" s="54"/>
      <c r="NVE25" s="54"/>
      <c r="NVF25" s="54"/>
      <c r="NVG25" s="54"/>
      <c r="NVH25" s="54"/>
      <c r="NVI25" s="54"/>
      <c r="NVJ25" s="54"/>
      <c r="NVK25" s="54"/>
      <c r="NVL25" s="54"/>
      <c r="NVM25" s="54"/>
      <c r="NVN25" s="54"/>
      <c r="NVO25" s="54"/>
      <c r="NVP25" s="54"/>
      <c r="NVQ25" s="54"/>
      <c r="NVR25" s="54"/>
      <c r="NVS25" s="54"/>
      <c r="NVT25" s="54"/>
      <c r="NVU25" s="54"/>
      <c r="NVV25" s="54"/>
      <c r="NVW25" s="54"/>
      <c r="NVX25" s="54"/>
      <c r="NVY25" s="54"/>
      <c r="NVZ25" s="54"/>
      <c r="NWA25" s="54"/>
      <c r="NWB25" s="54"/>
      <c r="NWC25" s="54"/>
      <c r="NWD25" s="54"/>
      <c r="NWE25" s="54"/>
      <c r="NWF25" s="54"/>
      <c r="NWG25" s="54"/>
      <c r="NWH25" s="54"/>
      <c r="NWI25" s="54"/>
      <c r="NWJ25" s="54"/>
      <c r="NWK25" s="54"/>
      <c r="NWL25" s="54"/>
      <c r="NWM25" s="54"/>
      <c r="NWN25" s="54"/>
      <c r="NWO25" s="54"/>
      <c r="NWP25" s="54"/>
      <c r="NWQ25" s="54"/>
      <c r="NWR25" s="54"/>
      <c r="NWS25" s="54"/>
      <c r="NWT25" s="54"/>
      <c r="NWU25" s="54"/>
      <c r="NWV25" s="54"/>
      <c r="NWW25" s="54"/>
      <c r="NWX25" s="54"/>
      <c r="NWY25" s="54"/>
      <c r="NWZ25" s="54"/>
      <c r="NXA25" s="54"/>
      <c r="NXB25" s="54"/>
      <c r="NXC25" s="54"/>
      <c r="NXD25" s="54"/>
      <c r="NXE25" s="54"/>
      <c r="NXF25" s="54"/>
      <c r="NXG25" s="54"/>
      <c r="NXH25" s="54"/>
      <c r="NXI25" s="54"/>
      <c r="NXJ25" s="54"/>
      <c r="NXK25" s="54"/>
      <c r="NXL25" s="54"/>
      <c r="NXM25" s="54"/>
      <c r="NXN25" s="54"/>
      <c r="NXO25" s="54"/>
      <c r="NXP25" s="54"/>
      <c r="NXQ25" s="54"/>
      <c r="NXR25" s="54"/>
      <c r="NXS25" s="54"/>
      <c r="NXT25" s="54"/>
      <c r="NXU25" s="54"/>
      <c r="NXV25" s="54"/>
      <c r="NXW25" s="54"/>
      <c r="NXX25" s="54"/>
      <c r="NXY25" s="54"/>
      <c r="NXZ25" s="54"/>
      <c r="NYA25" s="54"/>
      <c r="NYB25" s="54"/>
      <c r="NYC25" s="54"/>
      <c r="NYD25" s="54"/>
      <c r="NYE25" s="54"/>
      <c r="NYF25" s="54"/>
      <c r="NYG25" s="54"/>
      <c r="NYH25" s="54"/>
      <c r="NYI25" s="54"/>
      <c r="NYJ25" s="54"/>
      <c r="NYK25" s="54"/>
      <c r="NYL25" s="54"/>
      <c r="NYM25" s="54"/>
      <c r="NYN25" s="54"/>
      <c r="NYO25" s="54"/>
      <c r="NYP25" s="54"/>
      <c r="NYQ25" s="54"/>
      <c r="NYR25" s="54"/>
      <c r="NYS25" s="54"/>
      <c r="NYT25" s="54"/>
      <c r="NYU25" s="54"/>
      <c r="NYV25" s="54"/>
      <c r="NYW25" s="54"/>
      <c r="NYX25" s="54"/>
      <c r="NYY25" s="54"/>
      <c r="NYZ25" s="54"/>
      <c r="NZA25" s="54"/>
      <c r="NZB25" s="54"/>
      <c r="NZC25" s="54"/>
      <c r="NZD25" s="54"/>
      <c r="NZE25" s="54"/>
      <c r="NZF25" s="54"/>
      <c r="NZG25" s="54"/>
      <c r="NZH25" s="54"/>
      <c r="NZI25" s="54"/>
      <c r="NZJ25" s="54"/>
      <c r="NZK25" s="54"/>
      <c r="NZL25" s="54"/>
      <c r="NZM25" s="54"/>
      <c r="NZN25" s="54"/>
      <c r="NZO25" s="54"/>
      <c r="NZP25" s="54"/>
      <c r="NZQ25" s="54"/>
      <c r="NZR25" s="54"/>
      <c r="NZS25" s="54"/>
      <c r="NZT25" s="54"/>
      <c r="NZU25" s="54"/>
      <c r="NZV25" s="54"/>
      <c r="NZW25" s="54"/>
      <c r="NZX25" s="54"/>
      <c r="NZY25" s="54"/>
      <c r="NZZ25" s="54"/>
      <c r="OAA25" s="54"/>
      <c r="OAB25" s="54"/>
      <c r="OAC25" s="54"/>
      <c r="OAD25" s="54"/>
      <c r="OAE25" s="54"/>
      <c r="OAF25" s="54"/>
      <c r="OAG25" s="54"/>
      <c r="OAH25" s="54"/>
      <c r="OAI25" s="54"/>
      <c r="OAJ25" s="54"/>
      <c r="OAK25" s="54"/>
      <c r="OAL25" s="54"/>
      <c r="OAM25" s="54"/>
      <c r="OAN25" s="54"/>
      <c r="OAO25" s="54"/>
      <c r="OAP25" s="54"/>
      <c r="OAQ25" s="54"/>
      <c r="OAR25" s="54"/>
      <c r="OAS25" s="54"/>
      <c r="OAT25" s="54"/>
      <c r="OAU25" s="54"/>
      <c r="OAV25" s="54"/>
      <c r="OAW25" s="54"/>
      <c r="OAX25" s="54"/>
      <c r="OAY25" s="54"/>
      <c r="OAZ25" s="54"/>
      <c r="OBA25" s="54"/>
      <c r="OBB25" s="54"/>
      <c r="OBC25" s="54"/>
      <c r="OBD25" s="54"/>
      <c r="OBE25" s="54"/>
      <c r="OBF25" s="54"/>
      <c r="OBG25" s="54"/>
      <c r="OBH25" s="54"/>
      <c r="OBI25" s="54"/>
      <c r="OBJ25" s="54"/>
      <c r="OBK25" s="54"/>
      <c r="OBL25" s="54"/>
      <c r="OBM25" s="54"/>
      <c r="OBN25" s="54"/>
      <c r="OBO25" s="54"/>
      <c r="OBP25" s="54"/>
      <c r="OBQ25" s="54"/>
      <c r="OBR25" s="54"/>
      <c r="OBS25" s="54"/>
      <c r="OBT25" s="54"/>
      <c r="OBU25" s="54"/>
      <c r="OBV25" s="54"/>
      <c r="OBW25" s="54"/>
      <c r="OBX25" s="54"/>
      <c r="OBY25" s="54"/>
      <c r="OBZ25" s="54"/>
      <c r="OCA25" s="54"/>
      <c r="OCB25" s="54"/>
      <c r="OCC25" s="54"/>
      <c r="OCD25" s="54"/>
      <c r="OCE25" s="54"/>
      <c r="OCF25" s="54"/>
      <c r="OCG25" s="54"/>
      <c r="OCH25" s="54"/>
      <c r="OCI25" s="54"/>
      <c r="OCJ25" s="54"/>
      <c r="OCK25" s="54"/>
      <c r="OCL25" s="54"/>
      <c r="OCM25" s="54"/>
      <c r="OCN25" s="54"/>
      <c r="OCO25" s="54"/>
      <c r="OCP25" s="54"/>
      <c r="OCQ25" s="54"/>
      <c r="OCR25" s="54"/>
      <c r="OCS25" s="54"/>
      <c r="OCT25" s="54"/>
      <c r="OCU25" s="54"/>
      <c r="OCV25" s="54"/>
      <c r="OCW25" s="54"/>
      <c r="OCX25" s="54"/>
      <c r="OCY25" s="54"/>
      <c r="OCZ25" s="54"/>
      <c r="ODA25" s="54"/>
      <c r="ODB25" s="54"/>
      <c r="ODC25" s="54"/>
      <c r="ODD25" s="54"/>
      <c r="ODE25" s="54"/>
      <c r="ODF25" s="54"/>
      <c r="ODG25" s="54"/>
      <c r="ODH25" s="54"/>
      <c r="ODI25" s="54"/>
      <c r="ODJ25" s="54"/>
      <c r="ODK25" s="54"/>
      <c r="ODL25" s="54"/>
      <c r="ODM25" s="54"/>
      <c r="ODN25" s="54"/>
      <c r="ODO25" s="54"/>
      <c r="ODP25" s="54"/>
      <c r="ODQ25" s="54"/>
      <c r="ODR25" s="54"/>
      <c r="ODS25" s="54"/>
      <c r="ODT25" s="54"/>
      <c r="ODU25" s="54"/>
      <c r="ODV25" s="54"/>
      <c r="ODW25" s="54"/>
      <c r="ODX25" s="54"/>
      <c r="ODY25" s="54"/>
      <c r="ODZ25" s="54"/>
      <c r="OEA25" s="54"/>
      <c r="OEB25" s="54"/>
      <c r="OEC25" s="54"/>
      <c r="OED25" s="54"/>
      <c r="OEE25" s="54"/>
      <c r="OEF25" s="54"/>
      <c r="OEG25" s="54"/>
      <c r="OEH25" s="54"/>
      <c r="OEI25" s="54"/>
      <c r="OEJ25" s="54"/>
      <c r="OEK25" s="54"/>
      <c r="OEL25" s="54"/>
      <c r="OEM25" s="54"/>
      <c r="OEN25" s="54"/>
      <c r="OEO25" s="54"/>
      <c r="OEP25" s="54"/>
      <c r="OEQ25" s="54"/>
      <c r="OER25" s="54"/>
      <c r="OES25" s="54"/>
      <c r="OET25" s="54"/>
      <c r="OEU25" s="54"/>
      <c r="OEV25" s="54"/>
      <c r="OEW25" s="54"/>
      <c r="OEX25" s="54"/>
      <c r="OEY25" s="54"/>
      <c r="OEZ25" s="54"/>
      <c r="OFA25" s="54"/>
      <c r="OFB25" s="54"/>
      <c r="OFC25" s="54"/>
      <c r="OFD25" s="54"/>
      <c r="OFE25" s="54"/>
      <c r="OFF25" s="54"/>
      <c r="OFG25" s="54"/>
      <c r="OFH25" s="54"/>
      <c r="OFI25" s="54"/>
      <c r="OFJ25" s="54"/>
      <c r="OFK25" s="54"/>
      <c r="OFL25" s="54"/>
      <c r="OFM25" s="54"/>
      <c r="OFN25" s="54"/>
      <c r="OFO25" s="54"/>
      <c r="OFP25" s="54"/>
      <c r="OFQ25" s="54"/>
      <c r="OFR25" s="54"/>
      <c r="OFS25" s="54"/>
      <c r="OFT25" s="54"/>
      <c r="OFU25" s="54"/>
      <c r="OFV25" s="54"/>
      <c r="OFW25" s="54"/>
      <c r="OFX25" s="54"/>
      <c r="OFY25" s="54"/>
      <c r="OFZ25" s="54"/>
      <c r="OGA25" s="54"/>
      <c r="OGB25" s="54"/>
      <c r="OGC25" s="54"/>
      <c r="OGD25" s="54"/>
      <c r="OGE25" s="54"/>
      <c r="OGF25" s="54"/>
      <c r="OGG25" s="54"/>
      <c r="OGH25" s="54"/>
      <c r="OGI25" s="54"/>
      <c r="OGJ25" s="54"/>
      <c r="OGK25" s="54"/>
      <c r="OGL25" s="54"/>
      <c r="OGM25" s="54"/>
      <c r="OGN25" s="54"/>
      <c r="OGO25" s="54"/>
      <c r="OGP25" s="54"/>
      <c r="OGQ25" s="54"/>
      <c r="OGR25" s="54"/>
      <c r="OGS25" s="54"/>
      <c r="OGT25" s="54"/>
      <c r="OGU25" s="54"/>
      <c r="OGV25" s="54"/>
      <c r="OGW25" s="54"/>
      <c r="OGX25" s="54"/>
      <c r="OGY25" s="54"/>
      <c r="OGZ25" s="54"/>
      <c r="OHA25" s="54"/>
      <c r="OHB25" s="54"/>
      <c r="OHC25" s="54"/>
      <c r="OHD25" s="54"/>
      <c r="OHE25" s="54"/>
      <c r="OHF25" s="54"/>
      <c r="OHG25" s="54"/>
      <c r="OHH25" s="54"/>
      <c r="OHI25" s="54"/>
      <c r="OHJ25" s="54"/>
      <c r="OHK25" s="54"/>
      <c r="OHL25" s="54"/>
      <c r="OHM25" s="54"/>
      <c r="OHN25" s="54"/>
      <c r="OHO25" s="54"/>
      <c r="OHP25" s="54"/>
      <c r="OHQ25" s="54"/>
      <c r="OHR25" s="54"/>
      <c r="OHS25" s="54"/>
      <c r="OHT25" s="54"/>
      <c r="OHU25" s="54"/>
      <c r="OHV25" s="54"/>
      <c r="OHW25" s="54"/>
      <c r="OHX25" s="54"/>
      <c r="OHY25" s="54"/>
      <c r="OHZ25" s="54"/>
      <c r="OIA25" s="54"/>
      <c r="OIB25" s="54"/>
      <c r="OIC25" s="54"/>
      <c r="OID25" s="54"/>
      <c r="OIE25" s="54"/>
      <c r="OIF25" s="54"/>
      <c r="OIG25" s="54"/>
      <c r="OIH25" s="54"/>
      <c r="OII25" s="54"/>
      <c r="OIJ25" s="54"/>
      <c r="OIK25" s="54"/>
      <c r="OIL25" s="54"/>
      <c r="OIM25" s="54"/>
      <c r="OIN25" s="54"/>
      <c r="OIO25" s="54"/>
      <c r="OIP25" s="54"/>
      <c r="OIQ25" s="54"/>
      <c r="OIR25" s="54"/>
      <c r="OIS25" s="54"/>
      <c r="OIT25" s="54"/>
      <c r="OIU25" s="54"/>
      <c r="OIV25" s="54"/>
      <c r="OIW25" s="54"/>
      <c r="OIX25" s="54"/>
      <c r="OIY25" s="54"/>
      <c r="OIZ25" s="54"/>
      <c r="OJA25" s="54"/>
      <c r="OJB25" s="54"/>
      <c r="OJC25" s="54"/>
      <c r="OJD25" s="54"/>
      <c r="OJE25" s="54"/>
      <c r="OJF25" s="54"/>
      <c r="OJG25" s="54"/>
      <c r="OJH25" s="54"/>
      <c r="OJI25" s="54"/>
      <c r="OJJ25" s="54"/>
      <c r="OJK25" s="54"/>
      <c r="OJL25" s="54"/>
      <c r="OJM25" s="54"/>
      <c r="OJN25" s="54"/>
      <c r="OJO25" s="54"/>
      <c r="OJP25" s="54"/>
      <c r="OJQ25" s="54"/>
      <c r="OJR25" s="54"/>
      <c r="OJS25" s="54"/>
      <c r="OJT25" s="54"/>
      <c r="OJU25" s="54"/>
      <c r="OJV25" s="54"/>
      <c r="OJW25" s="54"/>
      <c r="OJX25" s="54"/>
      <c r="OJY25" s="54"/>
      <c r="OJZ25" s="54"/>
      <c r="OKA25" s="54"/>
      <c r="OKB25" s="54"/>
      <c r="OKC25" s="54"/>
      <c r="OKD25" s="54"/>
      <c r="OKE25" s="54"/>
      <c r="OKF25" s="54"/>
      <c r="OKG25" s="54"/>
      <c r="OKH25" s="54"/>
      <c r="OKI25" s="54"/>
      <c r="OKJ25" s="54"/>
      <c r="OKK25" s="54"/>
      <c r="OKL25" s="54"/>
      <c r="OKM25" s="54"/>
      <c r="OKN25" s="54"/>
      <c r="OKO25" s="54"/>
      <c r="OKP25" s="54"/>
      <c r="OKQ25" s="54"/>
      <c r="OKR25" s="54"/>
      <c r="OKS25" s="54"/>
      <c r="OKT25" s="54"/>
      <c r="OKU25" s="54"/>
      <c r="OKV25" s="54"/>
      <c r="OKW25" s="54"/>
      <c r="OKX25" s="54"/>
      <c r="OKY25" s="54"/>
      <c r="OKZ25" s="54"/>
      <c r="OLA25" s="54"/>
      <c r="OLB25" s="54"/>
      <c r="OLC25" s="54"/>
      <c r="OLD25" s="54"/>
      <c r="OLE25" s="54"/>
      <c r="OLF25" s="54"/>
      <c r="OLG25" s="54"/>
      <c r="OLH25" s="54"/>
      <c r="OLI25" s="54"/>
      <c r="OLJ25" s="54"/>
      <c r="OLK25" s="54"/>
      <c r="OLL25" s="54"/>
      <c r="OLM25" s="54"/>
      <c r="OLN25" s="54"/>
      <c r="OLO25" s="54"/>
      <c r="OLP25" s="54"/>
      <c r="OLQ25" s="54"/>
      <c r="OLR25" s="54"/>
      <c r="OLS25" s="54"/>
      <c r="OLT25" s="54"/>
      <c r="OLU25" s="54"/>
      <c r="OLV25" s="54"/>
      <c r="OLW25" s="54"/>
      <c r="OLX25" s="54"/>
      <c r="OLY25" s="54"/>
      <c r="OLZ25" s="54"/>
      <c r="OMA25" s="54"/>
      <c r="OMB25" s="54"/>
      <c r="OMC25" s="54"/>
      <c r="OMD25" s="54"/>
      <c r="OME25" s="54"/>
      <c r="OMF25" s="54"/>
      <c r="OMG25" s="54"/>
      <c r="OMH25" s="54"/>
      <c r="OMI25" s="54"/>
      <c r="OMJ25" s="54"/>
      <c r="OMK25" s="54"/>
      <c r="OML25" s="54"/>
      <c r="OMM25" s="54"/>
      <c r="OMN25" s="54"/>
      <c r="OMO25" s="54"/>
      <c r="OMP25" s="54"/>
      <c r="OMQ25" s="54"/>
      <c r="OMR25" s="54"/>
      <c r="OMS25" s="54"/>
      <c r="OMT25" s="54"/>
      <c r="OMU25" s="54"/>
      <c r="OMV25" s="54"/>
      <c r="OMW25" s="54"/>
      <c r="OMX25" s="54"/>
      <c r="OMY25" s="54"/>
      <c r="OMZ25" s="54"/>
      <c r="ONA25" s="54"/>
      <c r="ONB25" s="54"/>
      <c r="ONC25" s="54"/>
      <c r="OND25" s="54"/>
      <c r="ONE25" s="54"/>
      <c r="ONF25" s="54"/>
      <c r="ONG25" s="54"/>
      <c r="ONH25" s="54"/>
      <c r="ONI25" s="54"/>
      <c r="ONJ25" s="54"/>
      <c r="ONK25" s="54"/>
      <c r="ONL25" s="54"/>
      <c r="ONM25" s="54"/>
      <c r="ONN25" s="54"/>
      <c r="ONO25" s="54"/>
      <c r="ONP25" s="54"/>
      <c r="ONQ25" s="54"/>
      <c r="ONR25" s="54"/>
      <c r="ONS25" s="54"/>
      <c r="ONT25" s="54"/>
      <c r="ONU25" s="54"/>
      <c r="ONV25" s="54"/>
      <c r="ONW25" s="54"/>
      <c r="ONX25" s="54"/>
      <c r="ONY25" s="54"/>
      <c r="ONZ25" s="54"/>
      <c r="OOA25" s="54"/>
      <c r="OOB25" s="54"/>
      <c r="OOC25" s="54"/>
      <c r="OOD25" s="54"/>
      <c r="OOE25" s="54"/>
      <c r="OOF25" s="54"/>
      <c r="OOG25" s="54"/>
      <c r="OOH25" s="54"/>
      <c r="OOI25" s="54"/>
      <c r="OOJ25" s="54"/>
      <c r="OOK25" s="54"/>
      <c r="OOL25" s="54"/>
      <c r="OOM25" s="54"/>
      <c r="OON25" s="54"/>
      <c r="OOO25" s="54"/>
      <c r="OOP25" s="54"/>
      <c r="OOQ25" s="54"/>
      <c r="OOR25" s="54"/>
      <c r="OOS25" s="54"/>
      <c r="OOT25" s="54"/>
      <c r="OOU25" s="54"/>
      <c r="OOV25" s="54"/>
      <c r="OOW25" s="54"/>
      <c r="OOX25" s="54"/>
      <c r="OOY25" s="54"/>
      <c r="OOZ25" s="54"/>
      <c r="OPA25" s="54"/>
      <c r="OPB25" s="54"/>
      <c r="OPC25" s="54"/>
      <c r="OPD25" s="54"/>
      <c r="OPE25" s="54"/>
      <c r="OPF25" s="54"/>
      <c r="OPG25" s="54"/>
      <c r="OPH25" s="54"/>
      <c r="OPI25" s="54"/>
      <c r="OPJ25" s="54"/>
      <c r="OPK25" s="54"/>
      <c r="OPL25" s="54"/>
      <c r="OPM25" s="54"/>
      <c r="OPN25" s="54"/>
      <c r="OPO25" s="54"/>
      <c r="OPP25" s="54"/>
      <c r="OPQ25" s="54"/>
      <c r="OPR25" s="54"/>
      <c r="OPS25" s="54"/>
      <c r="OPT25" s="54"/>
      <c r="OPU25" s="54"/>
      <c r="OPV25" s="54"/>
      <c r="OPW25" s="54"/>
      <c r="OPX25" s="54"/>
      <c r="OPY25" s="54"/>
      <c r="OPZ25" s="54"/>
      <c r="OQA25" s="54"/>
      <c r="OQB25" s="54"/>
      <c r="OQC25" s="54"/>
      <c r="OQD25" s="54"/>
      <c r="OQE25" s="54"/>
      <c r="OQF25" s="54"/>
      <c r="OQG25" s="54"/>
      <c r="OQH25" s="54"/>
      <c r="OQI25" s="54"/>
      <c r="OQJ25" s="54"/>
      <c r="OQK25" s="54"/>
      <c r="OQL25" s="54"/>
      <c r="OQM25" s="54"/>
      <c r="OQN25" s="54"/>
      <c r="OQO25" s="54"/>
      <c r="OQP25" s="54"/>
      <c r="OQQ25" s="54"/>
      <c r="OQR25" s="54"/>
      <c r="OQS25" s="54"/>
      <c r="OQT25" s="54"/>
      <c r="OQU25" s="54"/>
      <c r="OQV25" s="54"/>
      <c r="OQW25" s="54"/>
      <c r="OQX25" s="54"/>
      <c r="OQY25" s="54"/>
      <c r="OQZ25" s="54"/>
      <c r="ORA25" s="54"/>
      <c r="ORB25" s="54"/>
      <c r="ORC25" s="54"/>
      <c r="ORD25" s="54"/>
      <c r="ORE25" s="54"/>
      <c r="ORF25" s="54"/>
      <c r="ORG25" s="54"/>
      <c r="ORH25" s="54"/>
      <c r="ORI25" s="54"/>
      <c r="ORJ25" s="54"/>
      <c r="ORK25" s="54"/>
      <c r="ORL25" s="54"/>
      <c r="ORM25" s="54"/>
      <c r="ORN25" s="54"/>
      <c r="ORO25" s="54"/>
      <c r="ORP25" s="54"/>
      <c r="ORQ25" s="54"/>
      <c r="ORR25" s="54"/>
      <c r="ORS25" s="54"/>
      <c r="ORT25" s="54"/>
      <c r="ORU25" s="54"/>
      <c r="ORV25" s="54"/>
      <c r="ORW25" s="54"/>
      <c r="ORX25" s="54"/>
      <c r="ORY25" s="54"/>
      <c r="ORZ25" s="54"/>
      <c r="OSA25" s="54"/>
      <c r="OSB25" s="54"/>
      <c r="OSC25" s="54"/>
      <c r="OSD25" s="54"/>
      <c r="OSE25" s="54"/>
      <c r="OSF25" s="54"/>
      <c r="OSG25" s="54"/>
      <c r="OSH25" s="54"/>
      <c r="OSI25" s="54"/>
      <c r="OSJ25" s="54"/>
      <c r="OSK25" s="54"/>
      <c r="OSL25" s="54"/>
      <c r="OSM25" s="54"/>
      <c r="OSN25" s="54"/>
      <c r="OSO25" s="54"/>
      <c r="OSP25" s="54"/>
      <c r="OSQ25" s="54"/>
      <c r="OSR25" s="54"/>
      <c r="OSS25" s="54"/>
      <c r="OST25" s="54"/>
      <c r="OSU25" s="54"/>
      <c r="OSV25" s="54"/>
      <c r="OSW25" s="54"/>
      <c r="OSX25" s="54"/>
      <c r="OSY25" s="54"/>
      <c r="OSZ25" s="54"/>
      <c r="OTA25" s="54"/>
      <c r="OTB25" s="54"/>
      <c r="OTC25" s="54"/>
      <c r="OTD25" s="54"/>
      <c r="OTE25" s="54"/>
      <c r="OTF25" s="54"/>
      <c r="OTG25" s="54"/>
      <c r="OTH25" s="54"/>
      <c r="OTI25" s="54"/>
      <c r="OTJ25" s="54"/>
      <c r="OTK25" s="54"/>
      <c r="OTL25" s="54"/>
      <c r="OTM25" s="54"/>
      <c r="OTN25" s="54"/>
      <c r="OTO25" s="54"/>
      <c r="OTP25" s="54"/>
      <c r="OTQ25" s="54"/>
      <c r="OTR25" s="54"/>
      <c r="OTS25" s="54"/>
      <c r="OTT25" s="54"/>
      <c r="OTU25" s="54"/>
      <c r="OTV25" s="54"/>
      <c r="OTW25" s="54"/>
      <c r="OTX25" s="54"/>
      <c r="OTY25" s="54"/>
      <c r="OTZ25" s="54"/>
      <c r="OUA25" s="54"/>
      <c r="OUB25" s="54"/>
      <c r="OUC25" s="54"/>
      <c r="OUD25" s="54"/>
      <c r="OUE25" s="54"/>
      <c r="OUF25" s="54"/>
      <c r="OUG25" s="54"/>
      <c r="OUH25" s="54"/>
      <c r="OUI25" s="54"/>
      <c r="OUJ25" s="54"/>
      <c r="OUK25" s="54"/>
      <c r="OUL25" s="54"/>
      <c r="OUM25" s="54"/>
      <c r="OUN25" s="54"/>
      <c r="OUO25" s="54"/>
      <c r="OUP25" s="54"/>
      <c r="OUQ25" s="54"/>
      <c r="OUR25" s="54"/>
      <c r="OUS25" s="54"/>
      <c r="OUT25" s="54"/>
      <c r="OUU25" s="54"/>
      <c r="OUV25" s="54"/>
      <c r="OUW25" s="54"/>
      <c r="OUX25" s="54"/>
      <c r="OUY25" s="54"/>
      <c r="OUZ25" s="54"/>
      <c r="OVA25" s="54"/>
      <c r="OVB25" s="54"/>
      <c r="OVC25" s="54"/>
      <c r="OVD25" s="54"/>
      <c r="OVE25" s="54"/>
      <c r="OVF25" s="54"/>
      <c r="OVG25" s="54"/>
      <c r="OVH25" s="54"/>
      <c r="OVI25" s="54"/>
      <c r="OVJ25" s="54"/>
      <c r="OVK25" s="54"/>
      <c r="OVL25" s="54"/>
      <c r="OVM25" s="54"/>
      <c r="OVN25" s="54"/>
      <c r="OVO25" s="54"/>
      <c r="OVP25" s="54"/>
      <c r="OVQ25" s="54"/>
      <c r="OVR25" s="54"/>
      <c r="OVS25" s="54"/>
      <c r="OVT25" s="54"/>
      <c r="OVU25" s="54"/>
      <c r="OVV25" s="54"/>
      <c r="OVW25" s="54"/>
      <c r="OVX25" s="54"/>
      <c r="OVY25" s="54"/>
      <c r="OVZ25" s="54"/>
      <c r="OWA25" s="54"/>
      <c r="OWB25" s="54"/>
      <c r="OWC25" s="54"/>
      <c r="OWD25" s="54"/>
      <c r="OWE25" s="54"/>
      <c r="OWF25" s="54"/>
      <c r="OWG25" s="54"/>
      <c r="OWH25" s="54"/>
      <c r="OWI25" s="54"/>
      <c r="OWJ25" s="54"/>
      <c r="OWK25" s="54"/>
      <c r="OWL25" s="54"/>
      <c r="OWM25" s="54"/>
      <c r="OWN25" s="54"/>
      <c r="OWO25" s="54"/>
      <c r="OWP25" s="54"/>
      <c r="OWQ25" s="54"/>
      <c r="OWR25" s="54"/>
      <c r="OWS25" s="54"/>
      <c r="OWT25" s="54"/>
      <c r="OWU25" s="54"/>
      <c r="OWV25" s="54"/>
      <c r="OWW25" s="54"/>
      <c r="OWX25" s="54"/>
      <c r="OWY25" s="54"/>
      <c r="OWZ25" s="54"/>
      <c r="OXA25" s="54"/>
      <c r="OXB25" s="54"/>
      <c r="OXC25" s="54"/>
      <c r="OXD25" s="54"/>
      <c r="OXE25" s="54"/>
      <c r="OXF25" s="54"/>
      <c r="OXG25" s="54"/>
      <c r="OXH25" s="54"/>
      <c r="OXI25" s="54"/>
      <c r="OXJ25" s="54"/>
      <c r="OXK25" s="54"/>
      <c r="OXL25" s="54"/>
      <c r="OXM25" s="54"/>
      <c r="OXN25" s="54"/>
      <c r="OXO25" s="54"/>
      <c r="OXP25" s="54"/>
      <c r="OXQ25" s="54"/>
      <c r="OXR25" s="54"/>
      <c r="OXS25" s="54"/>
      <c r="OXT25" s="54"/>
      <c r="OXU25" s="54"/>
      <c r="OXV25" s="54"/>
      <c r="OXW25" s="54"/>
      <c r="OXX25" s="54"/>
      <c r="OXY25" s="54"/>
      <c r="OXZ25" s="54"/>
      <c r="OYA25" s="54"/>
      <c r="OYB25" s="54"/>
      <c r="OYC25" s="54"/>
      <c r="OYD25" s="54"/>
      <c r="OYE25" s="54"/>
      <c r="OYF25" s="54"/>
      <c r="OYG25" s="54"/>
      <c r="OYH25" s="54"/>
      <c r="OYI25" s="54"/>
      <c r="OYJ25" s="54"/>
      <c r="OYK25" s="54"/>
      <c r="OYL25" s="54"/>
      <c r="OYM25" s="54"/>
      <c r="OYN25" s="54"/>
      <c r="OYO25" s="54"/>
      <c r="OYP25" s="54"/>
      <c r="OYQ25" s="54"/>
      <c r="OYR25" s="54"/>
      <c r="OYS25" s="54"/>
      <c r="OYT25" s="54"/>
      <c r="OYU25" s="54"/>
      <c r="OYV25" s="54"/>
      <c r="OYW25" s="54"/>
      <c r="OYX25" s="54"/>
      <c r="OYY25" s="54"/>
      <c r="OYZ25" s="54"/>
      <c r="OZA25" s="54"/>
      <c r="OZB25" s="54"/>
      <c r="OZC25" s="54"/>
      <c r="OZD25" s="54"/>
      <c r="OZE25" s="54"/>
      <c r="OZF25" s="54"/>
      <c r="OZG25" s="54"/>
      <c r="OZH25" s="54"/>
      <c r="OZI25" s="54"/>
      <c r="OZJ25" s="54"/>
      <c r="OZK25" s="54"/>
      <c r="OZL25" s="54"/>
      <c r="OZM25" s="54"/>
      <c r="OZN25" s="54"/>
      <c r="OZO25" s="54"/>
      <c r="OZP25" s="54"/>
      <c r="OZQ25" s="54"/>
      <c r="OZR25" s="54"/>
      <c r="OZS25" s="54"/>
      <c r="OZT25" s="54"/>
      <c r="OZU25" s="54"/>
      <c r="OZV25" s="54"/>
      <c r="OZW25" s="54"/>
      <c r="OZX25" s="54"/>
      <c r="OZY25" s="54"/>
      <c r="OZZ25" s="54"/>
      <c r="PAA25" s="54"/>
      <c r="PAB25" s="54"/>
      <c r="PAC25" s="54"/>
      <c r="PAD25" s="54"/>
      <c r="PAE25" s="54"/>
      <c r="PAF25" s="54"/>
      <c r="PAG25" s="54"/>
      <c r="PAH25" s="54"/>
      <c r="PAI25" s="54"/>
      <c r="PAJ25" s="54"/>
      <c r="PAK25" s="54"/>
      <c r="PAL25" s="54"/>
      <c r="PAM25" s="54"/>
      <c r="PAN25" s="54"/>
      <c r="PAO25" s="54"/>
      <c r="PAP25" s="54"/>
      <c r="PAQ25" s="54"/>
      <c r="PAR25" s="54"/>
      <c r="PAS25" s="54"/>
      <c r="PAT25" s="54"/>
      <c r="PAU25" s="54"/>
      <c r="PAV25" s="54"/>
      <c r="PAW25" s="54"/>
      <c r="PAX25" s="54"/>
      <c r="PAY25" s="54"/>
      <c r="PAZ25" s="54"/>
      <c r="PBA25" s="54"/>
      <c r="PBB25" s="54"/>
      <c r="PBC25" s="54"/>
      <c r="PBD25" s="54"/>
      <c r="PBE25" s="54"/>
      <c r="PBF25" s="54"/>
      <c r="PBG25" s="54"/>
      <c r="PBH25" s="54"/>
      <c r="PBI25" s="54"/>
      <c r="PBJ25" s="54"/>
      <c r="PBK25" s="54"/>
      <c r="PBL25" s="54"/>
      <c r="PBM25" s="54"/>
      <c r="PBN25" s="54"/>
      <c r="PBO25" s="54"/>
      <c r="PBP25" s="54"/>
      <c r="PBQ25" s="54"/>
      <c r="PBR25" s="54"/>
      <c r="PBS25" s="54"/>
      <c r="PBT25" s="54"/>
      <c r="PBU25" s="54"/>
      <c r="PBV25" s="54"/>
      <c r="PBW25" s="54"/>
      <c r="PBX25" s="54"/>
      <c r="PBY25" s="54"/>
      <c r="PBZ25" s="54"/>
      <c r="PCA25" s="54"/>
      <c r="PCB25" s="54"/>
      <c r="PCC25" s="54"/>
      <c r="PCD25" s="54"/>
      <c r="PCE25" s="54"/>
      <c r="PCF25" s="54"/>
      <c r="PCG25" s="54"/>
      <c r="PCH25" s="54"/>
      <c r="PCI25" s="54"/>
      <c r="PCJ25" s="54"/>
      <c r="PCK25" s="54"/>
      <c r="PCL25" s="54"/>
      <c r="PCM25" s="54"/>
      <c r="PCN25" s="54"/>
      <c r="PCO25" s="54"/>
      <c r="PCP25" s="54"/>
      <c r="PCQ25" s="54"/>
      <c r="PCR25" s="54"/>
      <c r="PCS25" s="54"/>
      <c r="PCT25" s="54"/>
      <c r="PCU25" s="54"/>
      <c r="PCV25" s="54"/>
      <c r="PCW25" s="54"/>
      <c r="PCX25" s="54"/>
      <c r="PCY25" s="54"/>
      <c r="PCZ25" s="54"/>
      <c r="PDA25" s="54"/>
      <c r="PDB25" s="54"/>
      <c r="PDC25" s="54"/>
      <c r="PDD25" s="54"/>
      <c r="PDE25" s="54"/>
      <c r="PDF25" s="54"/>
      <c r="PDG25" s="54"/>
      <c r="PDH25" s="54"/>
      <c r="PDI25" s="54"/>
      <c r="PDJ25" s="54"/>
      <c r="PDK25" s="54"/>
      <c r="PDL25" s="54"/>
      <c r="PDM25" s="54"/>
      <c r="PDN25" s="54"/>
      <c r="PDO25" s="54"/>
      <c r="PDP25" s="54"/>
      <c r="PDQ25" s="54"/>
      <c r="PDR25" s="54"/>
      <c r="PDS25" s="54"/>
      <c r="PDT25" s="54"/>
      <c r="PDU25" s="54"/>
      <c r="PDV25" s="54"/>
      <c r="PDW25" s="54"/>
      <c r="PDX25" s="54"/>
      <c r="PDY25" s="54"/>
      <c r="PDZ25" s="54"/>
      <c r="PEA25" s="54"/>
      <c r="PEB25" s="54"/>
      <c r="PEC25" s="54"/>
      <c r="PED25" s="54"/>
      <c r="PEE25" s="54"/>
      <c r="PEF25" s="54"/>
      <c r="PEG25" s="54"/>
      <c r="PEH25" s="54"/>
      <c r="PEI25" s="54"/>
      <c r="PEJ25" s="54"/>
      <c r="PEK25" s="54"/>
      <c r="PEL25" s="54"/>
      <c r="PEM25" s="54"/>
      <c r="PEN25" s="54"/>
      <c r="PEO25" s="54"/>
      <c r="PEP25" s="54"/>
      <c r="PEQ25" s="54"/>
      <c r="PER25" s="54"/>
      <c r="PES25" s="54"/>
      <c r="PET25" s="54"/>
      <c r="PEU25" s="54"/>
      <c r="PEV25" s="54"/>
      <c r="PEW25" s="54"/>
      <c r="PEX25" s="54"/>
      <c r="PEY25" s="54"/>
      <c r="PEZ25" s="54"/>
      <c r="PFA25" s="54"/>
      <c r="PFB25" s="54"/>
      <c r="PFC25" s="54"/>
      <c r="PFD25" s="54"/>
      <c r="PFE25" s="54"/>
      <c r="PFF25" s="54"/>
      <c r="PFG25" s="54"/>
      <c r="PFH25" s="54"/>
      <c r="PFI25" s="54"/>
      <c r="PFJ25" s="54"/>
      <c r="PFK25" s="54"/>
      <c r="PFL25" s="54"/>
      <c r="PFM25" s="54"/>
      <c r="PFN25" s="54"/>
      <c r="PFO25" s="54"/>
      <c r="PFP25" s="54"/>
      <c r="PFQ25" s="54"/>
      <c r="PFR25" s="54"/>
      <c r="PFS25" s="54"/>
      <c r="PFT25" s="54"/>
      <c r="PFU25" s="54"/>
      <c r="PFV25" s="54"/>
      <c r="PFW25" s="54"/>
      <c r="PFX25" s="54"/>
      <c r="PFY25" s="54"/>
      <c r="PFZ25" s="54"/>
      <c r="PGA25" s="54"/>
      <c r="PGB25" s="54"/>
      <c r="PGC25" s="54"/>
      <c r="PGD25" s="54"/>
      <c r="PGE25" s="54"/>
      <c r="PGF25" s="54"/>
      <c r="PGG25" s="54"/>
      <c r="PGH25" s="54"/>
      <c r="PGI25" s="54"/>
      <c r="PGJ25" s="54"/>
      <c r="PGK25" s="54"/>
      <c r="PGL25" s="54"/>
      <c r="PGM25" s="54"/>
      <c r="PGN25" s="54"/>
      <c r="PGO25" s="54"/>
      <c r="PGP25" s="54"/>
      <c r="PGQ25" s="54"/>
      <c r="PGR25" s="54"/>
      <c r="PGS25" s="54"/>
      <c r="PGT25" s="54"/>
      <c r="PGU25" s="54"/>
      <c r="PGV25" s="54"/>
      <c r="PGW25" s="54"/>
      <c r="PGX25" s="54"/>
      <c r="PGY25" s="54"/>
      <c r="PGZ25" s="54"/>
      <c r="PHA25" s="54"/>
      <c r="PHB25" s="54"/>
      <c r="PHC25" s="54"/>
      <c r="PHD25" s="54"/>
      <c r="PHE25" s="54"/>
      <c r="PHF25" s="54"/>
      <c r="PHG25" s="54"/>
      <c r="PHH25" s="54"/>
      <c r="PHI25" s="54"/>
      <c r="PHJ25" s="54"/>
      <c r="PHK25" s="54"/>
      <c r="PHL25" s="54"/>
      <c r="PHM25" s="54"/>
      <c r="PHN25" s="54"/>
      <c r="PHO25" s="54"/>
      <c r="PHP25" s="54"/>
      <c r="PHQ25" s="54"/>
      <c r="PHR25" s="54"/>
      <c r="PHS25" s="54"/>
      <c r="PHT25" s="54"/>
      <c r="PHU25" s="54"/>
      <c r="PHV25" s="54"/>
      <c r="PHW25" s="54"/>
      <c r="PHX25" s="54"/>
      <c r="PHY25" s="54"/>
      <c r="PHZ25" s="54"/>
      <c r="PIA25" s="54"/>
      <c r="PIB25" s="54"/>
      <c r="PIC25" s="54"/>
      <c r="PID25" s="54"/>
      <c r="PIE25" s="54"/>
      <c r="PIF25" s="54"/>
      <c r="PIG25" s="54"/>
      <c r="PIH25" s="54"/>
      <c r="PII25" s="54"/>
      <c r="PIJ25" s="54"/>
      <c r="PIK25" s="54"/>
      <c r="PIL25" s="54"/>
      <c r="PIM25" s="54"/>
      <c r="PIN25" s="54"/>
      <c r="PIO25" s="54"/>
      <c r="PIP25" s="54"/>
      <c r="PIQ25" s="54"/>
      <c r="PIR25" s="54"/>
      <c r="PIS25" s="54"/>
      <c r="PIT25" s="54"/>
      <c r="PIU25" s="54"/>
      <c r="PIV25" s="54"/>
      <c r="PIW25" s="54"/>
      <c r="PIX25" s="54"/>
      <c r="PIY25" s="54"/>
      <c r="PIZ25" s="54"/>
      <c r="PJA25" s="54"/>
      <c r="PJB25" s="54"/>
      <c r="PJC25" s="54"/>
      <c r="PJD25" s="54"/>
      <c r="PJE25" s="54"/>
      <c r="PJF25" s="54"/>
      <c r="PJG25" s="54"/>
      <c r="PJH25" s="54"/>
      <c r="PJI25" s="54"/>
      <c r="PJJ25" s="54"/>
      <c r="PJK25" s="54"/>
      <c r="PJL25" s="54"/>
      <c r="PJM25" s="54"/>
      <c r="PJN25" s="54"/>
      <c r="PJO25" s="54"/>
      <c r="PJP25" s="54"/>
      <c r="PJQ25" s="54"/>
      <c r="PJR25" s="54"/>
      <c r="PJS25" s="54"/>
      <c r="PJT25" s="54"/>
      <c r="PJU25" s="54"/>
      <c r="PJV25" s="54"/>
      <c r="PJW25" s="54"/>
      <c r="PJX25" s="54"/>
      <c r="PJY25" s="54"/>
      <c r="PJZ25" s="54"/>
      <c r="PKA25" s="54"/>
      <c r="PKB25" s="54"/>
      <c r="PKC25" s="54"/>
      <c r="PKD25" s="54"/>
      <c r="PKE25" s="54"/>
      <c r="PKF25" s="54"/>
      <c r="PKG25" s="54"/>
      <c r="PKH25" s="54"/>
      <c r="PKI25" s="54"/>
      <c r="PKJ25" s="54"/>
      <c r="PKK25" s="54"/>
      <c r="PKL25" s="54"/>
      <c r="PKM25" s="54"/>
      <c r="PKN25" s="54"/>
      <c r="PKO25" s="54"/>
      <c r="PKP25" s="54"/>
      <c r="PKQ25" s="54"/>
      <c r="PKR25" s="54"/>
      <c r="PKS25" s="54"/>
      <c r="PKT25" s="54"/>
      <c r="PKU25" s="54"/>
      <c r="PKV25" s="54"/>
      <c r="PKW25" s="54"/>
      <c r="PKX25" s="54"/>
      <c r="PKY25" s="54"/>
      <c r="PKZ25" s="54"/>
      <c r="PLA25" s="54"/>
      <c r="PLB25" s="54"/>
      <c r="PLC25" s="54"/>
      <c r="PLD25" s="54"/>
      <c r="PLE25" s="54"/>
      <c r="PLF25" s="54"/>
      <c r="PLG25" s="54"/>
      <c r="PLH25" s="54"/>
      <c r="PLI25" s="54"/>
      <c r="PLJ25" s="54"/>
      <c r="PLK25" s="54"/>
      <c r="PLL25" s="54"/>
      <c r="PLM25" s="54"/>
      <c r="PLN25" s="54"/>
      <c r="PLO25" s="54"/>
      <c r="PLP25" s="54"/>
      <c r="PLQ25" s="54"/>
      <c r="PLR25" s="54"/>
      <c r="PLS25" s="54"/>
      <c r="PLT25" s="54"/>
      <c r="PLU25" s="54"/>
      <c r="PLV25" s="54"/>
      <c r="PLW25" s="54"/>
      <c r="PLX25" s="54"/>
      <c r="PLY25" s="54"/>
      <c r="PLZ25" s="54"/>
      <c r="PMA25" s="54"/>
      <c r="PMB25" s="54"/>
      <c r="PMC25" s="54"/>
      <c r="PMD25" s="54"/>
      <c r="PME25" s="54"/>
      <c r="PMF25" s="54"/>
      <c r="PMG25" s="54"/>
      <c r="PMH25" s="54"/>
      <c r="PMI25" s="54"/>
      <c r="PMJ25" s="54"/>
      <c r="PMK25" s="54"/>
      <c r="PML25" s="54"/>
      <c r="PMM25" s="54"/>
      <c r="PMN25" s="54"/>
      <c r="PMO25" s="54"/>
      <c r="PMP25" s="54"/>
      <c r="PMQ25" s="54"/>
      <c r="PMR25" s="54"/>
      <c r="PMS25" s="54"/>
      <c r="PMT25" s="54"/>
      <c r="PMU25" s="54"/>
      <c r="PMV25" s="54"/>
      <c r="PMW25" s="54"/>
      <c r="PMX25" s="54"/>
      <c r="PMY25" s="54"/>
      <c r="PMZ25" s="54"/>
      <c r="PNA25" s="54"/>
      <c r="PNB25" s="54"/>
      <c r="PNC25" s="54"/>
      <c r="PND25" s="54"/>
      <c r="PNE25" s="54"/>
      <c r="PNF25" s="54"/>
      <c r="PNG25" s="54"/>
      <c r="PNH25" s="54"/>
      <c r="PNI25" s="54"/>
      <c r="PNJ25" s="54"/>
      <c r="PNK25" s="54"/>
      <c r="PNL25" s="54"/>
      <c r="PNM25" s="54"/>
      <c r="PNN25" s="54"/>
      <c r="PNO25" s="54"/>
      <c r="PNP25" s="54"/>
      <c r="PNQ25" s="54"/>
      <c r="PNR25" s="54"/>
      <c r="PNS25" s="54"/>
      <c r="PNT25" s="54"/>
      <c r="PNU25" s="54"/>
      <c r="PNV25" s="54"/>
      <c r="PNW25" s="54"/>
      <c r="PNX25" s="54"/>
      <c r="PNY25" s="54"/>
      <c r="PNZ25" s="54"/>
      <c r="POA25" s="54"/>
      <c r="POB25" s="54"/>
      <c r="POC25" s="54"/>
      <c r="POD25" s="54"/>
      <c r="POE25" s="54"/>
      <c r="POF25" s="54"/>
      <c r="POG25" s="54"/>
      <c r="POH25" s="54"/>
      <c r="POI25" s="54"/>
      <c r="POJ25" s="54"/>
      <c r="POK25" s="54"/>
      <c r="POL25" s="54"/>
      <c r="POM25" s="54"/>
      <c r="PON25" s="54"/>
      <c r="POO25" s="54"/>
      <c r="POP25" s="54"/>
      <c r="POQ25" s="54"/>
      <c r="POR25" s="54"/>
      <c r="POS25" s="54"/>
      <c r="POT25" s="54"/>
      <c r="POU25" s="54"/>
      <c r="POV25" s="54"/>
      <c r="POW25" s="54"/>
      <c r="POX25" s="54"/>
      <c r="POY25" s="54"/>
      <c r="POZ25" s="54"/>
      <c r="PPA25" s="54"/>
      <c r="PPB25" s="54"/>
      <c r="PPC25" s="54"/>
      <c r="PPD25" s="54"/>
      <c r="PPE25" s="54"/>
      <c r="PPF25" s="54"/>
      <c r="PPG25" s="54"/>
      <c r="PPH25" s="54"/>
      <c r="PPI25" s="54"/>
      <c r="PPJ25" s="54"/>
      <c r="PPK25" s="54"/>
      <c r="PPL25" s="54"/>
      <c r="PPM25" s="54"/>
      <c r="PPN25" s="54"/>
      <c r="PPO25" s="54"/>
      <c r="PPP25" s="54"/>
      <c r="PPQ25" s="54"/>
      <c r="PPR25" s="54"/>
      <c r="PPS25" s="54"/>
      <c r="PPT25" s="54"/>
      <c r="PPU25" s="54"/>
      <c r="PPV25" s="54"/>
      <c r="PPW25" s="54"/>
      <c r="PPX25" s="54"/>
      <c r="PPY25" s="54"/>
      <c r="PPZ25" s="54"/>
      <c r="PQA25" s="54"/>
      <c r="PQB25" s="54"/>
      <c r="PQC25" s="54"/>
      <c r="PQD25" s="54"/>
      <c r="PQE25" s="54"/>
      <c r="PQF25" s="54"/>
      <c r="PQG25" s="54"/>
      <c r="PQH25" s="54"/>
      <c r="PQI25" s="54"/>
      <c r="PQJ25" s="54"/>
      <c r="PQK25" s="54"/>
      <c r="PQL25" s="54"/>
      <c r="PQM25" s="54"/>
      <c r="PQN25" s="54"/>
      <c r="PQO25" s="54"/>
      <c r="PQP25" s="54"/>
      <c r="PQQ25" s="54"/>
      <c r="PQR25" s="54"/>
      <c r="PQS25" s="54"/>
      <c r="PQT25" s="54"/>
      <c r="PQU25" s="54"/>
      <c r="PQV25" s="54"/>
      <c r="PQW25" s="54"/>
      <c r="PQX25" s="54"/>
      <c r="PQY25" s="54"/>
      <c r="PQZ25" s="54"/>
      <c r="PRA25" s="54"/>
      <c r="PRB25" s="54"/>
      <c r="PRC25" s="54"/>
      <c r="PRD25" s="54"/>
      <c r="PRE25" s="54"/>
      <c r="PRF25" s="54"/>
      <c r="PRG25" s="54"/>
      <c r="PRH25" s="54"/>
      <c r="PRI25" s="54"/>
      <c r="PRJ25" s="54"/>
      <c r="PRK25" s="54"/>
      <c r="PRL25" s="54"/>
      <c r="PRM25" s="54"/>
      <c r="PRN25" s="54"/>
      <c r="PRO25" s="54"/>
      <c r="PRP25" s="54"/>
      <c r="PRQ25" s="54"/>
      <c r="PRR25" s="54"/>
      <c r="PRS25" s="54"/>
      <c r="PRT25" s="54"/>
      <c r="PRU25" s="54"/>
      <c r="PRV25" s="54"/>
      <c r="PRW25" s="54"/>
      <c r="PRX25" s="54"/>
      <c r="PRY25" s="54"/>
      <c r="PRZ25" s="54"/>
      <c r="PSA25" s="54"/>
      <c r="PSB25" s="54"/>
      <c r="PSC25" s="54"/>
      <c r="PSD25" s="54"/>
      <c r="PSE25" s="54"/>
      <c r="PSF25" s="54"/>
      <c r="PSG25" s="54"/>
      <c r="PSH25" s="54"/>
      <c r="PSI25" s="54"/>
      <c r="PSJ25" s="54"/>
      <c r="PSK25" s="54"/>
      <c r="PSL25" s="54"/>
      <c r="PSM25" s="54"/>
      <c r="PSN25" s="54"/>
      <c r="PSO25" s="54"/>
      <c r="PSP25" s="54"/>
      <c r="PSQ25" s="54"/>
      <c r="PSR25" s="54"/>
      <c r="PSS25" s="54"/>
      <c r="PST25" s="54"/>
      <c r="PSU25" s="54"/>
      <c r="PSV25" s="54"/>
      <c r="PSW25" s="54"/>
      <c r="PSX25" s="54"/>
      <c r="PSY25" s="54"/>
      <c r="PSZ25" s="54"/>
      <c r="PTA25" s="54"/>
      <c r="PTB25" s="54"/>
      <c r="PTC25" s="54"/>
      <c r="PTD25" s="54"/>
      <c r="PTE25" s="54"/>
      <c r="PTF25" s="54"/>
      <c r="PTG25" s="54"/>
      <c r="PTH25" s="54"/>
      <c r="PTI25" s="54"/>
      <c r="PTJ25" s="54"/>
      <c r="PTK25" s="54"/>
      <c r="PTL25" s="54"/>
      <c r="PTM25" s="54"/>
      <c r="PTN25" s="54"/>
      <c r="PTO25" s="54"/>
      <c r="PTP25" s="54"/>
      <c r="PTQ25" s="54"/>
      <c r="PTR25" s="54"/>
      <c r="PTS25" s="54"/>
      <c r="PTT25" s="54"/>
      <c r="PTU25" s="54"/>
      <c r="PTV25" s="54"/>
      <c r="PTW25" s="54"/>
      <c r="PTX25" s="54"/>
      <c r="PTY25" s="54"/>
      <c r="PTZ25" s="54"/>
      <c r="PUA25" s="54"/>
      <c r="PUB25" s="54"/>
      <c r="PUC25" s="54"/>
      <c r="PUD25" s="54"/>
      <c r="PUE25" s="54"/>
      <c r="PUF25" s="54"/>
      <c r="PUG25" s="54"/>
      <c r="PUH25" s="54"/>
      <c r="PUI25" s="54"/>
      <c r="PUJ25" s="54"/>
      <c r="PUK25" s="54"/>
      <c r="PUL25" s="54"/>
      <c r="PUM25" s="54"/>
      <c r="PUN25" s="54"/>
      <c r="PUO25" s="54"/>
      <c r="PUP25" s="54"/>
      <c r="PUQ25" s="54"/>
      <c r="PUR25" s="54"/>
      <c r="PUS25" s="54"/>
      <c r="PUT25" s="54"/>
      <c r="PUU25" s="54"/>
      <c r="PUV25" s="54"/>
      <c r="PUW25" s="54"/>
      <c r="PUX25" s="54"/>
      <c r="PUY25" s="54"/>
      <c r="PUZ25" s="54"/>
      <c r="PVA25" s="54"/>
      <c r="PVB25" s="54"/>
      <c r="PVC25" s="54"/>
      <c r="PVD25" s="54"/>
      <c r="PVE25" s="54"/>
      <c r="PVF25" s="54"/>
      <c r="PVG25" s="54"/>
      <c r="PVH25" s="54"/>
      <c r="PVI25" s="54"/>
      <c r="PVJ25" s="54"/>
      <c r="PVK25" s="54"/>
      <c r="PVL25" s="54"/>
      <c r="PVM25" s="54"/>
      <c r="PVN25" s="54"/>
      <c r="PVO25" s="54"/>
      <c r="PVP25" s="54"/>
      <c r="PVQ25" s="54"/>
      <c r="PVR25" s="54"/>
      <c r="PVS25" s="54"/>
      <c r="PVT25" s="54"/>
      <c r="PVU25" s="54"/>
      <c r="PVV25" s="54"/>
      <c r="PVW25" s="54"/>
      <c r="PVX25" s="54"/>
      <c r="PVY25" s="54"/>
      <c r="PVZ25" s="54"/>
      <c r="PWA25" s="54"/>
      <c r="PWB25" s="54"/>
      <c r="PWC25" s="54"/>
      <c r="PWD25" s="54"/>
      <c r="PWE25" s="54"/>
      <c r="PWF25" s="54"/>
      <c r="PWG25" s="54"/>
      <c r="PWH25" s="54"/>
      <c r="PWI25" s="54"/>
      <c r="PWJ25" s="54"/>
      <c r="PWK25" s="54"/>
      <c r="PWL25" s="54"/>
      <c r="PWM25" s="54"/>
      <c r="PWN25" s="54"/>
      <c r="PWO25" s="54"/>
      <c r="PWP25" s="54"/>
      <c r="PWQ25" s="54"/>
      <c r="PWR25" s="54"/>
      <c r="PWS25" s="54"/>
      <c r="PWT25" s="54"/>
      <c r="PWU25" s="54"/>
      <c r="PWV25" s="54"/>
      <c r="PWW25" s="54"/>
      <c r="PWX25" s="54"/>
      <c r="PWY25" s="54"/>
      <c r="PWZ25" s="54"/>
      <c r="PXA25" s="54"/>
      <c r="PXB25" s="54"/>
      <c r="PXC25" s="54"/>
      <c r="PXD25" s="54"/>
      <c r="PXE25" s="54"/>
      <c r="PXF25" s="54"/>
      <c r="PXG25" s="54"/>
      <c r="PXH25" s="54"/>
      <c r="PXI25" s="54"/>
      <c r="PXJ25" s="54"/>
      <c r="PXK25" s="54"/>
      <c r="PXL25" s="54"/>
      <c r="PXM25" s="54"/>
      <c r="PXN25" s="54"/>
      <c r="PXO25" s="54"/>
      <c r="PXP25" s="54"/>
      <c r="PXQ25" s="54"/>
      <c r="PXR25" s="54"/>
      <c r="PXS25" s="54"/>
      <c r="PXT25" s="54"/>
      <c r="PXU25" s="54"/>
      <c r="PXV25" s="54"/>
      <c r="PXW25" s="54"/>
      <c r="PXX25" s="54"/>
      <c r="PXY25" s="54"/>
      <c r="PXZ25" s="54"/>
      <c r="PYA25" s="54"/>
      <c r="PYB25" s="54"/>
      <c r="PYC25" s="54"/>
      <c r="PYD25" s="54"/>
      <c r="PYE25" s="54"/>
      <c r="PYF25" s="54"/>
      <c r="PYG25" s="54"/>
      <c r="PYH25" s="54"/>
      <c r="PYI25" s="54"/>
      <c r="PYJ25" s="54"/>
      <c r="PYK25" s="54"/>
      <c r="PYL25" s="54"/>
      <c r="PYM25" s="54"/>
      <c r="PYN25" s="54"/>
      <c r="PYO25" s="54"/>
      <c r="PYP25" s="54"/>
      <c r="PYQ25" s="54"/>
      <c r="PYR25" s="54"/>
      <c r="PYS25" s="54"/>
      <c r="PYT25" s="54"/>
      <c r="PYU25" s="54"/>
      <c r="PYV25" s="54"/>
      <c r="PYW25" s="54"/>
      <c r="PYX25" s="54"/>
      <c r="PYY25" s="54"/>
      <c r="PYZ25" s="54"/>
      <c r="PZA25" s="54"/>
      <c r="PZB25" s="54"/>
      <c r="PZC25" s="54"/>
      <c r="PZD25" s="54"/>
      <c r="PZE25" s="54"/>
      <c r="PZF25" s="54"/>
      <c r="PZG25" s="54"/>
      <c r="PZH25" s="54"/>
      <c r="PZI25" s="54"/>
      <c r="PZJ25" s="54"/>
      <c r="PZK25" s="54"/>
      <c r="PZL25" s="54"/>
      <c r="PZM25" s="54"/>
      <c r="PZN25" s="54"/>
      <c r="PZO25" s="54"/>
      <c r="PZP25" s="54"/>
      <c r="PZQ25" s="54"/>
      <c r="PZR25" s="54"/>
      <c r="PZS25" s="54"/>
      <c r="PZT25" s="54"/>
      <c r="PZU25" s="54"/>
      <c r="PZV25" s="54"/>
      <c r="PZW25" s="54"/>
      <c r="PZX25" s="54"/>
      <c r="PZY25" s="54"/>
      <c r="PZZ25" s="54"/>
      <c r="QAA25" s="54"/>
      <c r="QAB25" s="54"/>
      <c r="QAC25" s="54"/>
      <c r="QAD25" s="54"/>
      <c r="QAE25" s="54"/>
      <c r="QAF25" s="54"/>
      <c r="QAG25" s="54"/>
      <c r="QAH25" s="54"/>
      <c r="QAI25" s="54"/>
      <c r="QAJ25" s="54"/>
      <c r="QAK25" s="54"/>
      <c r="QAL25" s="54"/>
      <c r="QAM25" s="54"/>
      <c r="QAN25" s="54"/>
      <c r="QAO25" s="54"/>
      <c r="QAP25" s="54"/>
      <c r="QAQ25" s="54"/>
      <c r="QAR25" s="54"/>
      <c r="QAS25" s="54"/>
      <c r="QAT25" s="54"/>
      <c r="QAU25" s="54"/>
      <c r="QAV25" s="54"/>
      <c r="QAW25" s="54"/>
      <c r="QAX25" s="54"/>
      <c r="QAY25" s="54"/>
      <c r="QAZ25" s="54"/>
      <c r="QBA25" s="54"/>
      <c r="QBB25" s="54"/>
      <c r="QBC25" s="54"/>
      <c r="QBD25" s="54"/>
      <c r="QBE25" s="54"/>
      <c r="QBF25" s="54"/>
      <c r="QBG25" s="54"/>
      <c r="QBH25" s="54"/>
      <c r="QBI25" s="54"/>
      <c r="QBJ25" s="54"/>
      <c r="QBK25" s="54"/>
      <c r="QBL25" s="54"/>
      <c r="QBM25" s="54"/>
      <c r="QBN25" s="54"/>
      <c r="QBO25" s="54"/>
      <c r="QBP25" s="54"/>
      <c r="QBQ25" s="54"/>
      <c r="QBR25" s="54"/>
      <c r="QBS25" s="54"/>
      <c r="QBT25" s="54"/>
      <c r="QBU25" s="54"/>
      <c r="QBV25" s="54"/>
      <c r="QBW25" s="54"/>
      <c r="QBX25" s="54"/>
      <c r="QBY25" s="54"/>
      <c r="QBZ25" s="54"/>
      <c r="QCA25" s="54"/>
      <c r="QCB25" s="54"/>
      <c r="QCC25" s="54"/>
      <c r="QCD25" s="54"/>
      <c r="QCE25" s="54"/>
      <c r="QCF25" s="54"/>
      <c r="QCG25" s="54"/>
      <c r="QCH25" s="54"/>
      <c r="QCI25" s="54"/>
      <c r="QCJ25" s="54"/>
      <c r="QCK25" s="54"/>
      <c r="QCL25" s="54"/>
      <c r="QCM25" s="54"/>
      <c r="QCN25" s="54"/>
      <c r="QCO25" s="54"/>
      <c r="QCP25" s="54"/>
      <c r="QCQ25" s="54"/>
      <c r="QCR25" s="54"/>
      <c r="QCS25" s="54"/>
      <c r="QCT25" s="54"/>
      <c r="QCU25" s="54"/>
      <c r="QCV25" s="54"/>
      <c r="QCW25" s="54"/>
      <c r="QCX25" s="54"/>
      <c r="QCY25" s="54"/>
      <c r="QCZ25" s="54"/>
      <c r="QDA25" s="54"/>
      <c r="QDB25" s="54"/>
      <c r="QDC25" s="54"/>
      <c r="QDD25" s="54"/>
      <c r="QDE25" s="54"/>
      <c r="QDF25" s="54"/>
      <c r="QDG25" s="54"/>
      <c r="QDH25" s="54"/>
      <c r="QDI25" s="54"/>
      <c r="QDJ25" s="54"/>
      <c r="QDK25" s="54"/>
      <c r="QDL25" s="54"/>
      <c r="QDM25" s="54"/>
      <c r="QDN25" s="54"/>
      <c r="QDO25" s="54"/>
      <c r="QDP25" s="54"/>
      <c r="QDQ25" s="54"/>
      <c r="QDR25" s="54"/>
      <c r="QDS25" s="54"/>
      <c r="QDT25" s="54"/>
      <c r="QDU25" s="54"/>
      <c r="QDV25" s="54"/>
      <c r="QDW25" s="54"/>
      <c r="QDX25" s="54"/>
      <c r="QDY25" s="54"/>
      <c r="QDZ25" s="54"/>
      <c r="QEA25" s="54"/>
      <c r="QEB25" s="54"/>
      <c r="QEC25" s="54"/>
      <c r="QED25" s="54"/>
      <c r="QEE25" s="54"/>
      <c r="QEF25" s="54"/>
      <c r="QEG25" s="54"/>
      <c r="QEH25" s="54"/>
      <c r="QEI25" s="54"/>
      <c r="QEJ25" s="54"/>
      <c r="QEK25" s="54"/>
      <c r="QEL25" s="54"/>
      <c r="QEM25" s="54"/>
      <c r="QEN25" s="54"/>
      <c r="QEO25" s="54"/>
      <c r="QEP25" s="54"/>
      <c r="QEQ25" s="54"/>
      <c r="QER25" s="54"/>
      <c r="QES25" s="54"/>
      <c r="QET25" s="54"/>
      <c r="QEU25" s="54"/>
      <c r="QEV25" s="54"/>
      <c r="QEW25" s="54"/>
      <c r="QEX25" s="54"/>
      <c r="QEY25" s="54"/>
      <c r="QEZ25" s="54"/>
      <c r="QFA25" s="54"/>
      <c r="QFB25" s="54"/>
      <c r="QFC25" s="54"/>
      <c r="QFD25" s="54"/>
      <c r="QFE25" s="54"/>
      <c r="QFF25" s="54"/>
      <c r="QFG25" s="54"/>
      <c r="QFH25" s="54"/>
      <c r="QFI25" s="54"/>
      <c r="QFJ25" s="54"/>
      <c r="QFK25" s="54"/>
      <c r="QFL25" s="54"/>
      <c r="QFM25" s="54"/>
      <c r="QFN25" s="54"/>
      <c r="QFO25" s="54"/>
      <c r="QFP25" s="54"/>
      <c r="QFQ25" s="54"/>
      <c r="QFR25" s="54"/>
      <c r="QFS25" s="54"/>
      <c r="QFT25" s="54"/>
      <c r="QFU25" s="54"/>
      <c r="QFV25" s="54"/>
      <c r="QFW25" s="54"/>
      <c r="QFX25" s="54"/>
      <c r="QFY25" s="54"/>
      <c r="QFZ25" s="54"/>
      <c r="QGA25" s="54"/>
      <c r="QGB25" s="54"/>
      <c r="QGC25" s="54"/>
      <c r="QGD25" s="54"/>
      <c r="QGE25" s="54"/>
      <c r="QGF25" s="54"/>
      <c r="QGG25" s="54"/>
      <c r="QGH25" s="54"/>
      <c r="QGI25" s="54"/>
      <c r="QGJ25" s="54"/>
      <c r="QGK25" s="54"/>
      <c r="QGL25" s="54"/>
      <c r="QGM25" s="54"/>
      <c r="QGN25" s="54"/>
      <c r="QGO25" s="54"/>
      <c r="QGP25" s="54"/>
      <c r="QGQ25" s="54"/>
      <c r="QGR25" s="54"/>
      <c r="QGS25" s="54"/>
      <c r="QGT25" s="54"/>
      <c r="QGU25" s="54"/>
      <c r="QGV25" s="54"/>
      <c r="QGW25" s="54"/>
      <c r="QGX25" s="54"/>
      <c r="QGY25" s="54"/>
      <c r="QGZ25" s="54"/>
      <c r="QHA25" s="54"/>
      <c r="QHB25" s="54"/>
      <c r="QHC25" s="54"/>
      <c r="QHD25" s="54"/>
      <c r="QHE25" s="54"/>
      <c r="QHF25" s="54"/>
      <c r="QHG25" s="54"/>
      <c r="QHH25" s="54"/>
      <c r="QHI25" s="54"/>
      <c r="QHJ25" s="54"/>
      <c r="QHK25" s="54"/>
      <c r="QHL25" s="54"/>
      <c r="QHM25" s="54"/>
      <c r="QHN25" s="54"/>
      <c r="QHO25" s="54"/>
      <c r="QHP25" s="54"/>
      <c r="QHQ25" s="54"/>
      <c r="QHR25" s="54"/>
      <c r="QHS25" s="54"/>
      <c r="QHT25" s="54"/>
      <c r="QHU25" s="54"/>
      <c r="QHV25" s="54"/>
      <c r="QHW25" s="54"/>
      <c r="QHX25" s="54"/>
      <c r="QHY25" s="54"/>
      <c r="QHZ25" s="54"/>
      <c r="QIA25" s="54"/>
      <c r="QIB25" s="54"/>
      <c r="QIC25" s="54"/>
      <c r="QID25" s="54"/>
      <c r="QIE25" s="54"/>
      <c r="QIF25" s="54"/>
      <c r="QIG25" s="54"/>
      <c r="QIH25" s="54"/>
      <c r="QII25" s="54"/>
      <c r="QIJ25" s="54"/>
      <c r="QIK25" s="54"/>
      <c r="QIL25" s="54"/>
      <c r="QIM25" s="54"/>
      <c r="QIN25" s="54"/>
      <c r="QIO25" s="54"/>
      <c r="QIP25" s="54"/>
      <c r="QIQ25" s="54"/>
      <c r="QIR25" s="54"/>
      <c r="QIS25" s="54"/>
      <c r="QIT25" s="54"/>
      <c r="QIU25" s="54"/>
      <c r="QIV25" s="54"/>
      <c r="QIW25" s="54"/>
      <c r="QIX25" s="54"/>
      <c r="QIY25" s="54"/>
      <c r="QIZ25" s="54"/>
      <c r="QJA25" s="54"/>
      <c r="QJB25" s="54"/>
      <c r="QJC25" s="54"/>
      <c r="QJD25" s="54"/>
      <c r="QJE25" s="54"/>
      <c r="QJF25" s="54"/>
      <c r="QJG25" s="54"/>
      <c r="QJH25" s="54"/>
      <c r="QJI25" s="54"/>
      <c r="QJJ25" s="54"/>
      <c r="QJK25" s="54"/>
      <c r="QJL25" s="54"/>
      <c r="QJM25" s="54"/>
      <c r="QJN25" s="54"/>
      <c r="QJO25" s="54"/>
      <c r="QJP25" s="54"/>
      <c r="QJQ25" s="54"/>
      <c r="QJR25" s="54"/>
      <c r="QJS25" s="54"/>
      <c r="QJT25" s="54"/>
      <c r="QJU25" s="54"/>
      <c r="QJV25" s="54"/>
      <c r="QJW25" s="54"/>
      <c r="QJX25" s="54"/>
      <c r="QJY25" s="54"/>
      <c r="QJZ25" s="54"/>
      <c r="QKA25" s="54"/>
      <c r="QKB25" s="54"/>
      <c r="QKC25" s="54"/>
      <c r="QKD25" s="54"/>
      <c r="QKE25" s="54"/>
      <c r="QKF25" s="54"/>
      <c r="QKG25" s="54"/>
      <c r="QKH25" s="54"/>
      <c r="QKI25" s="54"/>
      <c r="QKJ25" s="54"/>
      <c r="QKK25" s="54"/>
      <c r="QKL25" s="54"/>
      <c r="QKM25" s="54"/>
      <c r="QKN25" s="54"/>
      <c r="QKO25" s="54"/>
      <c r="QKP25" s="54"/>
      <c r="QKQ25" s="54"/>
      <c r="QKR25" s="54"/>
      <c r="QKS25" s="54"/>
      <c r="QKT25" s="54"/>
      <c r="QKU25" s="54"/>
      <c r="QKV25" s="54"/>
      <c r="QKW25" s="54"/>
      <c r="QKX25" s="54"/>
      <c r="QKY25" s="54"/>
      <c r="QKZ25" s="54"/>
      <c r="QLA25" s="54"/>
      <c r="QLB25" s="54"/>
      <c r="QLC25" s="54"/>
      <c r="QLD25" s="54"/>
      <c r="QLE25" s="54"/>
      <c r="QLF25" s="54"/>
      <c r="QLG25" s="54"/>
      <c r="QLH25" s="54"/>
      <c r="QLI25" s="54"/>
      <c r="QLJ25" s="54"/>
      <c r="QLK25" s="54"/>
      <c r="QLL25" s="54"/>
      <c r="QLM25" s="54"/>
      <c r="QLN25" s="54"/>
      <c r="QLO25" s="54"/>
      <c r="QLP25" s="54"/>
      <c r="QLQ25" s="54"/>
      <c r="QLR25" s="54"/>
      <c r="QLS25" s="54"/>
      <c r="QLT25" s="54"/>
      <c r="QLU25" s="54"/>
      <c r="QLV25" s="54"/>
      <c r="QLW25" s="54"/>
      <c r="QLX25" s="54"/>
      <c r="QLY25" s="54"/>
      <c r="QLZ25" s="54"/>
      <c r="QMA25" s="54"/>
      <c r="QMB25" s="54"/>
      <c r="QMC25" s="54"/>
      <c r="QMD25" s="54"/>
      <c r="QME25" s="54"/>
      <c r="QMF25" s="54"/>
      <c r="QMG25" s="54"/>
      <c r="QMH25" s="54"/>
      <c r="QMI25" s="54"/>
      <c r="QMJ25" s="54"/>
      <c r="QMK25" s="54"/>
      <c r="QML25" s="54"/>
      <c r="QMM25" s="54"/>
      <c r="QMN25" s="54"/>
      <c r="QMO25" s="54"/>
      <c r="QMP25" s="54"/>
      <c r="QMQ25" s="54"/>
      <c r="QMR25" s="54"/>
      <c r="QMS25" s="54"/>
      <c r="QMT25" s="54"/>
      <c r="QMU25" s="54"/>
      <c r="QMV25" s="54"/>
      <c r="QMW25" s="54"/>
      <c r="QMX25" s="54"/>
      <c r="QMY25" s="54"/>
      <c r="QMZ25" s="54"/>
      <c r="QNA25" s="54"/>
      <c r="QNB25" s="54"/>
      <c r="QNC25" s="54"/>
      <c r="QND25" s="54"/>
      <c r="QNE25" s="54"/>
      <c r="QNF25" s="54"/>
      <c r="QNG25" s="54"/>
      <c r="QNH25" s="54"/>
      <c r="QNI25" s="54"/>
      <c r="QNJ25" s="54"/>
      <c r="QNK25" s="54"/>
      <c r="QNL25" s="54"/>
      <c r="QNM25" s="54"/>
      <c r="QNN25" s="54"/>
      <c r="QNO25" s="54"/>
      <c r="QNP25" s="54"/>
      <c r="QNQ25" s="54"/>
      <c r="QNR25" s="54"/>
      <c r="QNS25" s="54"/>
      <c r="QNT25" s="54"/>
      <c r="QNU25" s="54"/>
      <c r="QNV25" s="54"/>
      <c r="QNW25" s="54"/>
      <c r="QNX25" s="54"/>
      <c r="QNY25" s="54"/>
      <c r="QNZ25" s="54"/>
      <c r="QOA25" s="54"/>
      <c r="QOB25" s="54"/>
      <c r="QOC25" s="54"/>
      <c r="QOD25" s="54"/>
      <c r="QOE25" s="54"/>
      <c r="QOF25" s="54"/>
      <c r="QOG25" s="54"/>
      <c r="QOH25" s="54"/>
      <c r="QOI25" s="54"/>
      <c r="QOJ25" s="54"/>
      <c r="QOK25" s="54"/>
      <c r="QOL25" s="54"/>
      <c r="QOM25" s="54"/>
      <c r="QON25" s="54"/>
      <c r="QOO25" s="54"/>
      <c r="QOP25" s="54"/>
      <c r="QOQ25" s="54"/>
      <c r="QOR25" s="54"/>
      <c r="QOS25" s="54"/>
      <c r="QOT25" s="54"/>
      <c r="QOU25" s="54"/>
      <c r="QOV25" s="54"/>
      <c r="QOW25" s="54"/>
      <c r="QOX25" s="54"/>
      <c r="QOY25" s="54"/>
      <c r="QOZ25" s="54"/>
      <c r="QPA25" s="54"/>
      <c r="QPB25" s="54"/>
      <c r="QPC25" s="54"/>
      <c r="QPD25" s="54"/>
      <c r="QPE25" s="54"/>
      <c r="QPF25" s="54"/>
      <c r="QPG25" s="54"/>
      <c r="QPH25" s="54"/>
      <c r="QPI25" s="54"/>
      <c r="QPJ25" s="54"/>
      <c r="QPK25" s="54"/>
      <c r="QPL25" s="54"/>
      <c r="QPM25" s="54"/>
      <c r="QPN25" s="54"/>
      <c r="QPO25" s="54"/>
      <c r="QPP25" s="54"/>
      <c r="QPQ25" s="54"/>
      <c r="QPR25" s="54"/>
      <c r="QPS25" s="54"/>
      <c r="QPT25" s="54"/>
      <c r="QPU25" s="54"/>
      <c r="QPV25" s="54"/>
      <c r="QPW25" s="54"/>
      <c r="QPX25" s="54"/>
      <c r="QPY25" s="54"/>
      <c r="QPZ25" s="54"/>
      <c r="QQA25" s="54"/>
      <c r="QQB25" s="54"/>
      <c r="QQC25" s="54"/>
      <c r="QQD25" s="54"/>
      <c r="QQE25" s="54"/>
      <c r="QQF25" s="54"/>
      <c r="QQG25" s="54"/>
      <c r="QQH25" s="54"/>
      <c r="QQI25" s="54"/>
      <c r="QQJ25" s="54"/>
      <c r="QQK25" s="54"/>
      <c r="QQL25" s="54"/>
      <c r="QQM25" s="54"/>
      <c r="QQN25" s="54"/>
      <c r="QQO25" s="54"/>
      <c r="QQP25" s="54"/>
      <c r="QQQ25" s="54"/>
      <c r="QQR25" s="54"/>
      <c r="QQS25" s="54"/>
      <c r="QQT25" s="54"/>
      <c r="QQU25" s="54"/>
      <c r="QQV25" s="54"/>
      <c r="QQW25" s="54"/>
      <c r="QQX25" s="54"/>
      <c r="QQY25" s="54"/>
      <c r="QQZ25" s="54"/>
      <c r="QRA25" s="54"/>
      <c r="QRB25" s="54"/>
      <c r="QRC25" s="54"/>
      <c r="QRD25" s="54"/>
      <c r="QRE25" s="54"/>
      <c r="QRF25" s="54"/>
      <c r="QRG25" s="54"/>
      <c r="QRH25" s="54"/>
      <c r="QRI25" s="54"/>
      <c r="QRJ25" s="54"/>
      <c r="QRK25" s="54"/>
      <c r="QRL25" s="54"/>
      <c r="QRM25" s="54"/>
      <c r="QRN25" s="54"/>
      <c r="QRO25" s="54"/>
      <c r="QRP25" s="54"/>
      <c r="QRQ25" s="54"/>
      <c r="QRR25" s="54"/>
      <c r="QRS25" s="54"/>
      <c r="QRT25" s="54"/>
      <c r="QRU25" s="54"/>
      <c r="QRV25" s="54"/>
      <c r="QRW25" s="54"/>
      <c r="QRX25" s="54"/>
      <c r="QRY25" s="54"/>
      <c r="QRZ25" s="54"/>
      <c r="QSA25" s="54"/>
      <c r="QSB25" s="54"/>
      <c r="QSC25" s="54"/>
      <c r="QSD25" s="54"/>
      <c r="QSE25" s="54"/>
      <c r="QSF25" s="54"/>
      <c r="QSG25" s="54"/>
      <c r="QSH25" s="54"/>
      <c r="QSI25" s="54"/>
      <c r="QSJ25" s="54"/>
      <c r="QSK25" s="54"/>
      <c r="QSL25" s="54"/>
      <c r="QSM25" s="54"/>
      <c r="QSN25" s="54"/>
      <c r="QSO25" s="54"/>
      <c r="QSP25" s="54"/>
      <c r="QSQ25" s="54"/>
      <c r="QSR25" s="54"/>
      <c r="QSS25" s="54"/>
      <c r="QST25" s="54"/>
      <c r="QSU25" s="54"/>
      <c r="QSV25" s="54"/>
      <c r="QSW25" s="54"/>
      <c r="QSX25" s="54"/>
      <c r="QSY25" s="54"/>
      <c r="QSZ25" s="54"/>
      <c r="QTA25" s="54"/>
      <c r="QTB25" s="54"/>
      <c r="QTC25" s="54"/>
      <c r="QTD25" s="54"/>
      <c r="QTE25" s="54"/>
      <c r="QTF25" s="54"/>
      <c r="QTG25" s="54"/>
      <c r="QTH25" s="54"/>
      <c r="QTI25" s="54"/>
      <c r="QTJ25" s="54"/>
      <c r="QTK25" s="54"/>
      <c r="QTL25" s="54"/>
      <c r="QTM25" s="54"/>
      <c r="QTN25" s="54"/>
      <c r="QTO25" s="54"/>
      <c r="QTP25" s="54"/>
      <c r="QTQ25" s="54"/>
      <c r="QTR25" s="54"/>
      <c r="QTS25" s="54"/>
      <c r="QTT25" s="54"/>
      <c r="QTU25" s="54"/>
      <c r="QTV25" s="54"/>
      <c r="QTW25" s="54"/>
      <c r="QTX25" s="54"/>
      <c r="QTY25" s="54"/>
      <c r="QTZ25" s="54"/>
      <c r="QUA25" s="54"/>
      <c r="QUB25" s="54"/>
      <c r="QUC25" s="54"/>
      <c r="QUD25" s="54"/>
      <c r="QUE25" s="54"/>
      <c r="QUF25" s="54"/>
      <c r="QUG25" s="54"/>
      <c r="QUH25" s="54"/>
      <c r="QUI25" s="54"/>
      <c r="QUJ25" s="54"/>
      <c r="QUK25" s="54"/>
      <c r="QUL25" s="54"/>
      <c r="QUM25" s="54"/>
      <c r="QUN25" s="54"/>
      <c r="QUO25" s="54"/>
      <c r="QUP25" s="54"/>
      <c r="QUQ25" s="54"/>
      <c r="QUR25" s="54"/>
      <c r="QUS25" s="54"/>
      <c r="QUT25" s="54"/>
      <c r="QUU25" s="54"/>
      <c r="QUV25" s="54"/>
      <c r="QUW25" s="54"/>
      <c r="QUX25" s="54"/>
      <c r="QUY25" s="54"/>
      <c r="QUZ25" s="54"/>
      <c r="QVA25" s="54"/>
      <c r="QVB25" s="54"/>
      <c r="QVC25" s="54"/>
      <c r="QVD25" s="54"/>
      <c r="QVE25" s="54"/>
      <c r="QVF25" s="54"/>
      <c r="QVG25" s="54"/>
      <c r="QVH25" s="54"/>
      <c r="QVI25" s="54"/>
      <c r="QVJ25" s="54"/>
      <c r="QVK25" s="54"/>
      <c r="QVL25" s="54"/>
      <c r="QVM25" s="54"/>
      <c r="QVN25" s="54"/>
      <c r="QVO25" s="54"/>
      <c r="QVP25" s="54"/>
      <c r="QVQ25" s="54"/>
      <c r="QVR25" s="54"/>
      <c r="QVS25" s="54"/>
      <c r="QVT25" s="54"/>
      <c r="QVU25" s="54"/>
      <c r="QVV25" s="54"/>
      <c r="QVW25" s="54"/>
      <c r="QVX25" s="54"/>
      <c r="QVY25" s="54"/>
      <c r="QVZ25" s="54"/>
      <c r="QWA25" s="54"/>
      <c r="QWB25" s="54"/>
      <c r="QWC25" s="54"/>
      <c r="QWD25" s="54"/>
      <c r="QWE25" s="54"/>
      <c r="QWF25" s="54"/>
      <c r="QWG25" s="54"/>
      <c r="QWH25" s="54"/>
      <c r="QWI25" s="54"/>
      <c r="QWJ25" s="54"/>
      <c r="QWK25" s="54"/>
      <c r="QWL25" s="54"/>
      <c r="QWM25" s="54"/>
      <c r="QWN25" s="54"/>
      <c r="QWO25" s="54"/>
      <c r="QWP25" s="54"/>
      <c r="QWQ25" s="54"/>
      <c r="QWR25" s="54"/>
      <c r="QWS25" s="54"/>
      <c r="QWT25" s="54"/>
      <c r="QWU25" s="54"/>
      <c r="QWV25" s="54"/>
      <c r="QWW25" s="54"/>
      <c r="QWX25" s="54"/>
      <c r="QWY25" s="54"/>
      <c r="QWZ25" s="54"/>
      <c r="QXA25" s="54"/>
      <c r="QXB25" s="54"/>
      <c r="QXC25" s="54"/>
      <c r="QXD25" s="54"/>
      <c r="QXE25" s="54"/>
      <c r="QXF25" s="54"/>
      <c r="QXG25" s="54"/>
      <c r="QXH25" s="54"/>
      <c r="QXI25" s="54"/>
      <c r="QXJ25" s="54"/>
      <c r="QXK25" s="54"/>
      <c r="QXL25" s="54"/>
      <c r="QXM25" s="54"/>
      <c r="QXN25" s="54"/>
      <c r="QXO25" s="54"/>
      <c r="QXP25" s="54"/>
      <c r="QXQ25" s="54"/>
      <c r="QXR25" s="54"/>
      <c r="QXS25" s="54"/>
      <c r="QXT25" s="54"/>
      <c r="QXU25" s="54"/>
      <c r="QXV25" s="54"/>
      <c r="QXW25" s="54"/>
      <c r="QXX25" s="54"/>
      <c r="QXY25" s="54"/>
      <c r="QXZ25" s="54"/>
      <c r="QYA25" s="54"/>
      <c r="QYB25" s="54"/>
      <c r="QYC25" s="54"/>
      <c r="QYD25" s="54"/>
      <c r="QYE25" s="54"/>
      <c r="QYF25" s="54"/>
      <c r="QYG25" s="54"/>
      <c r="QYH25" s="54"/>
      <c r="QYI25" s="54"/>
      <c r="QYJ25" s="54"/>
      <c r="QYK25" s="54"/>
      <c r="QYL25" s="54"/>
      <c r="QYM25" s="54"/>
      <c r="QYN25" s="54"/>
      <c r="QYO25" s="54"/>
      <c r="QYP25" s="54"/>
      <c r="QYQ25" s="54"/>
      <c r="QYR25" s="54"/>
      <c r="QYS25" s="54"/>
      <c r="QYT25" s="54"/>
      <c r="QYU25" s="54"/>
      <c r="QYV25" s="54"/>
      <c r="QYW25" s="54"/>
      <c r="QYX25" s="54"/>
      <c r="QYY25" s="54"/>
      <c r="QYZ25" s="54"/>
      <c r="QZA25" s="54"/>
      <c r="QZB25" s="54"/>
      <c r="QZC25" s="54"/>
      <c r="QZD25" s="54"/>
      <c r="QZE25" s="54"/>
      <c r="QZF25" s="54"/>
      <c r="QZG25" s="54"/>
      <c r="QZH25" s="54"/>
      <c r="QZI25" s="54"/>
      <c r="QZJ25" s="54"/>
      <c r="QZK25" s="54"/>
      <c r="QZL25" s="54"/>
      <c r="QZM25" s="54"/>
      <c r="QZN25" s="54"/>
      <c r="QZO25" s="54"/>
      <c r="QZP25" s="54"/>
      <c r="QZQ25" s="54"/>
      <c r="QZR25" s="54"/>
      <c r="QZS25" s="54"/>
      <c r="QZT25" s="54"/>
      <c r="QZU25" s="54"/>
      <c r="QZV25" s="54"/>
      <c r="QZW25" s="54"/>
      <c r="QZX25" s="54"/>
      <c r="QZY25" s="54"/>
      <c r="QZZ25" s="54"/>
      <c r="RAA25" s="54"/>
      <c r="RAB25" s="54"/>
      <c r="RAC25" s="54"/>
      <c r="RAD25" s="54"/>
      <c r="RAE25" s="54"/>
      <c r="RAF25" s="54"/>
      <c r="RAG25" s="54"/>
      <c r="RAH25" s="54"/>
      <c r="RAI25" s="54"/>
      <c r="RAJ25" s="54"/>
      <c r="RAK25" s="54"/>
      <c r="RAL25" s="54"/>
      <c r="RAM25" s="54"/>
      <c r="RAN25" s="54"/>
      <c r="RAO25" s="54"/>
      <c r="RAP25" s="54"/>
      <c r="RAQ25" s="54"/>
      <c r="RAR25" s="54"/>
      <c r="RAS25" s="54"/>
      <c r="RAT25" s="54"/>
      <c r="RAU25" s="54"/>
      <c r="RAV25" s="54"/>
      <c r="RAW25" s="54"/>
      <c r="RAX25" s="54"/>
      <c r="RAY25" s="54"/>
      <c r="RAZ25" s="54"/>
      <c r="RBA25" s="54"/>
      <c r="RBB25" s="54"/>
      <c r="RBC25" s="54"/>
      <c r="RBD25" s="54"/>
      <c r="RBE25" s="54"/>
      <c r="RBF25" s="54"/>
      <c r="RBG25" s="54"/>
      <c r="RBH25" s="54"/>
      <c r="RBI25" s="54"/>
      <c r="RBJ25" s="54"/>
      <c r="RBK25" s="54"/>
      <c r="RBL25" s="54"/>
      <c r="RBM25" s="54"/>
      <c r="RBN25" s="54"/>
      <c r="RBO25" s="54"/>
      <c r="RBP25" s="54"/>
      <c r="RBQ25" s="54"/>
      <c r="RBR25" s="54"/>
      <c r="RBS25" s="54"/>
      <c r="RBT25" s="54"/>
      <c r="RBU25" s="54"/>
      <c r="RBV25" s="54"/>
      <c r="RBW25" s="54"/>
      <c r="RBX25" s="54"/>
      <c r="RBY25" s="54"/>
      <c r="RBZ25" s="54"/>
      <c r="RCA25" s="54"/>
      <c r="RCB25" s="54"/>
      <c r="RCC25" s="54"/>
      <c r="RCD25" s="54"/>
      <c r="RCE25" s="54"/>
      <c r="RCF25" s="54"/>
      <c r="RCG25" s="54"/>
      <c r="RCH25" s="54"/>
      <c r="RCI25" s="54"/>
      <c r="RCJ25" s="54"/>
      <c r="RCK25" s="54"/>
      <c r="RCL25" s="54"/>
      <c r="RCM25" s="54"/>
      <c r="RCN25" s="54"/>
      <c r="RCO25" s="54"/>
      <c r="RCP25" s="54"/>
      <c r="RCQ25" s="54"/>
      <c r="RCR25" s="54"/>
      <c r="RCS25" s="54"/>
      <c r="RCT25" s="54"/>
      <c r="RCU25" s="54"/>
      <c r="RCV25" s="54"/>
      <c r="RCW25" s="54"/>
      <c r="RCX25" s="54"/>
      <c r="RCY25" s="54"/>
      <c r="RCZ25" s="54"/>
      <c r="RDA25" s="54"/>
      <c r="RDB25" s="54"/>
      <c r="RDC25" s="54"/>
      <c r="RDD25" s="54"/>
      <c r="RDE25" s="54"/>
      <c r="RDF25" s="54"/>
      <c r="RDG25" s="54"/>
      <c r="RDH25" s="54"/>
      <c r="RDI25" s="54"/>
      <c r="RDJ25" s="54"/>
      <c r="RDK25" s="54"/>
      <c r="RDL25" s="54"/>
      <c r="RDM25" s="54"/>
      <c r="RDN25" s="54"/>
      <c r="RDO25" s="54"/>
      <c r="RDP25" s="54"/>
      <c r="RDQ25" s="54"/>
      <c r="RDR25" s="54"/>
      <c r="RDS25" s="54"/>
      <c r="RDT25" s="54"/>
      <c r="RDU25" s="54"/>
      <c r="RDV25" s="54"/>
      <c r="RDW25" s="54"/>
      <c r="RDX25" s="54"/>
      <c r="RDY25" s="54"/>
      <c r="RDZ25" s="54"/>
      <c r="REA25" s="54"/>
      <c r="REB25" s="54"/>
      <c r="REC25" s="54"/>
      <c r="RED25" s="54"/>
      <c r="REE25" s="54"/>
      <c r="REF25" s="54"/>
      <c r="REG25" s="54"/>
      <c r="REH25" s="54"/>
      <c r="REI25" s="54"/>
      <c r="REJ25" s="54"/>
      <c r="REK25" s="54"/>
      <c r="REL25" s="54"/>
      <c r="REM25" s="54"/>
      <c r="REN25" s="54"/>
      <c r="REO25" s="54"/>
      <c r="REP25" s="54"/>
      <c r="REQ25" s="54"/>
      <c r="RER25" s="54"/>
      <c r="RES25" s="54"/>
      <c r="RET25" s="54"/>
      <c r="REU25" s="54"/>
      <c r="REV25" s="54"/>
      <c r="REW25" s="54"/>
      <c r="REX25" s="54"/>
      <c r="REY25" s="54"/>
      <c r="REZ25" s="54"/>
      <c r="RFA25" s="54"/>
      <c r="RFB25" s="54"/>
      <c r="RFC25" s="54"/>
      <c r="RFD25" s="54"/>
      <c r="RFE25" s="54"/>
      <c r="RFF25" s="54"/>
      <c r="RFG25" s="54"/>
      <c r="RFH25" s="54"/>
      <c r="RFI25" s="54"/>
      <c r="RFJ25" s="54"/>
      <c r="RFK25" s="54"/>
      <c r="RFL25" s="54"/>
      <c r="RFM25" s="54"/>
      <c r="RFN25" s="54"/>
      <c r="RFO25" s="54"/>
      <c r="RFP25" s="54"/>
      <c r="RFQ25" s="54"/>
      <c r="RFR25" s="54"/>
      <c r="RFS25" s="54"/>
      <c r="RFT25" s="54"/>
      <c r="RFU25" s="54"/>
      <c r="RFV25" s="54"/>
      <c r="RFW25" s="54"/>
      <c r="RFX25" s="54"/>
      <c r="RFY25" s="54"/>
      <c r="RFZ25" s="54"/>
      <c r="RGA25" s="54"/>
      <c r="RGB25" s="54"/>
      <c r="RGC25" s="54"/>
      <c r="RGD25" s="54"/>
      <c r="RGE25" s="54"/>
      <c r="RGF25" s="54"/>
      <c r="RGG25" s="54"/>
      <c r="RGH25" s="54"/>
      <c r="RGI25" s="54"/>
      <c r="RGJ25" s="54"/>
      <c r="RGK25" s="54"/>
      <c r="RGL25" s="54"/>
      <c r="RGM25" s="54"/>
      <c r="RGN25" s="54"/>
      <c r="RGO25" s="54"/>
      <c r="RGP25" s="54"/>
      <c r="RGQ25" s="54"/>
      <c r="RGR25" s="54"/>
      <c r="RGS25" s="54"/>
      <c r="RGT25" s="54"/>
      <c r="RGU25" s="54"/>
      <c r="RGV25" s="54"/>
      <c r="RGW25" s="54"/>
      <c r="RGX25" s="54"/>
      <c r="RGY25" s="54"/>
      <c r="RGZ25" s="54"/>
      <c r="RHA25" s="54"/>
      <c r="RHB25" s="54"/>
      <c r="RHC25" s="54"/>
      <c r="RHD25" s="54"/>
      <c r="RHE25" s="54"/>
      <c r="RHF25" s="54"/>
      <c r="RHG25" s="54"/>
      <c r="RHH25" s="54"/>
      <c r="RHI25" s="54"/>
      <c r="RHJ25" s="54"/>
      <c r="RHK25" s="54"/>
      <c r="RHL25" s="54"/>
      <c r="RHM25" s="54"/>
      <c r="RHN25" s="54"/>
      <c r="RHO25" s="54"/>
      <c r="RHP25" s="54"/>
      <c r="RHQ25" s="54"/>
      <c r="RHR25" s="54"/>
      <c r="RHS25" s="54"/>
      <c r="RHT25" s="54"/>
      <c r="RHU25" s="54"/>
      <c r="RHV25" s="54"/>
      <c r="RHW25" s="54"/>
      <c r="RHX25" s="54"/>
      <c r="RHY25" s="54"/>
      <c r="RHZ25" s="54"/>
      <c r="RIA25" s="54"/>
      <c r="RIB25" s="54"/>
      <c r="RIC25" s="54"/>
      <c r="RID25" s="54"/>
      <c r="RIE25" s="54"/>
      <c r="RIF25" s="54"/>
      <c r="RIG25" s="54"/>
      <c r="RIH25" s="54"/>
      <c r="RII25" s="54"/>
      <c r="RIJ25" s="54"/>
      <c r="RIK25" s="54"/>
      <c r="RIL25" s="54"/>
      <c r="RIM25" s="54"/>
      <c r="RIN25" s="54"/>
      <c r="RIO25" s="54"/>
      <c r="RIP25" s="54"/>
      <c r="RIQ25" s="54"/>
      <c r="RIR25" s="54"/>
      <c r="RIS25" s="54"/>
      <c r="RIT25" s="54"/>
      <c r="RIU25" s="54"/>
      <c r="RIV25" s="54"/>
      <c r="RIW25" s="54"/>
      <c r="RIX25" s="54"/>
      <c r="RIY25" s="54"/>
      <c r="RIZ25" s="54"/>
      <c r="RJA25" s="54"/>
      <c r="RJB25" s="54"/>
      <c r="RJC25" s="54"/>
      <c r="RJD25" s="54"/>
      <c r="RJE25" s="54"/>
      <c r="RJF25" s="54"/>
      <c r="RJG25" s="54"/>
      <c r="RJH25" s="54"/>
      <c r="RJI25" s="54"/>
      <c r="RJJ25" s="54"/>
      <c r="RJK25" s="54"/>
      <c r="RJL25" s="54"/>
      <c r="RJM25" s="54"/>
      <c r="RJN25" s="54"/>
      <c r="RJO25" s="54"/>
      <c r="RJP25" s="54"/>
      <c r="RJQ25" s="54"/>
      <c r="RJR25" s="54"/>
      <c r="RJS25" s="54"/>
      <c r="RJT25" s="54"/>
      <c r="RJU25" s="54"/>
      <c r="RJV25" s="54"/>
      <c r="RJW25" s="54"/>
      <c r="RJX25" s="54"/>
      <c r="RJY25" s="54"/>
      <c r="RJZ25" s="54"/>
      <c r="RKA25" s="54"/>
      <c r="RKB25" s="54"/>
      <c r="RKC25" s="54"/>
      <c r="RKD25" s="54"/>
      <c r="RKE25" s="54"/>
      <c r="RKF25" s="54"/>
      <c r="RKG25" s="54"/>
      <c r="RKH25" s="54"/>
      <c r="RKI25" s="54"/>
      <c r="RKJ25" s="54"/>
      <c r="RKK25" s="54"/>
      <c r="RKL25" s="54"/>
      <c r="RKM25" s="54"/>
      <c r="RKN25" s="54"/>
      <c r="RKO25" s="54"/>
      <c r="RKP25" s="54"/>
      <c r="RKQ25" s="54"/>
      <c r="RKR25" s="54"/>
      <c r="RKS25" s="54"/>
      <c r="RKT25" s="54"/>
      <c r="RKU25" s="54"/>
      <c r="RKV25" s="54"/>
      <c r="RKW25" s="54"/>
      <c r="RKX25" s="54"/>
      <c r="RKY25" s="54"/>
      <c r="RKZ25" s="54"/>
      <c r="RLA25" s="54"/>
      <c r="RLB25" s="54"/>
      <c r="RLC25" s="54"/>
      <c r="RLD25" s="54"/>
      <c r="RLE25" s="54"/>
      <c r="RLF25" s="54"/>
      <c r="RLG25" s="54"/>
      <c r="RLH25" s="54"/>
      <c r="RLI25" s="54"/>
      <c r="RLJ25" s="54"/>
      <c r="RLK25" s="54"/>
      <c r="RLL25" s="54"/>
      <c r="RLM25" s="54"/>
      <c r="RLN25" s="54"/>
      <c r="RLO25" s="54"/>
      <c r="RLP25" s="54"/>
      <c r="RLQ25" s="54"/>
      <c r="RLR25" s="54"/>
      <c r="RLS25" s="54"/>
      <c r="RLT25" s="54"/>
      <c r="RLU25" s="54"/>
      <c r="RLV25" s="54"/>
      <c r="RLW25" s="54"/>
      <c r="RLX25" s="54"/>
      <c r="RLY25" s="54"/>
      <c r="RLZ25" s="54"/>
      <c r="RMA25" s="54"/>
      <c r="RMB25" s="54"/>
      <c r="RMC25" s="54"/>
      <c r="RMD25" s="54"/>
      <c r="RME25" s="54"/>
      <c r="RMF25" s="54"/>
      <c r="RMG25" s="54"/>
      <c r="RMH25" s="54"/>
      <c r="RMI25" s="54"/>
      <c r="RMJ25" s="54"/>
      <c r="RMK25" s="54"/>
      <c r="RML25" s="54"/>
      <c r="RMM25" s="54"/>
      <c r="RMN25" s="54"/>
      <c r="RMO25" s="54"/>
      <c r="RMP25" s="54"/>
      <c r="RMQ25" s="54"/>
      <c r="RMR25" s="54"/>
      <c r="RMS25" s="54"/>
      <c r="RMT25" s="54"/>
      <c r="RMU25" s="54"/>
      <c r="RMV25" s="54"/>
      <c r="RMW25" s="54"/>
      <c r="RMX25" s="54"/>
      <c r="RMY25" s="54"/>
      <c r="RMZ25" s="54"/>
      <c r="RNA25" s="54"/>
      <c r="RNB25" s="54"/>
      <c r="RNC25" s="54"/>
      <c r="RND25" s="54"/>
      <c r="RNE25" s="54"/>
      <c r="RNF25" s="54"/>
      <c r="RNG25" s="54"/>
      <c r="RNH25" s="54"/>
      <c r="RNI25" s="54"/>
      <c r="RNJ25" s="54"/>
      <c r="RNK25" s="54"/>
      <c r="RNL25" s="54"/>
      <c r="RNM25" s="54"/>
      <c r="RNN25" s="54"/>
      <c r="RNO25" s="54"/>
      <c r="RNP25" s="54"/>
      <c r="RNQ25" s="54"/>
      <c r="RNR25" s="54"/>
      <c r="RNS25" s="54"/>
      <c r="RNT25" s="54"/>
      <c r="RNU25" s="54"/>
      <c r="RNV25" s="54"/>
      <c r="RNW25" s="54"/>
      <c r="RNX25" s="54"/>
      <c r="RNY25" s="54"/>
      <c r="RNZ25" s="54"/>
      <c r="ROA25" s="54"/>
      <c r="ROB25" s="54"/>
      <c r="ROC25" s="54"/>
      <c r="ROD25" s="54"/>
      <c r="ROE25" s="54"/>
      <c r="ROF25" s="54"/>
      <c r="ROG25" s="54"/>
      <c r="ROH25" s="54"/>
      <c r="ROI25" s="54"/>
      <c r="ROJ25" s="54"/>
      <c r="ROK25" s="54"/>
      <c r="ROL25" s="54"/>
      <c r="ROM25" s="54"/>
      <c r="RON25" s="54"/>
      <c r="ROO25" s="54"/>
      <c r="ROP25" s="54"/>
      <c r="ROQ25" s="54"/>
      <c r="ROR25" s="54"/>
      <c r="ROS25" s="54"/>
      <c r="ROT25" s="54"/>
      <c r="ROU25" s="54"/>
      <c r="ROV25" s="54"/>
      <c r="ROW25" s="54"/>
      <c r="ROX25" s="54"/>
      <c r="ROY25" s="54"/>
      <c r="ROZ25" s="54"/>
      <c r="RPA25" s="54"/>
      <c r="RPB25" s="54"/>
      <c r="RPC25" s="54"/>
      <c r="RPD25" s="54"/>
      <c r="RPE25" s="54"/>
      <c r="RPF25" s="54"/>
      <c r="RPG25" s="54"/>
      <c r="RPH25" s="54"/>
      <c r="RPI25" s="54"/>
      <c r="RPJ25" s="54"/>
      <c r="RPK25" s="54"/>
      <c r="RPL25" s="54"/>
      <c r="RPM25" s="54"/>
      <c r="RPN25" s="54"/>
      <c r="RPO25" s="54"/>
      <c r="RPP25" s="54"/>
      <c r="RPQ25" s="54"/>
      <c r="RPR25" s="54"/>
      <c r="RPS25" s="54"/>
      <c r="RPT25" s="54"/>
      <c r="RPU25" s="54"/>
      <c r="RPV25" s="54"/>
      <c r="RPW25" s="54"/>
      <c r="RPX25" s="54"/>
      <c r="RPY25" s="54"/>
      <c r="RPZ25" s="54"/>
      <c r="RQA25" s="54"/>
      <c r="RQB25" s="54"/>
      <c r="RQC25" s="54"/>
      <c r="RQD25" s="54"/>
      <c r="RQE25" s="54"/>
      <c r="RQF25" s="54"/>
      <c r="RQG25" s="54"/>
      <c r="RQH25" s="54"/>
      <c r="RQI25" s="54"/>
      <c r="RQJ25" s="54"/>
      <c r="RQK25" s="54"/>
      <c r="RQL25" s="54"/>
      <c r="RQM25" s="54"/>
      <c r="RQN25" s="54"/>
      <c r="RQO25" s="54"/>
      <c r="RQP25" s="54"/>
      <c r="RQQ25" s="54"/>
      <c r="RQR25" s="54"/>
      <c r="RQS25" s="54"/>
      <c r="RQT25" s="54"/>
      <c r="RQU25" s="54"/>
      <c r="RQV25" s="54"/>
      <c r="RQW25" s="54"/>
      <c r="RQX25" s="54"/>
      <c r="RQY25" s="54"/>
      <c r="RQZ25" s="54"/>
      <c r="RRA25" s="54"/>
      <c r="RRB25" s="54"/>
      <c r="RRC25" s="54"/>
      <c r="RRD25" s="54"/>
      <c r="RRE25" s="54"/>
      <c r="RRF25" s="54"/>
      <c r="RRG25" s="54"/>
      <c r="RRH25" s="54"/>
      <c r="RRI25" s="54"/>
      <c r="RRJ25" s="54"/>
      <c r="RRK25" s="54"/>
      <c r="RRL25" s="54"/>
      <c r="RRM25" s="54"/>
      <c r="RRN25" s="54"/>
      <c r="RRO25" s="54"/>
      <c r="RRP25" s="54"/>
      <c r="RRQ25" s="54"/>
      <c r="RRR25" s="54"/>
      <c r="RRS25" s="54"/>
      <c r="RRT25" s="54"/>
      <c r="RRU25" s="54"/>
      <c r="RRV25" s="54"/>
      <c r="RRW25" s="54"/>
      <c r="RRX25" s="54"/>
      <c r="RRY25" s="54"/>
      <c r="RRZ25" s="54"/>
      <c r="RSA25" s="54"/>
      <c r="RSB25" s="54"/>
      <c r="RSC25" s="54"/>
      <c r="RSD25" s="54"/>
      <c r="RSE25" s="54"/>
      <c r="RSF25" s="54"/>
      <c r="RSG25" s="54"/>
      <c r="RSH25" s="54"/>
      <c r="RSI25" s="54"/>
      <c r="RSJ25" s="54"/>
      <c r="RSK25" s="54"/>
      <c r="RSL25" s="54"/>
      <c r="RSM25" s="54"/>
      <c r="RSN25" s="54"/>
      <c r="RSO25" s="54"/>
      <c r="RSP25" s="54"/>
      <c r="RSQ25" s="54"/>
      <c r="RSR25" s="54"/>
      <c r="RSS25" s="54"/>
      <c r="RST25" s="54"/>
      <c r="RSU25" s="54"/>
      <c r="RSV25" s="54"/>
      <c r="RSW25" s="54"/>
      <c r="RSX25" s="54"/>
      <c r="RSY25" s="54"/>
      <c r="RSZ25" s="54"/>
      <c r="RTA25" s="54"/>
      <c r="RTB25" s="54"/>
      <c r="RTC25" s="54"/>
      <c r="RTD25" s="54"/>
      <c r="RTE25" s="54"/>
      <c r="RTF25" s="54"/>
      <c r="RTG25" s="54"/>
      <c r="RTH25" s="54"/>
      <c r="RTI25" s="54"/>
      <c r="RTJ25" s="54"/>
      <c r="RTK25" s="54"/>
      <c r="RTL25" s="54"/>
      <c r="RTM25" s="54"/>
      <c r="RTN25" s="54"/>
      <c r="RTO25" s="54"/>
      <c r="RTP25" s="54"/>
      <c r="RTQ25" s="54"/>
      <c r="RTR25" s="54"/>
      <c r="RTS25" s="54"/>
      <c r="RTT25" s="54"/>
      <c r="RTU25" s="54"/>
      <c r="RTV25" s="54"/>
      <c r="RTW25" s="54"/>
      <c r="RTX25" s="54"/>
      <c r="RTY25" s="54"/>
      <c r="RTZ25" s="54"/>
      <c r="RUA25" s="54"/>
      <c r="RUB25" s="54"/>
      <c r="RUC25" s="54"/>
      <c r="RUD25" s="54"/>
      <c r="RUE25" s="54"/>
      <c r="RUF25" s="54"/>
      <c r="RUG25" s="54"/>
      <c r="RUH25" s="54"/>
      <c r="RUI25" s="54"/>
      <c r="RUJ25" s="54"/>
      <c r="RUK25" s="54"/>
      <c r="RUL25" s="54"/>
      <c r="RUM25" s="54"/>
      <c r="RUN25" s="54"/>
      <c r="RUO25" s="54"/>
      <c r="RUP25" s="54"/>
      <c r="RUQ25" s="54"/>
      <c r="RUR25" s="54"/>
      <c r="RUS25" s="54"/>
      <c r="RUT25" s="54"/>
      <c r="RUU25" s="54"/>
      <c r="RUV25" s="54"/>
      <c r="RUW25" s="54"/>
      <c r="RUX25" s="54"/>
      <c r="RUY25" s="54"/>
      <c r="RUZ25" s="54"/>
      <c r="RVA25" s="54"/>
      <c r="RVB25" s="54"/>
      <c r="RVC25" s="54"/>
      <c r="RVD25" s="54"/>
      <c r="RVE25" s="54"/>
      <c r="RVF25" s="54"/>
      <c r="RVG25" s="54"/>
      <c r="RVH25" s="54"/>
      <c r="RVI25" s="54"/>
      <c r="RVJ25" s="54"/>
      <c r="RVK25" s="54"/>
      <c r="RVL25" s="54"/>
      <c r="RVM25" s="54"/>
      <c r="RVN25" s="54"/>
      <c r="RVO25" s="54"/>
      <c r="RVP25" s="54"/>
      <c r="RVQ25" s="54"/>
      <c r="RVR25" s="54"/>
      <c r="RVS25" s="54"/>
      <c r="RVT25" s="54"/>
      <c r="RVU25" s="54"/>
      <c r="RVV25" s="54"/>
      <c r="RVW25" s="54"/>
      <c r="RVX25" s="54"/>
      <c r="RVY25" s="54"/>
      <c r="RVZ25" s="54"/>
      <c r="RWA25" s="54"/>
      <c r="RWB25" s="54"/>
      <c r="RWC25" s="54"/>
      <c r="RWD25" s="54"/>
      <c r="RWE25" s="54"/>
      <c r="RWF25" s="54"/>
      <c r="RWG25" s="54"/>
      <c r="RWH25" s="54"/>
      <c r="RWI25" s="54"/>
      <c r="RWJ25" s="54"/>
      <c r="RWK25" s="54"/>
      <c r="RWL25" s="54"/>
      <c r="RWM25" s="54"/>
      <c r="RWN25" s="54"/>
      <c r="RWO25" s="54"/>
      <c r="RWP25" s="54"/>
      <c r="RWQ25" s="54"/>
      <c r="RWR25" s="54"/>
      <c r="RWS25" s="54"/>
      <c r="RWT25" s="54"/>
      <c r="RWU25" s="54"/>
      <c r="RWV25" s="54"/>
      <c r="RWW25" s="54"/>
      <c r="RWX25" s="54"/>
      <c r="RWY25" s="54"/>
      <c r="RWZ25" s="54"/>
      <c r="RXA25" s="54"/>
      <c r="RXB25" s="54"/>
      <c r="RXC25" s="54"/>
      <c r="RXD25" s="54"/>
      <c r="RXE25" s="54"/>
      <c r="RXF25" s="54"/>
      <c r="RXG25" s="54"/>
      <c r="RXH25" s="54"/>
      <c r="RXI25" s="54"/>
      <c r="RXJ25" s="54"/>
      <c r="RXK25" s="54"/>
      <c r="RXL25" s="54"/>
      <c r="RXM25" s="54"/>
      <c r="RXN25" s="54"/>
      <c r="RXO25" s="54"/>
      <c r="RXP25" s="54"/>
      <c r="RXQ25" s="54"/>
      <c r="RXR25" s="54"/>
      <c r="RXS25" s="54"/>
      <c r="RXT25" s="54"/>
      <c r="RXU25" s="54"/>
      <c r="RXV25" s="54"/>
      <c r="RXW25" s="54"/>
      <c r="RXX25" s="54"/>
      <c r="RXY25" s="54"/>
      <c r="RXZ25" s="54"/>
      <c r="RYA25" s="54"/>
      <c r="RYB25" s="54"/>
      <c r="RYC25" s="54"/>
      <c r="RYD25" s="54"/>
      <c r="RYE25" s="54"/>
      <c r="RYF25" s="54"/>
      <c r="RYG25" s="54"/>
      <c r="RYH25" s="54"/>
      <c r="RYI25" s="54"/>
      <c r="RYJ25" s="54"/>
      <c r="RYK25" s="54"/>
      <c r="RYL25" s="54"/>
      <c r="RYM25" s="54"/>
      <c r="RYN25" s="54"/>
      <c r="RYO25" s="54"/>
      <c r="RYP25" s="54"/>
      <c r="RYQ25" s="54"/>
      <c r="RYR25" s="54"/>
      <c r="RYS25" s="54"/>
      <c r="RYT25" s="54"/>
      <c r="RYU25" s="54"/>
      <c r="RYV25" s="54"/>
      <c r="RYW25" s="54"/>
      <c r="RYX25" s="54"/>
      <c r="RYY25" s="54"/>
      <c r="RYZ25" s="54"/>
      <c r="RZA25" s="54"/>
      <c r="RZB25" s="54"/>
      <c r="RZC25" s="54"/>
      <c r="RZD25" s="54"/>
      <c r="RZE25" s="54"/>
      <c r="RZF25" s="54"/>
      <c r="RZG25" s="54"/>
      <c r="RZH25" s="54"/>
      <c r="RZI25" s="54"/>
      <c r="RZJ25" s="54"/>
      <c r="RZK25" s="54"/>
      <c r="RZL25" s="54"/>
      <c r="RZM25" s="54"/>
      <c r="RZN25" s="54"/>
      <c r="RZO25" s="54"/>
      <c r="RZP25" s="54"/>
      <c r="RZQ25" s="54"/>
      <c r="RZR25" s="54"/>
      <c r="RZS25" s="54"/>
      <c r="RZT25" s="54"/>
      <c r="RZU25" s="54"/>
      <c r="RZV25" s="54"/>
      <c r="RZW25" s="54"/>
      <c r="RZX25" s="54"/>
      <c r="RZY25" s="54"/>
      <c r="RZZ25" s="54"/>
      <c r="SAA25" s="54"/>
      <c r="SAB25" s="54"/>
      <c r="SAC25" s="54"/>
      <c r="SAD25" s="54"/>
      <c r="SAE25" s="54"/>
      <c r="SAF25" s="54"/>
      <c r="SAG25" s="54"/>
      <c r="SAH25" s="54"/>
      <c r="SAI25" s="54"/>
      <c r="SAJ25" s="54"/>
      <c r="SAK25" s="54"/>
      <c r="SAL25" s="54"/>
      <c r="SAM25" s="54"/>
      <c r="SAN25" s="54"/>
      <c r="SAO25" s="54"/>
      <c r="SAP25" s="54"/>
      <c r="SAQ25" s="54"/>
      <c r="SAR25" s="54"/>
      <c r="SAS25" s="54"/>
      <c r="SAT25" s="54"/>
      <c r="SAU25" s="54"/>
      <c r="SAV25" s="54"/>
      <c r="SAW25" s="54"/>
      <c r="SAX25" s="54"/>
      <c r="SAY25" s="54"/>
      <c r="SAZ25" s="54"/>
      <c r="SBA25" s="54"/>
      <c r="SBB25" s="54"/>
      <c r="SBC25" s="54"/>
      <c r="SBD25" s="54"/>
      <c r="SBE25" s="54"/>
      <c r="SBF25" s="54"/>
      <c r="SBG25" s="54"/>
      <c r="SBH25" s="54"/>
      <c r="SBI25" s="54"/>
      <c r="SBJ25" s="54"/>
      <c r="SBK25" s="54"/>
      <c r="SBL25" s="54"/>
      <c r="SBM25" s="54"/>
      <c r="SBN25" s="54"/>
      <c r="SBO25" s="54"/>
      <c r="SBP25" s="54"/>
      <c r="SBQ25" s="54"/>
      <c r="SBR25" s="54"/>
      <c r="SBS25" s="54"/>
      <c r="SBT25" s="54"/>
      <c r="SBU25" s="54"/>
      <c r="SBV25" s="54"/>
      <c r="SBW25" s="54"/>
      <c r="SBX25" s="54"/>
      <c r="SBY25" s="54"/>
      <c r="SBZ25" s="54"/>
      <c r="SCA25" s="54"/>
      <c r="SCB25" s="54"/>
      <c r="SCC25" s="54"/>
      <c r="SCD25" s="54"/>
      <c r="SCE25" s="54"/>
      <c r="SCF25" s="54"/>
      <c r="SCG25" s="54"/>
      <c r="SCH25" s="54"/>
      <c r="SCI25" s="54"/>
      <c r="SCJ25" s="54"/>
      <c r="SCK25" s="54"/>
      <c r="SCL25" s="54"/>
      <c r="SCM25" s="54"/>
      <c r="SCN25" s="54"/>
      <c r="SCO25" s="54"/>
      <c r="SCP25" s="54"/>
      <c r="SCQ25" s="54"/>
      <c r="SCR25" s="54"/>
      <c r="SCS25" s="54"/>
      <c r="SCT25" s="54"/>
      <c r="SCU25" s="54"/>
      <c r="SCV25" s="54"/>
      <c r="SCW25" s="54"/>
      <c r="SCX25" s="54"/>
      <c r="SCY25" s="54"/>
      <c r="SCZ25" s="54"/>
      <c r="SDA25" s="54"/>
      <c r="SDB25" s="54"/>
      <c r="SDC25" s="54"/>
      <c r="SDD25" s="54"/>
      <c r="SDE25" s="54"/>
      <c r="SDF25" s="54"/>
      <c r="SDG25" s="54"/>
      <c r="SDH25" s="54"/>
      <c r="SDI25" s="54"/>
      <c r="SDJ25" s="54"/>
      <c r="SDK25" s="54"/>
      <c r="SDL25" s="54"/>
      <c r="SDM25" s="54"/>
      <c r="SDN25" s="54"/>
      <c r="SDO25" s="54"/>
      <c r="SDP25" s="54"/>
      <c r="SDQ25" s="54"/>
      <c r="SDR25" s="54"/>
      <c r="SDS25" s="54"/>
      <c r="SDT25" s="54"/>
      <c r="SDU25" s="54"/>
      <c r="SDV25" s="54"/>
      <c r="SDW25" s="54"/>
      <c r="SDX25" s="54"/>
      <c r="SDY25" s="54"/>
      <c r="SDZ25" s="54"/>
      <c r="SEA25" s="54"/>
      <c r="SEB25" s="54"/>
      <c r="SEC25" s="54"/>
      <c r="SED25" s="54"/>
      <c r="SEE25" s="54"/>
      <c r="SEF25" s="54"/>
      <c r="SEG25" s="54"/>
      <c r="SEH25" s="54"/>
      <c r="SEI25" s="54"/>
      <c r="SEJ25" s="54"/>
      <c r="SEK25" s="54"/>
      <c r="SEL25" s="54"/>
      <c r="SEM25" s="54"/>
      <c r="SEN25" s="54"/>
      <c r="SEO25" s="54"/>
      <c r="SEP25" s="54"/>
      <c r="SEQ25" s="54"/>
      <c r="SER25" s="54"/>
      <c r="SES25" s="54"/>
      <c r="SET25" s="54"/>
      <c r="SEU25" s="54"/>
      <c r="SEV25" s="54"/>
      <c r="SEW25" s="54"/>
      <c r="SEX25" s="54"/>
      <c r="SEY25" s="54"/>
      <c r="SEZ25" s="54"/>
      <c r="SFA25" s="54"/>
      <c r="SFB25" s="54"/>
      <c r="SFC25" s="54"/>
      <c r="SFD25" s="54"/>
      <c r="SFE25" s="54"/>
      <c r="SFF25" s="54"/>
      <c r="SFG25" s="54"/>
      <c r="SFH25" s="54"/>
      <c r="SFI25" s="54"/>
      <c r="SFJ25" s="54"/>
      <c r="SFK25" s="54"/>
      <c r="SFL25" s="54"/>
      <c r="SFM25" s="54"/>
      <c r="SFN25" s="54"/>
      <c r="SFO25" s="54"/>
      <c r="SFP25" s="54"/>
      <c r="SFQ25" s="54"/>
      <c r="SFR25" s="54"/>
      <c r="SFS25" s="54"/>
      <c r="SFT25" s="54"/>
      <c r="SFU25" s="54"/>
      <c r="SFV25" s="54"/>
      <c r="SFW25" s="54"/>
      <c r="SFX25" s="54"/>
      <c r="SFY25" s="54"/>
      <c r="SFZ25" s="54"/>
      <c r="SGA25" s="54"/>
      <c r="SGB25" s="54"/>
      <c r="SGC25" s="54"/>
      <c r="SGD25" s="54"/>
      <c r="SGE25" s="54"/>
      <c r="SGF25" s="54"/>
      <c r="SGG25" s="54"/>
      <c r="SGH25" s="54"/>
      <c r="SGI25" s="54"/>
      <c r="SGJ25" s="54"/>
      <c r="SGK25" s="54"/>
      <c r="SGL25" s="54"/>
      <c r="SGM25" s="54"/>
      <c r="SGN25" s="54"/>
      <c r="SGO25" s="54"/>
      <c r="SGP25" s="54"/>
      <c r="SGQ25" s="54"/>
      <c r="SGR25" s="54"/>
      <c r="SGS25" s="54"/>
      <c r="SGT25" s="54"/>
      <c r="SGU25" s="54"/>
      <c r="SGV25" s="54"/>
      <c r="SGW25" s="54"/>
      <c r="SGX25" s="54"/>
      <c r="SGY25" s="54"/>
      <c r="SGZ25" s="54"/>
      <c r="SHA25" s="54"/>
      <c r="SHB25" s="54"/>
      <c r="SHC25" s="54"/>
      <c r="SHD25" s="54"/>
      <c r="SHE25" s="54"/>
      <c r="SHF25" s="54"/>
      <c r="SHG25" s="54"/>
      <c r="SHH25" s="54"/>
      <c r="SHI25" s="54"/>
      <c r="SHJ25" s="54"/>
      <c r="SHK25" s="54"/>
      <c r="SHL25" s="54"/>
      <c r="SHM25" s="54"/>
      <c r="SHN25" s="54"/>
      <c r="SHO25" s="54"/>
      <c r="SHP25" s="54"/>
      <c r="SHQ25" s="54"/>
      <c r="SHR25" s="54"/>
      <c r="SHS25" s="54"/>
      <c r="SHT25" s="54"/>
      <c r="SHU25" s="54"/>
      <c r="SHV25" s="54"/>
      <c r="SHW25" s="54"/>
      <c r="SHX25" s="54"/>
      <c r="SHY25" s="54"/>
      <c r="SHZ25" s="54"/>
      <c r="SIA25" s="54"/>
      <c r="SIB25" s="54"/>
      <c r="SIC25" s="54"/>
      <c r="SID25" s="54"/>
      <c r="SIE25" s="54"/>
      <c r="SIF25" s="54"/>
      <c r="SIG25" s="54"/>
      <c r="SIH25" s="54"/>
      <c r="SII25" s="54"/>
      <c r="SIJ25" s="54"/>
      <c r="SIK25" s="54"/>
      <c r="SIL25" s="54"/>
      <c r="SIM25" s="54"/>
      <c r="SIN25" s="54"/>
      <c r="SIO25" s="54"/>
      <c r="SIP25" s="54"/>
      <c r="SIQ25" s="54"/>
      <c r="SIR25" s="54"/>
      <c r="SIS25" s="54"/>
      <c r="SIT25" s="54"/>
      <c r="SIU25" s="54"/>
      <c r="SIV25" s="54"/>
      <c r="SIW25" s="54"/>
      <c r="SIX25" s="54"/>
      <c r="SIY25" s="54"/>
      <c r="SIZ25" s="54"/>
      <c r="SJA25" s="54"/>
      <c r="SJB25" s="54"/>
      <c r="SJC25" s="54"/>
      <c r="SJD25" s="54"/>
      <c r="SJE25" s="54"/>
      <c r="SJF25" s="54"/>
      <c r="SJG25" s="54"/>
      <c r="SJH25" s="54"/>
      <c r="SJI25" s="54"/>
      <c r="SJJ25" s="54"/>
      <c r="SJK25" s="54"/>
      <c r="SJL25" s="54"/>
      <c r="SJM25" s="54"/>
      <c r="SJN25" s="54"/>
      <c r="SJO25" s="54"/>
      <c r="SJP25" s="54"/>
      <c r="SJQ25" s="54"/>
      <c r="SJR25" s="54"/>
      <c r="SJS25" s="54"/>
      <c r="SJT25" s="54"/>
      <c r="SJU25" s="54"/>
      <c r="SJV25" s="54"/>
      <c r="SJW25" s="54"/>
      <c r="SJX25" s="54"/>
      <c r="SJY25" s="54"/>
      <c r="SJZ25" s="54"/>
      <c r="SKA25" s="54"/>
      <c r="SKB25" s="54"/>
      <c r="SKC25" s="54"/>
      <c r="SKD25" s="54"/>
      <c r="SKE25" s="54"/>
      <c r="SKF25" s="54"/>
      <c r="SKG25" s="54"/>
      <c r="SKH25" s="54"/>
      <c r="SKI25" s="54"/>
      <c r="SKJ25" s="54"/>
      <c r="SKK25" s="54"/>
      <c r="SKL25" s="54"/>
      <c r="SKM25" s="54"/>
      <c r="SKN25" s="54"/>
      <c r="SKO25" s="54"/>
      <c r="SKP25" s="54"/>
      <c r="SKQ25" s="54"/>
      <c r="SKR25" s="54"/>
      <c r="SKS25" s="54"/>
      <c r="SKT25" s="54"/>
      <c r="SKU25" s="54"/>
      <c r="SKV25" s="54"/>
      <c r="SKW25" s="54"/>
      <c r="SKX25" s="54"/>
      <c r="SKY25" s="54"/>
      <c r="SKZ25" s="54"/>
      <c r="SLA25" s="54"/>
      <c r="SLB25" s="54"/>
      <c r="SLC25" s="54"/>
      <c r="SLD25" s="54"/>
      <c r="SLE25" s="54"/>
      <c r="SLF25" s="54"/>
      <c r="SLG25" s="54"/>
      <c r="SLH25" s="54"/>
      <c r="SLI25" s="54"/>
      <c r="SLJ25" s="54"/>
      <c r="SLK25" s="54"/>
      <c r="SLL25" s="54"/>
      <c r="SLM25" s="54"/>
      <c r="SLN25" s="54"/>
      <c r="SLO25" s="54"/>
      <c r="SLP25" s="54"/>
      <c r="SLQ25" s="54"/>
      <c r="SLR25" s="54"/>
      <c r="SLS25" s="54"/>
      <c r="SLT25" s="54"/>
      <c r="SLU25" s="54"/>
      <c r="SLV25" s="54"/>
      <c r="SLW25" s="54"/>
      <c r="SLX25" s="54"/>
      <c r="SLY25" s="54"/>
      <c r="SLZ25" s="54"/>
      <c r="SMA25" s="54"/>
      <c r="SMB25" s="54"/>
      <c r="SMC25" s="54"/>
      <c r="SMD25" s="54"/>
      <c r="SME25" s="54"/>
      <c r="SMF25" s="54"/>
      <c r="SMG25" s="54"/>
      <c r="SMH25" s="54"/>
      <c r="SMI25" s="54"/>
      <c r="SMJ25" s="54"/>
      <c r="SMK25" s="54"/>
      <c r="SML25" s="54"/>
      <c r="SMM25" s="54"/>
      <c r="SMN25" s="54"/>
      <c r="SMO25" s="54"/>
      <c r="SMP25" s="54"/>
      <c r="SMQ25" s="54"/>
      <c r="SMR25" s="54"/>
      <c r="SMS25" s="54"/>
      <c r="SMT25" s="54"/>
      <c r="SMU25" s="54"/>
      <c r="SMV25" s="54"/>
      <c r="SMW25" s="54"/>
      <c r="SMX25" s="54"/>
      <c r="SMY25" s="54"/>
      <c r="SMZ25" s="54"/>
      <c r="SNA25" s="54"/>
      <c r="SNB25" s="54"/>
      <c r="SNC25" s="54"/>
      <c r="SND25" s="54"/>
      <c r="SNE25" s="54"/>
      <c r="SNF25" s="54"/>
      <c r="SNG25" s="54"/>
      <c r="SNH25" s="54"/>
      <c r="SNI25" s="54"/>
      <c r="SNJ25" s="54"/>
      <c r="SNK25" s="54"/>
      <c r="SNL25" s="54"/>
      <c r="SNM25" s="54"/>
      <c r="SNN25" s="54"/>
      <c r="SNO25" s="54"/>
      <c r="SNP25" s="54"/>
      <c r="SNQ25" s="54"/>
      <c r="SNR25" s="54"/>
      <c r="SNS25" s="54"/>
      <c r="SNT25" s="54"/>
      <c r="SNU25" s="54"/>
      <c r="SNV25" s="54"/>
      <c r="SNW25" s="54"/>
      <c r="SNX25" s="54"/>
      <c r="SNY25" s="54"/>
      <c r="SNZ25" s="54"/>
      <c r="SOA25" s="54"/>
      <c r="SOB25" s="54"/>
      <c r="SOC25" s="54"/>
      <c r="SOD25" s="54"/>
      <c r="SOE25" s="54"/>
      <c r="SOF25" s="54"/>
      <c r="SOG25" s="54"/>
      <c r="SOH25" s="54"/>
      <c r="SOI25" s="54"/>
      <c r="SOJ25" s="54"/>
      <c r="SOK25" s="54"/>
      <c r="SOL25" s="54"/>
      <c r="SOM25" s="54"/>
      <c r="SON25" s="54"/>
      <c r="SOO25" s="54"/>
      <c r="SOP25" s="54"/>
      <c r="SOQ25" s="54"/>
      <c r="SOR25" s="54"/>
      <c r="SOS25" s="54"/>
      <c r="SOT25" s="54"/>
      <c r="SOU25" s="54"/>
      <c r="SOV25" s="54"/>
      <c r="SOW25" s="54"/>
      <c r="SOX25" s="54"/>
      <c r="SOY25" s="54"/>
      <c r="SOZ25" s="54"/>
      <c r="SPA25" s="54"/>
      <c r="SPB25" s="54"/>
      <c r="SPC25" s="54"/>
      <c r="SPD25" s="54"/>
      <c r="SPE25" s="54"/>
      <c r="SPF25" s="54"/>
      <c r="SPG25" s="54"/>
      <c r="SPH25" s="54"/>
      <c r="SPI25" s="54"/>
      <c r="SPJ25" s="54"/>
      <c r="SPK25" s="54"/>
      <c r="SPL25" s="54"/>
      <c r="SPM25" s="54"/>
      <c r="SPN25" s="54"/>
      <c r="SPO25" s="54"/>
      <c r="SPP25" s="54"/>
      <c r="SPQ25" s="54"/>
      <c r="SPR25" s="54"/>
      <c r="SPS25" s="54"/>
      <c r="SPT25" s="54"/>
      <c r="SPU25" s="54"/>
      <c r="SPV25" s="54"/>
      <c r="SPW25" s="54"/>
      <c r="SPX25" s="54"/>
      <c r="SPY25" s="54"/>
      <c r="SPZ25" s="54"/>
      <c r="SQA25" s="54"/>
      <c r="SQB25" s="54"/>
      <c r="SQC25" s="54"/>
      <c r="SQD25" s="54"/>
      <c r="SQE25" s="54"/>
      <c r="SQF25" s="54"/>
      <c r="SQG25" s="54"/>
      <c r="SQH25" s="54"/>
      <c r="SQI25" s="54"/>
      <c r="SQJ25" s="54"/>
      <c r="SQK25" s="54"/>
      <c r="SQL25" s="54"/>
      <c r="SQM25" s="54"/>
      <c r="SQN25" s="54"/>
      <c r="SQO25" s="54"/>
      <c r="SQP25" s="54"/>
      <c r="SQQ25" s="54"/>
      <c r="SQR25" s="54"/>
      <c r="SQS25" s="54"/>
      <c r="SQT25" s="54"/>
      <c r="SQU25" s="54"/>
      <c r="SQV25" s="54"/>
      <c r="SQW25" s="54"/>
      <c r="SQX25" s="54"/>
      <c r="SQY25" s="54"/>
      <c r="SQZ25" s="54"/>
      <c r="SRA25" s="54"/>
      <c r="SRB25" s="54"/>
      <c r="SRC25" s="54"/>
      <c r="SRD25" s="54"/>
      <c r="SRE25" s="54"/>
      <c r="SRF25" s="54"/>
      <c r="SRG25" s="54"/>
      <c r="SRH25" s="54"/>
      <c r="SRI25" s="54"/>
      <c r="SRJ25" s="54"/>
      <c r="SRK25" s="54"/>
      <c r="SRL25" s="54"/>
      <c r="SRM25" s="54"/>
      <c r="SRN25" s="54"/>
      <c r="SRO25" s="54"/>
      <c r="SRP25" s="54"/>
      <c r="SRQ25" s="54"/>
      <c r="SRR25" s="54"/>
      <c r="SRS25" s="54"/>
      <c r="SRT25" s="54"/>
      <c r="SRU25" s="54"/>
      <c r="SRV25" s="54"/>
      <c r="SRW25" s="54"/>
      <c r="SRX25" s="54"/>
      <c r="SRY25" s="54"/>
      <c r="SRZ25" s="54"/>
      <c r="SSA25" s="54"/>
      <c r="SSB25" s="54"/>
      <c r="SSC25" s="54"/>
      <c r="SSD25" s="54"/>
      <c r="SSE25" s="54"/>
      <c r="SSF25" s="54"/>
      <c r="SSG25" s="54"/>
      <c r="SSH25" s="54"/>
      <c r="SSI25" s="54"/>
      <c r="SSJ25" s="54"/>
      <c r="SSK25" s="54"/>
      <c r="SSL25" s="54"/>
      <c r="SSM25" s="54"/>
      <c r="SSN25" s="54"/>
      <c r="SSO25" s="54"/>
      <c r="SSP25" s="54"/>
      <c r="SSQ25" s="54"/>
      <c r="SSR25" s="54"/>
      <c r="SSS25" s="54"/>
      <c r="SST25" s="54"/>
      <c r="SSU25" s="54"/>
      <c r="SSV25" s="54"/>
      <c r="SSW25" s="54"/>
      <c r="SSX25" s="54"/>
      <c r="SSY25" s="54"/>
      <c r="SSZ25" s="54"/>
      <c r="STA25" s="54"/>
      <c r="STB25" s="54"/>
      <c r="STC25" s="54"/>
      <c r="STD25" s="54"/>
      <c r="STE25" s="54"/>
      <c r="STF25" s="54"/>
      <c r="STG25" s="54"/>
      <c r="STH25" s="54"/>
      <c r="STI25" s="54"/>
      <c r="STJ25" s="54"/>
      <c r="STK25" s="54"/>
      <c r="STL25" s="54"/>
      <c r="STM25" s="54"/>
      <c r="STN25" s="54"/>
      <c r="STO25" s="54"/>
      <c r="STP25" s="54"/>
      <c r="STQ25" s="54"/>
      <c r="STR25" s="54"/>
      <c r="STS25" s="54"/>
      <c r="STT25" s="54"/>
      <c r="STU25" s="54"/>
      <c r="STV25" s="54"/>
      <c r="STW25" s="54"/>
      <c r="STX25" s="54"/>
      <c r="STY25" s="54"/>
      <c r="STZ25" s="54"/>
      <c r="SUA25" s="54"/>
      <c r="SUB25" s="54"/>
      <c r="SUC25" s="54"/>
      <c r="SUD25" s="54"/>
      <c r="SUE25" s="54"/>
      <c r="SUF25" s="54"/>
      <c r="SUG25" s="54"/>
      <c r="SUH25" s="54"/>
      <c r="SUI25" s="54"/>
      <c r="SUJ25" s="54"/>
      <c r="SUK25" s="54"/>
      <c r="SUL25" s="54"/>
      <c r="SUM25" s="54"/>
      <c r="SUN25" s="54"/>
      <c r="SUO25" s="54"/>
      <c r="SUP25" s="54"/>
      <c r="SUQ25" s="54"/>
      <c r="SUR25" s="54"/>
      <c r="SUS25" s="54"/>
      <c r="SUT25" s="54"/>
      <c r="SUU25" s="54"/>
      <c r="SUV25" s="54"/>
      <c r="SUW25" s="54"/>
      <c r="SUX25" s="54"/>
      <c r="SUY25" s="54"/>
      <c r="SUZ25" s="54"/>
      <c r="SVA25" s="54"/>
      <c r="SVB25" s="54"/>
      <c r="SVC25" s="54"/>
      <c r="SVD25" s="54"/>
      <c r="SVE25" s="54"/>
      <c r="SVF25" s="54"/>
      <c r="SVG25" s="54"/>
      <c r="SVH25" s="54"/>
      <c r="SVI25" s="54"/>
      <c r="SVJ25" s="54"/>
      <c r="SVK25" s="54"/>
      <c r="SVL25" s="54"/>
      <c r="SVM25" s="54"/>
      <c r="SVN25" s="54"/>
      <c r="SVO25" s="54"/>
      <c r="SVP25" s="54"/>
      <c r="SVQ25" s="54"/>
      <c r="SVR25" s="54"/>
      <c r="SVS25" s="54"/>
      <c r="SVT25" s="54"/>
      <c r="SVU25" s="54"/>
      <c r="SVV25" s="54"/>
      <c r="SVW25" s="54"/>
      <c r="SVX25" s="54"/>
      <c r="SVY25" s="54"/>
      <c r="SVZ25" s="54"/>
      <c r="SWA25" s="54"/>
      <c r="SWB25" s="54"/>
      <c r="SWC25" s="54"/>
      <c r="SWD25" s="54"/>
      <c r="SWE25" s="54"/>
      <c r="SWF25" s="54"/>
      <c r="SWG25" s="54"/>
      <c r="SWH25" s="54"/>
      <c r="SWI25" s="54"/>
      <c r="SWJ25" s="54"/>
      <c r="SWK25" s="54"/>
      <c r="SWL25" s="54"/>
      <c r="SWM25" s="54"/>
      <c r="SWN25" s="54"/>
      <c r="SWO25" s="54"/>
      <c r="SWP25" s="54"/>
      <c r="SWQ25" s="54"/>
      <c r="SWR25" s="54"/>
      <c r="SWS25" s="54"/>
      <c r="SWT25" s="54"/>
      <c r="SWU25" s="54"/>
      <c r="SWV25" s="54"/>
      <c r="SWW25" s="54"/>
      <c r="SWX25" s="54"/>
      <c r="SWY25" s="54"/>
      <c r="SWZ25" s="54"/>
      <c r="SXA25" s="54"/>
      <c r="SXB25" s="54"/>
      <c r="SXC25" s="54"/>
      <c r="SXD25" s="54"/>
      <c r="SXE25" s="54"/>
      <c r="SXF25" s="54"/>
      <c r="SXG25" s="54"/>
      <c r="SXH25" s="54"/>
      <c r="SXI25" s="54"/>
      <c r="SXJ25" s="54"/>
      <c r="SXK25" s="54"/>
      <c r="SXL25" s="54"/>
      <c r="SXM25" s="54"/>
      <c r="SXN25" s="54"/>
      <c r="SXO25" s="54"/>
      <c r="SXP25" s="54"/>
      <c r="SXQ25" s="54"/>
      <c r="SXR25" s="54"/>
      <c r="SXS25" s="54"/>
      <c r="SXT25" s="54"/>
      <c r="SXU25" s="54"/>
      <c r="SXV25" s="54"/>
      <c r="SXW25" s="54"/>
      <c r="SXX25" s="54"/>
      <c r="SXY25" s="54"/>
      <c r="SXZ25" s="54"/>
      <c r="SYA25" s="54"/>
      <c r="SYB25" s="54"/>
      <c r="SYC25" s="54"/>
      <c r="SYD25" s="54"/>
      <c r="SYE25" s="54"/>
      <c r="SYF25" s="54"/>
      <c r="SYG25" s="54"/>
      <c r="SYH25" s="54"/>
      <c r="SYI25" s="54"/>
      <c r="SYJ25" s="54"/>
      <c r="SYK25" s="54"/>
      <c r="SYL25" s="54"/>
      <c r="SYM25" s="54"/>
      <c r="SYN25" s="54"/>
      <c r="SYO25" s="54"/>
      <c r="SYP25" s="54"/>
      <c r="SYQ25" s="54"/>
      <c r="SYR25" s="54"/>
      <c r="SYS25" s="54"/>
      <c r="SYT25" s="54"/>
      <c r="SYU25" s="54"/>
      <c r="SYV25" s="54"/>
      <c r="SYW25" s="54"/>
      <c r="SYX25" s="54"/>
      <c r="SYY25" s="54"/>
      <c r="SYZ25" s="54"/>
      <c r="SZA25" s="54"/>
      <c r="SZB25" s="54"/>
      <c r="SZC25" s="54"/>
      <c r="SZD25" s="54"/>
      <c r="SZE25" s="54"/>
      <c r="SZF25" s="54"/>
      <c r="SZG25" s="54"/>
      <c r="SZH25" s="54"/>
      <c r="SZI25" s="54"/>
      <c r="SZJ25" s="54"/>
      <c r="SZK25" s="54"/>
      <c r="SZL25" s="54"/>
      <c r="SZM25" s="54"/>
      <c r="SZN25" s="54"/>
      <c r="SZO25" s="54"/>
      <c r="SZP25" s="54"/>
      <c r="SZQ25" s="54"/>
      <c r="SZR25" s="54"/>
      <c r="SZS25" s="54"/>
      <c r="SZT25" s="54"/>
      <c r="SZU25" s="54"/>
      <c r="SZV25" s="54"/>
      <c r="SZW25" s="54"/>
      <c r="SZX25" s="54"/>
      <c r="SZY25" s="54"/>
      <c r="SZZ25" s="54"/>
      <c r="TAA25" s="54"/>
      <c r="TAB25" s="54"/>
      <c r="TAC25" s="54"/>
      <c r="TAD25" s="54"/>
      <c r="TAE25" s="54"/>
      <c r="TAF25" s="54"/>
      <c r="TAG25" s="54"/>
      <c r="TAH25" s="54"/>
      <c r="TAI25" s="54"/>
      <c r="TAJ25" s="54"/>
      <c r="TAK25" s="54"/>
      <c r="TAL25" s="54"/>
      <c r="TAM25" s="54"/>
      <c r="TAN25" s="54"/>
      <c r="TAO25" s="54"/>
      <c r="TAP25" s="54"/>
      <c r="TAQ25" s="54"/>
      <c r="TAR25" s="54"/>
      <c r="TAS25" s="54"/>
      <c r="TAT25" s="54"/>
      <c r="TAU25" s="54"/>
      <c r="TAV25" s="54"/>
      <c r="TAW25" s="54"/>
      <c r="TAX25" s="54"/>
      <c r="TAY25" s="54"/>
      <c r="TAZ25" s="54"/>
      <c r="TBA25" s="54"/>
      <c r="TBB25" s="54"/>
      <c r="TBC25" s="54"/>
      <c r="TBD25" s="54"/>
      <c r="TBE25" s="54"/>
      <c r="TBF25" s="54"/>
      <c r="TBG25" s="54"/>
      <c r="TBH25" s="54"/>
      <c r="TBI25" s="54"/>
      <c r="TBJ25" s="54"/>
      <c r="TBK25" s="54"/>
      <c r="TBL25" s="54"/>
      <c r="TBM25" s="54"/>
      <c r="TBN25" s="54"/>
      <c r="TBO25" s="54"/>
      <c r="TBP25" s="54"/>
      <c r="TBQ25" s="54"/>
      <c r="TBR25" s="54"/>
      <c r="TBS25" s="54"/>
      <c r="TBT25" s="54"/>
      <c r="TBU25" s="54"/>
      <c r="TBV25" s="54"/>
      <c r="TBW25" s="54"/>
      <c r="TBX25" s="54"/>
      <c r="TBY25" s="54"/>
      <c r="TBZ25" s="54"/>
      <c r="TCA25" s="54"/>
      <c r="TCB25" s="54"/>
      <c r="TCC25" s="54"/>
      <c r="TCD25" s="54"/>
      <c r="TCE25" s="54"/>
      <c r="TCF25" s="54"/>
      <c r="TCG25" s="54"/>
      <c r="TCH25" s="54"/>
      <c r="TCI25" s="54"/>
      <c r="TCJ25" s="54"/>
      <c r="TCK25" s="54"/>
      <c r="TCL25" s="54"/>
      <c r="TCM25" s="54"/>
      <c r="TCN25" s="54"/>
      <c r="TCO25" s="54"/>
      <c r="TCP25" s="54"/>
      <c r="TCQ25" s="54"/>
      <c r="TCR25" s="54"/>
      <c r="TCS25" s="54"/>
      <c r="TCT25" s="54"/>
      <c r="TCU25" s="54"/>
      <c r="TCV25" s="54"/>
      <c r="TCW25" s="54"/>
      <c r="TCX25" s="54"/>
      <c r="TCY25" s="54"/>
      <c r="TCZ25" s="54"/>
      <c r="TDA25" s="54"/>
      <c r="TDB25" s="54"/>
      <c r="TDC25" s="54"/>
      <c r="TDD25" s="54"/>
      <c r="TDE25" s="54"/>
      <c r="TDF25" s="54"/>
      <c r="TDG25" s="54"/>
      <c r="TDH25" s="54"/>
      <c r="TDI25" s="54"/>
      <c r="TDJ25" s="54"/>
      <c r="TDK25" s="54"/>
      <c r="TDL25" s="54"/>
      <c r="TDM25" s="54"/>
      <c r="TDN25" s="54"/>
      <c r="TDO25" s="54"/>
      <c r="TDP25" s="54"/>
      <c r="TDQ25" s="54"/>
      <c r="TDR25" s="54"/>
      <c r="TDS25" s="54"/>
      <c r="TDT25" s="54"/>
      <c r="TDU25" s="54"/>
      <c r="TDV25" s="54"/>
      <c r="TDW25" s="54"/>
      <c r="TDX25" s="54"/>
      <c r="TDY25" s="54"/>
      <c r="TDZ25" s="54"/>
      <c r="TEA25" s="54"/>
      <c r="TEB25" s="54"/>
      <c r="TEC25" s="54"/>
      <c r="TED25" s="54"/>
      <c r="TEE25" s="54"/>
      <c r="TEF25" s="54"/>
      <c r="TEG25" s="54"/>
      <c r="TEH25" s="54"/>
      <c r="TEI25" s="54"/>
      <c r="TEJ25" s="54"/>
      <c r="TEK25" s="54"/>
      <c r="TEL25" s="54"/>
      <c r="TEM25" s="54"/>
      <c r="TEN25" s="54"/>
      <c r="TEO25" s="54"/>
      <c r="TEP25" s="54"/>
      <c r="TEQ25" s="54"/>
      <c r="TER25" s="54"/>
      <c r="TES25" s="54"/>
      <c r="TET25" s="54"/>
      <c r="TEU25" s="54"/>
      <c r="TEV25" s="54"/>
      <c r="TEW25" s="54"/>
      <c r="TEX25" s="54"/>
      <c r="TEY25" s="54"/>
      <c r="TEZ25" s="54"/>
      <c r="TFA25" s="54"/>
      <c r="TFB25" s="54"/>
      <c r="TFC25" s="54"/>
      <c r="TFD25" s="54"/>
      <c r="TFE25" s="54"/>
      <c r="TFF25" s="54"/>
      <c r="TFG25" s="54"/>
      <c r="TFH25" s="54"/>
      <c r="TFI25" s="54"/>
      <c r="TFJ25" s="54"/>
      <c r="TFK25" s="54"/>
      <c r="TFL25" s="54"/>
      <c r="TFM25" s="54"/>
      <c r="TFN25" s="54"/>
      <c r="TFO25" s="54"/>
      <c r="TFP25" s="54"/>
      <c r="TFQ25" s="54"/>
      <c r="TFR25" s="54"/>
      <c r="TFS25" s="54"/>
      <c r="TFT25" s="54"/>
      <c r="TFU25" s="54"/>
      <c r="TFV25" s="54"/>
      <c r="TFW25" s="54"/>
      <c r="TFX25" s="54"/>
      <c r="TFY25" s="54"/>
      <c r="TFZ25" s="54"/>
      <c r="TGA25" s="54"/>
      <c r="TGB25" s="54"/>
      <c r="TGC25" s="54"/>
      <c r="TGD25" s="54"/>
      <c r="TGE25" s="54"/>
      <c r="TGF25" s="54"/>
      <c r="TGG25" s="54"/>
      <c r="TGH25" s="54"/>
      <c r="TGI25" s="54"/>
      <c r="TGJ25" s="54"/>
      <c r="TGK25" s="54"/>
      <c r="TGL25" s="54"/>
      <c r="TGM25" s="54"/>
      <c r="TGN25" s="54"/>
      <c r="TGO25" s="54"/>
      <c r="TGP25" s="54"/>
      <c r="TGQ25" s="54"/>
      <c r="TGR25" s="54"/>
      <c r="TGS25" s="54"/>
      <c r="TGT25" s="54"/>
      <c r="TGU25" s="54"/>
      <c r="TGV25" s="54"/>
      <c r="TGW25" s="54"/>
      <c r="TGX25" s="54"/>
      <c r="TGY25" s="54"/>
      <c r="TGZ25" s="54"/>
      <c r="THA25" s="54"/>
      <c r="THB25" s="54"/>
      <c r="THC25" s="54"/>
      <c r="THD25" s="54"/>
      <c r="THE25" s="54"/>
      <c r="THF25" s="54"/>
      <c r="THG25" s="54"/>
      <c r="THH25" s="54"/>
      <c r="THI25" s="54"/>
      <c r="THJ25" s="54"/>
      <c r="THK25" s="54"/>
      <c r="THL25" s="54"/>
      <c r="THM25" s="54"/>
      <c r="THN25" s="54"/>
      <c r="THO25" s="54"/>
      <c r="THP25" s="54"/>
      <c r="THQ25" s="54"/>
      <c r="THR25" s="54"/>
      <c r="THS25" s="54"/>
      <c r="THT25" s="54"/>
      <c r="THU25" s="54"/>
      <c r="THV25" s="54"/>
      <c r="THW25" s="54"/>
      <c r="THX25" s="54"/>
      <c r="THY25" s="54"/>
      <c r="THZ25" s="54"/>
      <c r="TIA25" s="54"/>
      <c r="TIB25" s="54"/>
      <c r="TIC25" s="54"/>
      <c r="TID25" s="54"/>
      <c r="TIE25" s="54"/>
      <c r="TIF25" s="54"/>
      <c r="TIG25" s="54"/>
      <c r="TIH25" s="54"/>
      <c r="TII25" s="54"/>
      <c r="TIJ25" s="54"/>
      <c r="TIK25" s="54"/>
      <c r="TIL25" s="54"/>
      <c r="TIM25" s="54"/>
      <c r="TIN25" s="54"/>
      <c r="TIO25" s="54"/>
      <c r="TIP25" s="54"/>
      <c r="TIQ25" s="54"/>
      <c r="TIR25" s="54"/>
      <c r="TIS25" s="54"/>
      <c r="TIT25" s="54"/>
      <c r="TIU25" s="54"/>
      <c r="TIV25" s="54"/>
      <c r="TIW25" s="54"/>
      <c r="TIX25" s="54"/>
      <c r="TIY25" s="54"/>
      <c r="TIZ25" s="54"/>
      <c r="TJA25" s="54"/>
      <c r="TJB25" s="54"/>
      <c r="TJC25" s="54"/>
      <c r="TJD25" s="54"/>
      <c r="TJE25" s="54"/>
      <c r="TJF25" s="54"/>
      <c r="TJG25" s="54"/>
      <c r="TJH25" s="54"/>
      <c r="TJI25" s="54"/>
      <c r="TJJ25" s="54"/>
      <c r="TJK25" s="54"/>
      <c r="TJL25" s="54"/>
      <c r="TJM25" s="54"/>
      <c r="TJN25" s="54"/>
      <c r="TJO25" s="54"/>
      <c r="TJP25" s="54"/>
      <c r="TJQ25" s="54"/>
      <c r="TJR25" s="54"/>
      <c r="TJS25" s="54"/>
      <c r="TJT25" s="54"/>
      <c r="TJU25" s="54"/>
      <c r="TJV25" s="54"/>
      <c r="TJW25" s="54"/>
      <c r="TJX25" s="54"/>
      <c r="TJY25" s="54"/>
      <c r="TJZ25" s="54"/>
      <c r="TKA25" s="54"/>
      <c r="TKB25" s="54"/>
      <c r="TKC25" s="54"/>
      <c r="TKD25" s="54"/>
      <c r="TKE25" s="54"/>
      <c r="TKF25" s="54"/>
      <c r="TKG25" s="54"/>
      <c r="TKH25" s="54"/>
      <c r="TKI25" s="54"/>
      <c r="TKJ25" s="54"/>
      <c r="TKK25" s="54"/>
      <c r="TKL25" s="54"/>
      <c r="TKM25" s="54"/>
      <c r="TKN25" s="54"/>
      <c r="TKO25" s="54"/>
      <c r="TKP25" s="54"/>
      <c r="TKQ25" s="54"/>
      <c r="TKR25" s="54"/>
      <c r="TKS25" s="54"/>
      <c r="TKT25" s="54"/>
      <c r="TKU25" s="54"/>
      <c r="TKV25" s="54"/>
      <c r="TKW25" s="54"/>
      <c r="TKX25" s="54"/>
      <c r="TKY25" s="54"/>
      <c r="TKZ25" s="54"/>
      <c r="TLA25" s="54"/>
      <c r="TLB25" s="54"/>
      <c r="TLC25" s="54"/>
      <c r="TLD25" s="54"/>
      <c r="TLE25" s="54"/>
      <c r="TLF25" s="54"/>
      <c r="TLG25" s="54"/>
      <c r="TLH25" s="54"/>
      <c r="TLI25" s="54"/>
      <c r="TLJ25" s="54"/>
      <c r="TLK25" s="54"/>
      <c r="TLL25" s="54"/>
      <c r="TLM25" s="54"/>
      <c r="TLN25" s="54"/>
      <c r="TLO25" s="54"/>
      <c r="TLP25" s="54"/>
      <c r="TLQ25" s="54"/>
      <c r="TLR25" s="54"/>
      <c r="TLS25" s="54"/>
      <c r="TLT25" s="54"/>
      <c r="TLU25" s="54"/>
      <c r="TLV25" s="54"/>
      <c r="TLW25" s="54"/>
      <c r="TLX25" s="54"/>
      <c r="TLY25" s="54"/>
      <c r="TLZ25" s="54"/>
      <c r="TMA25" s="54"/>
      <c r="TMB25" s="54"/>
      <c r="TMC25" s="54"/>
      <c r="TMD25" s="54"/>
      <c r="TME25" s="54"/>
      <c r="TMF25" s="54"/>
      <c r="TMG25" s="54"/>
      <c r="TMH25" s="54"/>
      <c r="TMI25" s="54"/>
      <c r="TMJ25" s="54"/>
      <c r="TMK25" s="54"/>
      <c r="TML25" s="54"/>
      <c r="TMM25" s="54"/>
      <c r="TMN25" s="54"/>
      <c r="TMO25" s="54"/>
      <c r="TMP25" s="54"/>
      <c r="TMQ25" s="54"/>
      <c r="TMR25" s="54"/>
      <c r="TMS25" s="54"/>
      <c r="TMT25" s="54"/>
      <c r="TMU25" s="54"/>
      <c r="TMV25" s="54"/>
      <c r="TMW25" s="54"/>
      <c r="TMX25" s="54"/>
      <c r="TMY25" s="54"/>
      <c r="TMZ25" s="54"/>
      <c r="TNA25" s="54"/>
      <c r="TNB25" s="54"/>
      <c r="TNC25" s="54"/>
      <c r="TND25" s="54"/>
      <c r="TNE25" s="54"/>
      <c r="TNF25" s="54"/>
      <c r="TNG25" s="54"/>
      <c r="TNH25" s="54"/>
      <c r="TNI25" s="54"/>
      <c r="TNJ25" s="54"/>
      <c r="TNK25" s="54"/>
      <c r="TNL25" s="54"/>
      <c r="TNM25" s="54"/>
      <c r="TNN25" s="54"/>
      <c r="TNO25" s="54"/>
      <c r="TNP25" s="54"/>
      <c r="TNQ25" s="54"/>
      <c r="TNR25" s="54"/>
      <c r="TNS25" s="54"/>
      <c r="TNT25" s="54"/>
      <c r="TNU25" s="54"/>
      <c r="TNV25" s="54"/>
      <c r="TNW25" s="54"/>
      <c r="TNX25" s="54"/>
      <c r="TNY25" s="54"/>
      <c r="TNZ25" s="54"/>
      <c r="TOA25" s="54"/>
      <c r="TOB25" s="54"/>
      <c r="TOC25" s="54"/>
      <c r="TOD25" s="54"/>
      <c r="TOE25" s="54"/>
      <c r="TOF25" s="54"/>
      <c r="TOG25" s="54"/>
      <c r="TOH25" s="54"/>
      <c r="TOI25" s="54"/>
      <c r="TOJ25" s="54"/>
      <c r="TOK25" s="54"/>
      <c r="TOL25" s="54"/>
      <c r="TOM25" s="54"/>
      <c r="TON25" s="54"/>
      <c r="TOO25" s="54"/>
      <c r="TOP25" s="54"/>
      <c r="TOQ25" s="54"/>
      <c r="TOR25" s="54"/>
      <c r="TOS25" s="54"/>
      <c r="TOT25" s="54"/>
      <c r="TOU25" s="54"/>
      <c r="TOV25" s="54"/>
      <c r="TOW25" s="54"/>
      <c r="TOX25" s="54"/>
      <c r="TOY25" s="54"/>
      <c r="TOZ25" s="54"/>
      <c r="TPA25" s="54"/>
      <c r="TPB25" s="54"/>
      <c r="TPC25" s="54"/>
      <c r="TPD25" s="54"/>
      <c r="TPE25" s="54"/>
      <c r="TPF25" s="54"/>
      <c r="TPG25" s="54"/>
      <c r="TPH25" s="54"/>
      <c r="TPI25" s="54"/>
      <c r="TPJ25" s="54"/>
      <c r="TPK25" s="54"/>
      <c r="TPL25" s="54"/>
      <c r="TPM25" s="54"/>
      <c r="TPN25" s="54"/>
      <c r="TPO25" s="54"/>
      <c r="TPP25" s="54"/>
      <c r="TPQ25" s="54"/>
      <c r="TPR25" s="54"/>
      <c r="TPS25" s="54"/>
      <c r="TPT25" s="54"/>
      <c r="TPU25" s="54"/>
      <c r="TPV25" s="54"/>
      <c r="TPW25" s="54"/>
      <c r="TPX25" s="54"/>
      <c r="TPY25" s="54"/>
      <c r="TPZ25" s="54"/>
      <c r="TQA25" s="54"/>
      <c r="TQB25" s="54"/>
      <c r="TQC25" s="54"/>
      <c r="TQD25" s="54"/>
      <c r="TQE25" s="54"/>
      <c r="TQF25" s="54"/>
      <c r="TQG25" s="54"/>
      <c r="TQH25" s="54"/>
      <c r="TQI25" s="54"/>
      <c r="TQJ25" s="54"/>
      <c r="TQK25" s="54"/>
      <c r="TQL25" s="54"/>
      <c r="TQM25" s="54"/>
      <c r="TQN25" s="54"/>
      <c r="TQO25" s="54"/>
      <c r="TQP25" s="54"/>
      <c r="TQQ25" s="54"/>
      <c r="TQR25" s="54"/>
      <c r="TQS25" s="54"/>
      <c r="TQT25" s="54"/>
      <c r="TQU25" s="54"/>
      <c r="TQV25" s="54"/>
      <c r="TQW25" s="54"/>
      <c r="TQX25" s="54"/>
      <c r="TQY25" s="54"/>
      <c r="TQZ25" s="54"/>
      <c r="TRA25" s="54"/>
      <c r="TRB25" s="54"/>
      <c r="TRC25" s="54"/>
      <c r="TRD25" s="54"/>
      <c r="TRE25" s="54"/>
      <c r="TRF25" s="54"/>
      <c r="TRG25" s="54"/>
      <c r="TRH25" s="54"/>
      <c r="TRI25" s="54"/>
      <c r="TRJ25" s="54"/>
      <c r="TRK25" s="54"/>
      <c r="TRL25" s="54"/>
      <c r="TRM25" s="54"/>
      <c r="TRN25" s="54"/>
      <c r="TRO25" s="54"/>
      <c r="TRP25" s="54"/>
      <c r="TRQ25" s="54"/>
      <c r="TRR25" s="54"/>
      <c r="TRS25" s="54"/>
      <c r="TRT25" s="54"/>
      <c r="TRU25" s="54"/>
      <c r="TRV25" s="54"/>
      <c r="TRW25" s="54"/>
      <c r="TRX25" s="54"/>
      <c r="TRY25" s="54"/>
      <c r="TRZ25" s="54"/>
      <c r="TSA25" s="54"/>
      <c r="TSB25" s="54"/>
      <c r="TSC25" s="54"/>
      <c r="TSD25" s="54"/>
      <c r="TSE25" s="54"/>
      <c r="TSF25" s="54"/>
      <c r="TSG25" s="54"/>
      <c r="TSH25" s="54"/>
      <c r="TSI25" s="54"/>
      <c r="TSJ25" s="54"/>
      <c r="TSK25" s="54"/>
      <c r="TSL25" s="54"/>
      <c r="TSM25" s="54"/>
      <c r="TSN25" s="54"/>
      <c r="TSO25" s="54"/>
      <c r="TSP25" s="54"/>
      <c r="TSQ25" s="54"/>
      <c r="TSR25" s="54"/>
      <c r="TSS25" s="54"/>
      <c r="TST25" s="54"/>
      <c r="TSU25" s="54"/>
      <c r="TSV25" s="54"/>
      <c r="TSW25" s="54"/>
      <c r="TSX25" s="54"/>
      <c r="TSY25" s="54"/>
      <c r="TSZ25" s="54"/>
      <c r="TTA25" s="54"/>
      <c r="TTB25" s="54"/>
      <c r="TTC25" s="54"/>
      <c r="TTD25" s="54"/>
      <c r="TTE25" s="54"/>
      <c r="TTF25" s="54"/>
      <c r="TTG25" s="54"/>
      <c r="TTH25" s="54"/>
      <c r="TTI25" s="54"/>
      <c r="TTJ25" s="54"/>
      <c r="TTK25" s="54"/>
      <c r="TTL25" s="54"/>
      <c r="TTM25" s="54"/>
      <c r="TTN25" s="54"/>
      <c r="TTO25" s="54"/>
      <c r="TTP25" s="54"/>
      <c r="TTQ25" s="54"/>
      <c r="TTR25" s="54"/>
      <c r="TTS25" s="54"/>
      <c r="TTT25" s="54"/>
      <c r="TTU25" s="54"/>
      <c r="TTV25" s="54"/>
      <c r="TTW25" s="54"/>
      <c r="TTX25" s="54"/>
      <c r="TTY25" s="54"/>
      <c r="TTZ25" s="54"/>
      <c r="TUA25" s="54"/>
      <c r="TUB25" s="54"/>
      <c r="TUC25" s="54"/>
      <c r="TUD25" s="54"/>
      <c r="TUE25" s="54"/>
      <c r="TUF25" s="54"/>
      <c r="TUG25" s="54"/>
      <c r="TUH25" s="54"/>
      <c r="TUI25" s="54"/>
      <c r="TUJ25" s="54"/>
      <c r="TUK25" s="54"/>
      <c r="TUL25" s="54"/>
      <c r="TUM25" s="54"/>
      <c r="TUN25" s="54"/>
      <c r="TUO25" s="54"/>
      <c r="TUP25" s="54"/>
      <c r="TUQ25" s="54"/>
      <c r="TUR25" s="54"/>
      <c r="TUS25" s="54"/>
      <c r="TUT25" s="54"/>
      <c r="TUU25" s="54"/>
      <c r="TUV25" s="54"/>
      <c r="TUW25" s="54"/>
      <c r="TUX25" s="54"/>
      <c r="TUY25" s="54"/>
      <c r="TUZ25" s="54"/>
      <c r="TVA25" s="54"/>
      <c r="TVB25" s="54"/>
      <c r="TVC25" s="54"/>
      <c r="TVD25" s="54"/>
      <c r="TVE25" s="54"/>
      <c r="TVF25" s="54"/>
      <c r="TVG25" s="54"/>
      <c r="TVH25" s="54"/>
      <c r="TVI25" s="54"/>
      <c r="TVJ25" s="54"/>
      <c r="TVK25" s="54"/>
      <c r="TVL25" s="54"/>
      <c r="TVM25" s="54"/>
      <c r="TVN25" s="54"/>
      <c r="TVO25" s="54"/>
      <c r="TVP25" s="54"/>
      <c r="TVQ25" s="54"/>
      <c r="TVR25" s="54"/>
      <c r="TVS25" s="54"/>
      <c r="TVT25" s="54"/>
      <c r="TVU25" s="54"/>
      <c r="TVV25" s="54"/>
      <c r="TVW25" s="54"/>
      <c r="TVX25" s="54"/>
      <c r="TVY25" s="54"/>
      <c r="TVZ25" s="54"/>
      <c r="TWA25" s="54"/>
      <c r="TWB25" s="54"/>
      <c r="TWC25" s="54"/>
      <c r="TWD25" s="54"/>
      <c r="TWE25" s="54"/>
      <c r="TWF25" s="54"/>
      <c r="TWG25" s="54"/>
      <c r="TWH25" s="54"/>
      <c r="TWI25" s="54"/>
      <c r="TWJ25" s="54"/>
      <c r="TWK25" s="54"/>
      <c r="TWL25" s="54"/>
      <c r="TWM25" s="54"/>
      <c r="TWN25" s="54"/>
      <c r="TWO25" s="54"/>
      <c r="TWP25" s="54"/>
      <c r="TWQ25" s="54"/>
      <c r="TWR25" s="54"/>
      <c r="TWS25" s="54"/>
      <c r="TWT25" s="54"/>
      <c r="TWU25" s="54"/>
      <c r="TWV25" s="54"/>
      <c r="TWW25" s="54"/>
      <c r="TWX25" s="54"/>
      <c r="TWY25" s="54"/>
      <c r="TWZ25" s="54"/>
      <c r="TXA25" s="54"/>
      <c r="TXB25" s="54"/>
      <c r="TXC25" s="54"/>
      <c r="TXD25" s="54"/>
      <c r="TXE25" s="54"/>
      <c r="TXF25" s="54"/>
      <c r="TXG25" s="54"/>
      <c r="TXH25" s="54"/>
      <c r="TXI25" s="54"/>
      <c r="TXJ25" s="54"/>
      <c r="TXK25" s="54"/>
      <c r="TXL25" s="54"/>
      <c r="TXM25" s="54"/>
      <c r="TXN25" s="54"/>
      <c r="TXO25" s="54"/>
      <c r="TXP25" s="54"/>
      <c r="TXQ25" s="54"/>
      <c r="TXR25" s="54"/>
      <c r="TXS25" s="54"/>
      <c r="TXT25" s="54"/>
      <c r="TXU25" s="54"/>
      <c r="TXV25" s="54"/>
      <c r="TXW25" s="54"/>
      <c r="TXX25" s="54"/>
      <c r="TXY25" s="54"/>
      <c r="TXZ25" s="54"/>
      <c r="TYA25" s="54"/>
      <c r="TYB25" s="54"/>
      <c r="TYC25" s="54"/>
      <c r="TYD25" s="54"/>
      <c r="TYE25" s="54"/>
      <c r="TYF25" s="54"/>
      <c r="TYG25" s="54"/>
      <c r="TYH25" s="54"/>
      <c r="TYI25" s="54"/>
      <c r="TYJ25" s="54"/>
      <c r="TYK25" s="54"/>
      <c r="TYL25" s="54"/>
      <c r="TYM25" s="54"/>
      <c r="TYN25" s="54"/>
      <c r="TYO25" s="54"/>
      <c r="TYP25" s="54"/>
      <c r="TYQ25" s="54"/>
      <c r="TYR25" s="54"/>
      <c r="TYS25" s="54"/>
      <c r="TYT25" s="54"/>
      <c r="TYU25" s="54"/>
      <c r="TYV25" s="54"/>
      <c r="TYW25" s="54"/>
      <c r="TYX25" s="54"/>
      <c r="TYY25" s="54"/>
      <c r="TYZ25" s="54"/>
      <c r="TZA25" s="54"/>
      <c r="TZB25" s="54"/>
      <c r="TZC25" s="54"/>
      <c r="TZD25" s="54"/>
      <c r="TZE25" s="54"/>
      <c r="TZF25" s="54"/>
      <c r="TZG25" s="54"/>
      <c r="TZH25" s="54"/>
      <c r="TZI25" s="54"/>
      <c r="TZJ25" s="54"/>
      <c r="TZK25" s="54"/>
      <c r="TZL25" s="54"/>
      <c r="TZM25" s="54"/>
      <c r="TZN25" s="54"/>
      <c r="TZO25" s="54"/>
      <c r="TZP25" s="54"/>
      <c r="TZQ25" s="54"/>
      <c r="TZR25" s="54"/>
      <c r="TZS25" s="54"/>
      <c r="TZT25" s="54"/>
      <c r="TZU25" s="54"/>
      <c r="TZV25" s="54"/>
      <c r="TZW25" s="54"/>
      <c r="TZX25" s="54"/>
      <c r="TZY25" s="54"/>
      <c r="TZZ25" s="54"/>
      <c r="UAA25" s="54"/>
      <c r="UAB25" s="54"/>
      <c r="UAC25" s="54"/>
      <c r="UAD25" s="54"/>
      <c r="UAE25" s="54"/>
      <c r="UAF25" s="54"/>
      <c r="UAG25" s="54"/>
      <c r="UAH25" s="54"/>
      <c r="UAI25" s="54"/>
      <c r="UAJ25" s="54"/>
      <c r="UAK25" s="54"/>
      <c r="UAL25" s="54"/>
      <c r="UAM25" s="54"/>
      <c r="UAN25" s="54"/>
      <c r="UAO25" s="54"/>
      <c r="UAP25" s="54"/>
      <c r="UAQ25" s="54"/>
      <c r="UAR25" s="54"/>
      <c r="UAS25" s="54"/>
      <c r="UAT25" s="54"/>
      <c r="UAU25" s="54"/>
      <c r="UAV25" s="54"/>
      <c r="UAW25" s="54"/>
      <c r="UAX25" s="54"/>
      <c r="UAY25" s="54"/>
      <c r="UAZ25" s="54"/>
      <c r="UBA25" s="54"/>
      <c r="UBB25" s="54"/>
      <c r="UBC25" s="54"/>
      <c r="UBD25" s="54"/>
      <c r="UBE25" s="54"/>
      <c r="UBF25" s="54"/>
      <c r="UBG25" s="54"/>
      <c r="UBH25" s="54"/>
      <c r="UBI25" s="54"/>
      <c r="UBJ25" s="54"/>
      <c r="UBK25" s="54"/>
      <c r="UBL25" s="54"/>
      <c r="UBM25" s="54"/>
      <c r="UBN25" s="54"/>
      <c r="UBO25" s="54"/>
      <c r="UBP25" s="54"/>
      <c r="UBQ25" s="54"/>
      <c r="UBR25" s="54"/>
      <c r="UBS25" s="54"/>
      <c r="UBT25" s="54"/>
      <c r="UBU25" s="54"/>
      <c r="UBV25" s="54"/>
      <c r="UBW25" s="54"/>
      <c r="UBX25" s="54"/>
      <c r="UBY25" s="54"/>
      <c r="UBZ25" s="54"/>
      <c r="UCA25" s="54"/>
      <c r="UCB25" s="54"/>
      <c r="UCC25" s="54"/>
      <c r="UCD25" s="54"/>
      <c r="UCE25" s="54"/>
      <c r="UCF25" s="54"/>
      <c r="UCG25" s="54"/>
      <c r="UCH25" s="54"/>
      <c r="UCI25" s="54"/>
      <c r="UCJ25" s="54"/>
      <c r="UCK25" s="54"/>
      <c r="UCL25" s="54"/>
      <c r="UCM25" s="54"/>
      <c r="UCN25" s="54"/>
      <c r="UCO25" s="54"/>
      <c r="UCP25" s="54"/>
      <c r="UCQ25" s="54"/>
      <c r="UCR25" s="54"/>
      <c r="UCS25" s="54"/>
      <c r="UCT25" s="54"/>
      <c r="UCU25" s="54"/>
      <c r="UCV25" s="54"/>
      <c r="UCW25" s="54"/>
      <c r="UCX25" s="54"/>
      <c r="UCY25" s="54"/>
      <c r="UCZ25" s="54"/>
      <c r="UDA25" s="54"/>
      <c r="UDB25" s="54"/>
      <c r="UDC25" s="54"/>
      <c r="UDD25" s="54"/>
      <c r="UDE25" s="54"/>
      <c r="UDF25" s="54"/>
      <c r="UDG25" s="54"/>
      <c r="UDH25" s="54"/>
      <c r="UDI25" s="54"/>
      <c r="UDJ25" s="54"/>
      <c r="UDK25" s="54"/>
      <c r="UDL25" s="54"/>
      <c r="UDM25" s="54"/>
      <c r="UDN25" s="54"/>
      <c r="UDO25" s="54"/>
      <c r="UDP25" s="54"/>
      <c r="UDQ25" s="54"/>
      <c r="UDR25" s="54"/>
      <c r="UDS25" s="54"/>
      <c r="UDT25" s="54"/>
      <c r="UDU25" s="54"/>
      <c r="UDV25" s="54"/>
      <c r="UDW25" s="54"/>
      <c r="UDX25" s="54"/>
      <c r="UDY25" s="54"/>
      <c r="UDZ25" s="54"/>
      <c r="UEA25" s="54"/>
      <c r="UEB25" s="54"/>
      <c r="UEC25" s="54"/>
      <c r="UED25" s="54"/>
      <c r="UEE25" s="54"/>
      <c r="UEF25" s="54"/>
      <c r="UEG25" s="54"/>
      <c r="UEH25" s="54"/>
      <c r="UEI25" s="54"/>
      <c r="UEJ25" s="54"/>
      <c r="UEK25" s="54"/>
      <c r="UEL25" s="54"/>
      <c r="UEM25" s="54"/>
      <c r="UEN25" s="54"/>
      <c r="UEO25" s="54"/>
      <c r="UEP25" s="54"/>
      <c r="UEQ25" s="54"/>
      <c r="UER25" s="54"/>
      <c r="UES25" s="54"/>
      <c r="UET25" s="54"/>
      <c r="UEU25" s="54"/>
      <c r="UEV25" s="54"/>
      <c r="UEW25" s="54"/>
      <c r="UEX25" s="54"/>
      <c r="UEY25" s="54"/>
      <c r="UEZ25" s="54"/>
      <c r="UFA25" s="54"/>
      <c r="UFB25" s="54"/>
      <c r="UFC25" s="54"/>
      <c r="UFD25" s="54"/>
      <c r="UFE25" s="54"/>
      <c r="UFF25" s="54"/>
      <c r="UFG25" s="54"/>
      <c r="UFH25" s="54"/>
      <c r="UFI25" s="54"/>
      <c r="UFJ25" s="54"/>
      <c r="UFK25" s="54"/>
      <c r="UFL25" s="54"/>
      <c r="UFM25" s="54"/>
      <c r="UFN25" s="54"/>
      <c r="UFO25" s="54"/>
      <c r="UFP25" s="54"/>
      <c r="UFQ25" s="54"/>
      <c r="UFR25" s="54"/>
      <c r="UFS25" s="54"/>
      <c r="UFT25" s="54"/>
      <c r="UFU25" s="54"/>
      <c r="UFV25" s="54"/>
      <c r="UFW25" s="54"/>
      <c r="UFX25" s="54"/>
      <c r="UFY25" s="54"/>
      <c r="UFZ25" s="54"/>
      <c r="UGA25" s="54"/>
      <c r="UGB25" s="54"/>
      <c r="UGC25" s="54"/>
      <c r="UGD25" s="54"/>
      <c r="UGE25" s="54"/>
      <c r="UGF25" s="54"/>
      <c r="UGG25" s="54"/>
      <c r="UGH25" s="54"/>
      <c r="UGI25" s="54"/>
      <c r="UGJ25" s="54"/>
      <c r="UGK25" s="54"/>
      <c r="UGL25" s="54"/>
      <c r="UGM25" s="54"/>
      <c r="UGN25" s="54"/>
      <c r="UGO25" s="54"/>
      <c r="UGP25" s="54"/>
      <c r="UGQ25" s="54"/>
      <c r="UGR25" s="54"/>
      <c r="UGS25" s="54"/>
      <c r="UGT25" s="54"/>
      <c r="UGU25" s="54"/>
      <c r="UGV25" s="54"/>
      <c r="UGW25" s="54"/>
      <c r="UGX25" s="54"/>
      <c r="UGY25" s="54"/>
      <c r="UGZ25" s="54"/>
      <c r="UHA25" s="54"/>
      <c r="UHB25" s="54"/>
      <c r="UHC25" s="54"/>
      <c r="UHD25" s="54"/>
      <c r="UHE25" s="54"/>
      <c r="UHF25" s="54"/>
      <c r="UHG25" s="54"/>
      <c r="UHH25" s="54"/>
      <c r="UHI25" s="54"/>
      <c r="UHJ25" s="54"/>
      <c r="UHK25" s="54"/>
      <c r="UHL25" s="54"/>
      <c r="UHM25" s="54"/>
      <c r="UHN25" s="54"/>
      <c r="UHO25" s="54"/>
      <c r="UHP25" s="54"/>
      <c r="UHQ25" s="54"/>
      <c r="UHR25" s="54"/>
      <c r="UHS25" s="54"/>
      <c r="UHT25" s="54"/>
      <c r="UHU25" s="54"/>
      <c r="UHV25" s="54"/>
      <c r="UHW25" s="54"/>
      <c r="UHX25" s="54"/>
      <c r="UHY25" s="54"/>
      <c r="UHZ25" s="54"/>
      <c r="UIA25" s="54"/>
      <c r="UIB25" s="54"/>
      <c r="UIC25" s="54"/>
      <c r="UID25" s="54"/>
      <c r="UIE25" s="54"/>
      <c r="UIF25" s="54"/>
      <c r="UIG25" s="54"/>
      <c r="UIH25" s="54"/>
      <c r="UII25" s="54"/>
      <c r="UIJ25" s="54"/>
      <c r="UIK25" s="54"/>
      <c r="UIL25" s="54"/>
      <c r="UIM25" s="54"/>
      <c r="UIN25" s="54"/>
      <c r="UIO25" s="54"/>
      <c r="UIP25" s="54"/>
      <c r="UIQ25" s="54"/>
      <c r="UIR25" s="54"/>
      <c r="UIS25" s="54"/>
      <c r="UIT25" s="54"/>
      <c r="UIU25" s="54"/>
      <c r="UIV25" s="54"/>
      <c r="UIW25" s="54"/>
      <c r="UIX25" s="54"/>
      <c r="UIY25" s="54"/>
      <c r="UIZ25" s="54"/>
      <c r="UJA25" s="54"/>
      <c r="UJB25" s="54"/>
      <c r="UJC25" s="54"/>
      <c r="UJD25" s="54"/>
      <c r="UJE25" s="54"/>
      <c r="UJF25" s="54"/>
      <c r="UJG25" s="54"/>
      <c r="UJH25" s="54"/>
      <c r="UJI25" s="54"/>
      <c r="UJJ25" s="54"/>
      <c r="UJK25" s="54"/>
      <c r="UJL25" s="54"/>
      <c r="UJM25" s="54"/>
      <c r="UJN25" s="54"/>
      <c r="UJO25" s="54"/>
      <c r="UJP25" s="54"/>
      <c r="UJQ25" s="54"/>
      <c r="UJR25" s="54"/>
      <c r="UJS25" s="54"/>
      <c r="UJT25" s="54"/>
      <c r="UJU25" s="54"/>
      <c r="UJV25" s="54"/>
      <c r="UJW25" s="54"/>
      <c r="UJX25" s="54"/>
      <c r="UJY25" s="54"/>
      <c r="UJZ25" s="54"/>
      <c r="UKA25" s="54"/>
      <c r="UKB25" s="54"/>
      <c r="UKC25" s="54"/>
      <c r="UKD25" s="54"/>
      <c r="UKE25" s="54"/>
      <c r="UKF25" s="54"/>
      <c r="UKG25" s="54"/>
      <c r="UKH25" s="54"/>
      <c r="UKI25" s="54"/>
      <c r="UKJ25" s="54"/>
      <c r="UKK25" s="54"/>
      <c r="UKL25" s="54"/>
      <c r="UKM25" s="54"/>
      <c r="UKN25" s="54"/>
      <c r="UKO25" s="54"/>
      <c r="UKP25" s="54"/>
      <c r="UKQ25" s="54"/>
      <c r="UKR25" s="54"/>
      <c r="UKS25" s="54"/>
      <c r="UKT25" s="54"/>
      <c r="UKU25" s="54"/>
      <c r="UKV25" s="54"/>
      <c r="UKW25" s="54"/>
      <c r="UKX25" s="54"/>
      <c r="UKY25" s="54"/>
      <c r="UKZ25" s="54"/>
      <c r="ULA25" s="54"/>
      <c r="ULB25" s="54"/>
      <c r="ULC25" s="54"/>
      <c r="ULD25" s="54"/>
      <c r="ULE25" s="54"/>
      <c r="ULF25" s="54"/>
      <c r="ULG25" s="54"/>
      <c r="ULH25" s="54"/>
      <c r="ULI25" s="54"/>
      <c r="ULJ25" s="54"/>
      <c r="ULK25" s="54"/>
      <c r="ULL25" s="54"/>
      <c r="ULM25" s="54"/>
      <c r="ULN25" s="54"/>
      <c r="ULO25" s="54"/>
      <c r="ULP25" s="54"/>
      <c r="ULQ25" s="54"/>
      <c r="ULR25" s="54"/>
      <c r="ULS25" s="54"/>
      <c r="ULT25" s="54"/>
      <c r="ULU25" s="54"/>
      <c r="ULV25" s="54"/>
      <c r="ULW25" s="54"/>
      <c r="ULX25" s="54"/>
      <c r="ULY25" s="54"/>
      <c r="ULZ25" s="54"/>
      <c r="UMA25" s="54"/>
      <c r="UMB25" s="54"/>
      <c r="UMC25" s="54"/>
      <c r="UMD25" s="54"/>
      <c r="UME25" s="54"/>
      <c r="UMF25" s="54"/>
      <c r="UMG25" s="54"/>
      <c r="UMH25" s="54"/>
      <c r="UMI25" s="54"/>
      <c r="UMJ25" s="54"/>
      <c r="UMK25" s="54"/>
      <c r="UML25" s="54"/>
      <c r="UMM25" s="54"/>
      <c r="UMN25" s="54"/>
      <c r="UMO25" s="54"/>
      <c r="UMP25" s="54"/>
      <c r="UMQ25" s="54"/>
      <c r="UMR25" s="54"/>
      <c r="UMS25" s="54"/>
      <c r="UMT25" s="54"/>
      <c r="UMU25" s="54"/>
      <c r="UMV25" s="54"/>
      <c r="UMW25" s="54"/>
      <c r="UMX25" s="54"/>
      <c r="UMY25" s="54"/>
      <c r="UMZ25" s="54"/>
      <c r="UNA25" s="54"/>
      <c r="UNB25" s="54"/>
      <c r="UNC25" s="54"/>
      <c r="UND25" s="54"/>
      <c r="UNE25" s="54"/>
      <c r="UNF25" s="54"/>
      <c r="UNG25" s="54"/>
      <c r="UNH25" s="54"/>
      <c r="UNI25" s="54"/>
      <c r="UNJ25" s="54"/>
      <c r="UNK25" s="54"/>
      <c r="UNL25" s="54"/>
      <c r="UNM25" s="54"/>
      <c r="UNN25" s="54"/>
      <c r="UNO25" s="54"/>
      <c r="UNP25" s="54"/>
      <c r="UNQ25" s="54"/>
      <c r="UNR25" s="54"/>
      <c r="UNS25" s="54"/>
      <c r="UNT25" s="54"/>
      <c r="UNU25" s="54"/>
      <c r="UNV25" s="54"/>
      <c r="UNW25" s="54"/>
      <c r="UNX25" s="54"/>
      <c r="UNY25" s="54"/>
      <c r="UNZ25" s="54"/>
      <c r="UOA25" s="54"/>
      <c r="UOB25" s="54"/>
      <c r="UOC25" s="54"/>
      <c r="UOD25" s="54"/>
      <c r="UOE25" s="54"/>
      <c r="UOF25" s="54"/>
      <c r="UOG25" s="54"/>
      <c r="UOH25" s="54"/>
      <c r="UOI25" s="54"/>
      <c r="UOJ25" s="54"/>
      <c r="UOK25" s="54"/>
      <c r="UOL25" s="54"/>
      <c r="UOM25" s="54"/>
      <c r="UON25" s="54"/>
      <c r="UOO25" s="54"/>
      <c r="UOP25" s="54"/>
      <c r="UOQ25" s="54"/>
      <c r="UOR25" s="54"/>
      <c r="UOS25" s="54"/>
      <c r="UOT25" s="54"/>
      <c r="UOU25" s="54"/>
      <c r="UOV25" s="54"/>
      <c r="UOW25" s="54"/>
      <c r="UOX25" s="54"/>
      <c r="UOY25" s="54"/>
      <c r="UOZ25" s="54"/>
      <c r="UPA25" s="54"/>
      <c r="UPB25" s="54"/>
      <c r="UPC25" s="54"/>
      <c r="UPD25" s="54"/>
      <c r="UPE25" s="54"/>
      <c r="UPF25" s="54"/>
      <c r="UPG25" s="54"/>
      <c r="UPH25" s="54"/>
      <c r="UPI25" s="54"/>
      <c r="UPJ25" s="54"/>
      <c r="UPK25" s="54"/>
      <c r="UPL25" s="54"/>
      <c r="UPM25" s="54"/>
      <c r="UPN25" s="54"/>
      <c r="UPO25" s="54"/>
      <c r="UPP25" s="54"/>
      <c r="UPQ25" s="54"/>
      <c r="UPR25" s="54"/>
      <c r="UPS25" s="54"/>
      <c r="UPT25" s="54"/>
      <c r="UPU25" s="54"/>
      <c r="UPV25" s="54"/>
      <c r="UPW25" s="54"/>
      <c r="UPX25" s="54"/>
      <c r="UPY25" s="54"/>
      <c r="UPZ25" s="54"/>
      <c r="UQA25" s="54"/>
      <c r="UQB25" s="54"/>
      <c r="UQC25" s="54"/>
      <c r="UQD25" s="54"/>
      <c r="UQE25" s="54"/>
      <c r="UQF25" s="54"/>
      <c r="UQG25" s="54"/>
      <c r="UQH25" s="54"/>
      <c r="UQI25" s="54"/>
      <c r="UQJ25" s="54"/>
      <c r="UQK25" s="54"/>
      <c r="UQL25" s="54"/>
      <c r="UQM25" s="54"/>
      <c r="UQN25" s="54"/>
      <c r="UQO25" s="54"/>
      <c r="UQP25" s="54"/>
      <c r="UQQ25" s="54"/>
      <c r="UQR25" s="54"/>
      <c r="UQS25" s="54"/>
      <c r="UQT25" s="54"/>
      <c r="UQU25" s="54"/>
      <c r="UQV25" s="54"/>
      <c r="UQW25" s="54"/>
      <c r="UQX25" s="54"/>
      <c r="UQY25" s="54"/>
      <c r="UQZ25" s="54"/>
      <c r="URA25" s="54"/>
      <c r="URB25" s="54"/>
      <c r="URC25" s="54"/>
      <c r="URD25" s="54"/>
      <c r="URE25" s="54"/>
      <c r="URF25" s="54"/>
      <c r="URG25" s="54"/>
      <c r="URH25" s="54"/>
      <c r="URI25" s="54"/>
      <c r="URJ25" s="54"/>
      <c r="URK25" s="54"/>
      <c r="URL25" s="54"/>
      <c r="URM25" s="54"/>
      <c r="URN25" s="54"/>
      <c r="URO25" s="54"/>
      <c r="URP25" s="54"/>
      <c r="URQ25" s="54"/>
      <c r="URR25" s="54"/>
      <c r="URS25" s="54"/>
      <c r="URT25" s="54"/>
      <c r="URU25" s="54"/>
      <c r="URV25" s="54"/>
      <c r="URW25" s="54"/>
      <c r="URX25" s="54"/>
      <c r="URY25" s="54"/>
      <c r="URZ25" s="54"/>
      <c r="USA25" s="54"/>
      <c r="USB25" s="54"/>
      <c r="USC25" s="54"/>
      <c r="USD25" s="54"/>
      <c r="USE25" s="54"/>
      <c r="USF25" s="54"/>
      <c r="USG25" s="54"/>
      <c r="USH25" s="54"/>
      <c r="USI25" s="54"/>
      <c r="USJ25" s="54"/>
      <c r="USK25" s="54"/>
      <c r="USL25" s="54"/>
      <c r="USM25" s="54"/>
      <c r="USN25" s="54"/>
      <c r="USO25" s="54"/>
      <c r="USP25" s="54"/>
      <c r="USQ25" s="54"/>
      <c r="USR25" s="54"/>
      <c r="USS25" s="54"/>
      <c r="UST25" s="54"/>
      <c r="USU25" s="54"/>
      <c r="USV25" s="54"/>
      <c r="USW25" s="54"/>
      <c r="USX25" s="54"/>
      <c r="USY25" s="54"/>
      <c r="USZ25" s="54"/>
      <c r="UTA25" s="54"/>
      <c r="UTB25" s="54"/>
      <c r="UTC25" s="54"/>
      <c r="UTD25" s="54"/>
      <c r="UTE25" s="54"/>
      <c r="UTF25" s="54"/>
      <c r="UTG25" s="54"/>
      <c r="UTH25" s="54"/>
      <c r="UTI25" s="54"/>
      <c r="UTJ25" s="54"/>
      <c r="UTK25" s="54"/>
      <c r="UTL25" s="54"/>
      <c r="UTM25" s="54"/>
      <c r="UTN25" s="54"/>
      <c r="UTO25" s="54"/>
      <c r="UTP25" s="54"/>
      <c r="UTQ25" s="54"/>
      <c r="UTR25" s="54"/>
      <c r="UTS25" s="54"/>
      <c r="UTT25" s="54"/>
      <c r="UTU25" s="54"/>
      <c r="UTV25" s="54"/>
      <c r="UTW25" s="54"/>
      <c r="UTX25" s="54"/>
      <c r="UTY25" s="54"/>
      <c r="UTZ25" s="54"/>
      <c r="UUA25" s="54"/>
      <c r="UUB25" s="54"/>
      <c r="UUC25" s="54"/>
      <c r="UUD25" s="54"/>
      <c r="UUE25" s="54"/>
      <c r="UUF25" s="54"/>
      <c r="UUG25" s="54"/>
      <c r="UUH25" s="54"/>
      <c r="UUI25" s="54"/>
      <c r="UUJ25" s="54"/>
      <c r="UUK25" s="54"/>
      <c r="UUL25" s="54"/>
      <c r="UUM25" s="54"/>
      <c r="UUN25" s="54"/>
      <c r="UUO25" s="54"/>
      <c r="UUP25" s="54"/>
      <c r="UUQ25" s="54"/>
      <c r="UUR25" s="54"/>
      <c r="UUS25" s="54"/>
      <c r="UUT25" s="54"/>
      <c r="UUU25" s="54"/>
      <c r="UUV25" s="54"/>
      <c r="UUW25" s="54"/>
      <c r="UUX25" s="54"/>
      <c r="UUY25" s="54"/>
      <c r="UUZ25" s="54"/>
      <c r="UVA25" s="54"/>
      <c r="UVB25" s="54"/>
      <c r="UVC25" s="54"/>
      <c r="UVD25" s="54"/>
      <c r="UVE25" s="54"/>
      <c r="UVF25" s="54"/>
      <c r="UVG25" s="54"/>
      <c r="UVH25" s="54"/>
      <c r="UVI25" s="54"/>
      <c r="UVJ25" s="54"/>
      <c r="UVK25" s="54"/>
      <c r="UVL25" s="54"/>
      <c r="UVM25" s="54"/>
      <c r="UVN25" s="54"/>
      <c r="UVO25" s="54"/>
      <c r="UVP25" s="54"/>
      <c r="UVQ25" s="54"/>
      <c r="UVR25" s="54"/>
      <c r="UVS25" s="54"/>
      <c r="UVT25" s="54"/>
      <c r="UVU25" s="54"/>
      <c r="UVV25" s="54"/>
      <c r="UVW25" s="54"/>
      <c r="UVX25" s="54"/>
      <c r="UVY25" s="54"/>
      <c r="UVZ25" s="54"/>
      <c r="UWA25" s="54"/>
      <c r="UWB25" s="54"/>
      <c r="UWC25" s="54"/>
      <c r="UWD25" s="54"/>
      <c r="UWE25" s="54"/>
      <c r="UWF25" s="54"/>
      <c r="UWG25" s="54"/>
      <c r="UWH25" s="54"/>
      <c r="UWI25" s="54"/>
      <c r="UWJ25" s="54"/>
      <c r="UWK25" s="54"/>
      <c r="UWL25" s="54"/>
      <c r="UWM25" s="54"/>
      <c r="UWN25" s="54"/>
      <c r="UWO25" s="54"/>
      <c r="UWP25" s="54"/>
      <c r="UWQ25" s="54"/>
      <c r="UWR25" s="54"/>
      <c r="UWS25" s="54"/>
      <c r="UWT25" s="54"/>
      <c r="UWU25" s="54"/>
      <c r="UWV25" s="54"/>
      <c r="UWW25" s="54"/>
      <c r="UWX25" s="54"/>
      <c r="UWY25" s="54"/>
      <c r="UWZ25" s="54"/>
      <c r="UXA25" s="54"/>
      <c r="UXB25" s="54"/>
      <c r="UXC25" s="54"/>
      <c r="UXD25" s="54"/>
      <c r="UXE25" s="54"/>
      <c r="UXF25" s="54"/>
      <c r="UXG25" s="54"/>
      <c r="UXH25" s="54"/>
      <c r="UXI25" s="54"/>
      <c r="UXJ25" s="54"/>
      <c r="UXK25" s="54"/>
      <c r="UXL25" s="54"/>
      <c r="UXM25" s="54"/>
      <c r="UXN25" s="54"/>
      <c r="UXO25" s="54"/>
      <c r="UXP25" s="54"/>
      <c r="UXQ25" s="54"/>
      <c r="UXR25" s="54"/>
      <c r="UXS25" s="54"/>
      <c r="UXT25" s="54"/>
      <c r="UXU25" s="54"/>
      <c r="UXV25" s="54"/>
      <c r="UXW25" s="54"/>
      <c r="UXX25" s="54"/>
      <c r="UXY25" s="54"/>
      <c r="UXZ25" s="54"/>
      <c r="UYA25" s="54"/>
      <c r="UYB25" s="54"/>
      <c r="UYC25" s="54"/>
      <c r="UYD25" s="54"/>
      <c r="UYE25" s="54"/>
      <c r="UYF25" s="54"/>
      <c r="UYG25" s="54"/>
      <c r="UYH25" s="54"/>
      <c r="UYI25" s="54"/>
      <c r="UYJ25" s="54"/>
      <c r="UYK25" s="54"/>
      <c r="UYL25" s="54"/>
      <c r="UYM25" s="54"/>
      <c r="UYN25" s="54"/>
      <c r="UYO25" s="54"/>
      <c r="UYP25" s="54"/>
      <c r="UYQ25" s="54"/>
      <c r="UYR25" s="54"/>
      <c r="UYS25" s="54"/>
      <c r="UYT25" s="54"/>
      <c r="UYU25" s="54"/>
      <c r="UYV25" s="54"/>
      <c r="UYW25" s="54"/>
      <c r="UYX25" s="54"/>
      <c r="UYY25" s="54"/>
      <c r="UYZ25" s="54"/>
      <c r="UZA25" s="54"/>
      <c r="UZB25" s="54"/>
      <c r="UZC25" s="54"/>
      <c r="UZD25" s="54"/>
      <c r="UZE25" s="54"/>
      <c r="UZF25" s="54"/>
      <c r="UZG25" s="54"/>
      <c r="UZH25" s="54"/>
      <c r="UZI25" s="54"/>
      <c r="UZJ25" s="54"/>
      <c r="UZK25" s="54"/>
      <c r="UZL25" s="54"/>
      <c r="UZM25" s="54"/>
      <c r="UZN25" s="54"/>
      <c r="UZO25" s="54"/>
      <c r="UZP25" s="54"/>
      <c r="UZQ25" s="54"/>
      <c r="UZR25" s="54"/>
      <c r="UZS25" s="54"/>
      <c r="UZT25" s="54"/>
      <c r="UZU25" s="54"/>
      <c r="UZV25" s="54"/>
      <c r="UZW25" s="54"/>
      <c r="UZX25" s="54"/>
      <c r="UZY25" s="54"/>
      <c r="UZZ25" s="54"/>
      <c r="VAA25" s="54"/>
      <c r="VAB25" s="54"/>
      <c r="VAC25" s="54"/>
      <c r="VAD25" s="54"/>
      <c r="VAE25" s="54"/>
      <c r="VAF25" s="54"/>
      <c r="VAG25" s="54"/>
      <c r="VAH25" s="54"/>
      <c r="VAI25" s="54"/>
      <c r="VAJ25" s="54"/>
      <c r="VAK25" s="54"/>
      <c r="VAL25" s="54"/>
      <c r="VAM25" s="54"/>
      <c r="VAN25" s="54"/>
      <c r="VAO25" s="54"/>
      <c r="VAP25" s="54"/>
      <c r="VAQ25" s="54"/>
      <c r="VAR25" s="54"/>
      <c r="VAS25" s="54"/>
      <c r="VAT25" s="54"/>
      <c r="VAU25" s="54"/>
      <c r="VAV25" s="54"/>
      <c r="VAW25" s="54"/>
      <c r="VAX25" s="54"/>
      <c r="VAY25" s="54"/>
      <c r="VAZ25" s="54"/>
      <c r="VBA25" s="54"/>
      <c r="VBB25" s="54"/>
      <c r="VBC25" s="54"/>
      <c r="VBD25" s="54"/>
      <c r="VBE25" s="54"/>
      <c r="VBF25" s="54"/>
      <c r="VBG25" s="54"/>
      <c r="VBH25" s="54"/>
      <c r="VBI25" s="54"/>
      <c r="VBJ25" s="54"/>
      <c r="VBK25" s="54"/>
      <c r="VBL25" s="54"/>
      <c r="VBM25" s="54"/>
      <c r="VBN25" s="54"/>
      <c r="VBO25" s="54"/>
      <c r="VBP25" s="54"/>
      <c r="VBQ25" s="54"/>
      <c r="VBR25" s="54"/>
      <c r="VBS25" s="54"/>
      <c r="VBT25" s="54"/>
      <c r="VBU25" s="54"/>
      <c r="VBV25" s="54"/>
      <c r="VBW25" s="54"/>
      <c r="VBX25" s="54"/>
      <c r="VBY25" s="54"/>
      <c r="VBZ25" s="54"/>
      <c r="VCA25" s="54"/>
      <c r="VCB25" s="54"/>
      <c r="VCC25" s="54"/>
      <c r="VCD25" s="54"/>
      <c r="VCE25" s="54"/>
      <c r="VCF25" s="54"/>
      <c r="VCG25" s="54"/>
      <c r="VCH25" s="54"/>
      <c r="VCI25" s="54"/>
      <c r="VCJ25" s="54"/>
      <c r="VCK25" s="54"/>
      <c r="VCL25" s="54"/>
      <c r="VCM25" s="54"/>
      <c r="VCN25" s="54"/>
      <c r="VCO25" s="54"/>
      <c r="VCP25" s="54"/>
      <c r="VCQ25" s="54"/>
      <c r="VCR25" s="54"/>
      <c r="VCS25" s="54"/>
      <c r="VCT25" s="54"/>
      <c r="VCU25" s="54"/>
      <c r="VCV25" s="54"/>
      <c r="VCW25" s="54"/>
      <c r="VCX25" s="54"/>
      <c r="VCY25" s="54"/>
      <c r="VCZ25" s="54"/>
      <c r="VDA25" s="54"/>
      <c r="VDB25" s="54"/>
      <c r="VDC25" s="54"/>
      <c r="VDD25" s="54"/>
      <c r="VDE25" s="54"/>
      <c r="VDF25" s="54"/>
      <c r="VDG25" s="54"/>
      <c r="VDH25" s="54"/>
      <c r="VDI25" s="54"/>
      <c r="VDJ25" s="54"/>
      <c r="VDK25" s="54"/>
      <c r="VDL25" s="54"/>
      <c r="VDM25" s="54"/>
      <c r="VDN25" s="54"/>
      <c r="VDO25" s="54"/>
      <c r="VDP25" s="54"/>
      <c r="VDQ25" s="54"/>
      <c r="VDR25" s="54"/>
      <c r="VDS25" s="54"/>
      <c r="VDT25" s="54"/>
      <c r="VDU25" s="54"/>
      <c r="VDV25" s="54"/>
      <c r="VDW25" s="54"/>
      <c r="VDX25" s="54"/>
      <c r="VDY25" s="54"/>
      <c r="VDZ25" s="54"/>
      <c r="VEA25" s="54"/>
      <c r="VEB25" s="54"/>
      <c r="VEC25" s="54"/>
      <c r="VED25" s="54"/>
      <c r="VEE25" s="54"/>
      <c r="VEF25" s="54"/>
      <c r="VEG25" s="54"/>
      <c r="VEH25" s="54"/>
      <c r="VEI25" s="54"/>
      <c r="VEJ25" s="54"/>
      <c r="VEK25" s="54"/>
      <c r="VEL25" s="54"/>
      <c r="VEM25" s="54"/>
      <c r="VEN25" s="54"/>
      <c r="VEO25" s="54"/>
      <c r="VEP25" s="54"/>
      <c r="VEQ25" s="54"/>
      <c r="VER25" s="54"/>
      <c r="VES25" s="54"/>
      <c r="VET25" s="54"/>
      <c r="VEU25" s="54"/>
      <c r="VEV25" s="54"/>
      <c r="VEW25" s="54"/>
      <c r="VEX25" s="54"/>
      <c r="VEY25" s="54"/>
      <c r="VEZ25" s="54"/>
      <c r="VFA25" s="54"/>
      <c r="VFB25" s="54"/>
      <c r="VFC25" s="54"/>
      <c r="VFD25" s="54"/>
      <c r="VFE25" s="54"/>
      <c r="VFF25" s="54"/>
      <c r="VFG25" s="54"/>
      <c r="VFH25" s="54"/>
      <c r="VFI25" s="54"/>
      <c r="VFJ25" s="54"/>
      <c r="VFK25" s="54"/>
      <c r="VFL25" s="54"/>
      <c r="VFM25" s="54"/>
      <c r="VFN25" s="54"/>
      <c r="VFO25" s="54"/>
      <c r="VFP25" s="54"/>
      <c r="VFQ25" s="54"/>
      <c r="VFR25" s="54"/>
      <c r="VFS25" s="54"/>
      <c r="VFT25" s="54"/>
      <c r="VFU25" s="54"/>
      <c r="VFV25" s="54"/>
      <c r="VFW25" s="54"/>
      <c r="VFX25" s="54"/>
      <c r="VFY25" s="54"/>
      <c r="VFZ25" s="54"/>
      <c r="VGA25" s="54"/>
      <c r="VGB25" s="54"/>
      <c r="VGC25" s="54"/>
      <c r="VGD25" s="54"/>
      <c r="VGE25" s="54"/>
      <c r="VGF25" s="54"/>
      <c r="VGG25" s="54"/>
      <c r="VGH25" s="54"/>
      <c r="VGI25" s="54"/>
      <c r="VGJ25" s="54"/>
      <c r="VGK25" s="54"/>
      <c r="VGL25" s="54"/>
      <c r="VGM25" s="54"/>
      <c r="VGN25" s="54"/>
      <c r="VGO25" s="54"/>
      <c r="VGP25" s="54"/>
      <c r="VGQ25" s="54"/>
      <c r="VGR25" s="54"/>
      <c r="VGS25" s="54"/>
      <c r="VGT25" s="54"/>
      <c r="VGU25" s="54"/>
      <c r="VGV25" s="54"/>
      <c r="VGW25" s="54"/>
      <c r="VGX25" s="54"/>
      <c r="VGY25" s="54"/>
      <c r="VGZ25" s="54"/>
      <c r="VHA25" s="54"/>
      <c r="VHB25" s="54"/>
      <c r="VHC25" s="54"/>
      <c r="VHD25" s="54"/>
      <c r="VHE25" s="54"/>
      <c r="VHF25" s="54"/>
      <c r="VHG25" s="54"/>
      <c r="VHH25" s="54"/>
      <c r="VHI25" s="54"/>
      <c r="VHJ25" s="54"/>
      <c r="VHK25" s="54"/>
      <c r="VHL25" s="54"/>
      <c r="VHM25" s="54"/>
      <c r="VHN25" s="54"/>
      <c r="VHO25" s="54"/>
      <c r="VHP25" s="54"/>
      <c r="VHQ25" s="54"/>
      <c r="VHR25" s="54"/>
      <c r="VHS25" s="54"/>
      <c r="VHT25" s="54"/>
      <c r="VHU25" s="54"/>
      <c r="VHV25" s="54"/>
      <c r="VHW25" s="54"/>
      <c r="VHX25" s="54"/>
      <c r="VHY25" s="54"/>
      <c r="VHZ25" s="54"/>
      <c r="VIA25" s="54"/>
      <c r="VIB25" s="54"/>
      <c r="VIC25" s="54"/>
      <c r="VID25" s="54"/>
      <c r="VIE25" s="54"/>
      <c r="VIF25" s="54"/>
      <c r="VIG25" s="54"/>
      <c r="VIH25" s="54"/>
      <c r="VII25" s="54"/>
      <c r="VIJ25" s="54"/>
      <c r="VIK25" s="54"/>
      <c r="VIL25" s="54"/>
      <c r="VIM25" s="54"/>
      <c r="VIN25" s="54"/>
      <c r="VIO25" s="54"/>
      <c r="VIP25" s="54"/>
      <c r="VIQ25" s="54"/>
      <c r="VIR25" s="54"/>
      <c r="VIS25" s="54"/>
      <c r="VIT25" s="54"/>
      <c r="VIU25" s="54"/>
      <c r="VIV25" s="54"/>
      <c r="VIW25" s="54"/>
      <c r="VIX25" s="54"/>
      <c r="VIY25" s="54"/>
      <c r="VIZ25" s="54"/>
      <c r="VJA25" s="54"/>
      <c r="VJB25" s="54"/>
      <c r="VJC25" s="54"/>
      <c r="VJD25" s="54"/>
      <c r="VJE25" s="54"/>
      <c r="VJF25" s="54"/>
      <c r="VJG25" s="54"/>
      <c r="VJH25" s="54"/>
      <c r="VJI25" s="54"/>
      <c r="VJJ25" s="54"/>
      <c r="VJK25" s="54"/>
      <c r="VJL25" s="54"/>
      <c r="VJM25" s="54"/>
      <c r="VJN25" s="54"/>
      <c r="VJO25" s="54"/>
      <c r="VJP25" s="54"/>
      <c r="VJQ25" s="54"/>
      <c r="VJR25" s="54"/>
      <c r="VJS25" s="54"/>
      <c r="VJT25" s="54"/>
      <c r="VJU25" s="54"/>
      <c r="VJV25" s="54"/>
      <c r="VJW25" s="54"/>
      <c r="VJX25" s="54"/>
      <c r="VJY25" s="54"/>
      <c r="VJZ25" s="54"/>
      <c r="VKA25" s="54"/>
      <c r="VKB25" s="54"/>
      <c r="VKC25" s="54"/>
      <c r="VKD25" s="54"/>
      <c r="VKE25" s="54"/>
      <c r="VKF25" s="54"/>
      <c r="VKG25" s="54"/>
      <c r="VKH25" s="54"/>
      <c r="VKI25" s="54"/>
      <c r="VKJ25" s="54"/>
      <c r="VKK25" s="54"/>
      <c r="VKL25" s="54"/>
      <c r="VKM25" s="54"/>
      <c r="VKN25" s="54"/>
      <c r="VKO25" s="54"/>
      <c r="VKP25" s="54"/>
      <c r="VKQ25" s="54"/>
      <c r="VKR25" s="54"/>
      <c r="VKS25" s="54"/>
      <c r="VKT25" s="54"/>
      <c r="VKU25" s="54"/>
      <c r="VKV25" s="54"/>
      <c r="VKW25" s="54"/>
      <c r="VKX25" s="54"/>
      <c r="VKY25" s="54"/>
      <c r="VKZ25" s="54"/>
      <c r="VLA25" s="54"/>
      <c r="VLB25" s="54"/>
      <c r="VLC25" s="54"/>
      <c r="VLD25" s="54"/>
      <c r="VLE25" s="54"/>
      <c r="VLF25" s="54"/>
      <c r="VLG25" s="54"/>
      <c r="VLH25" s="54"/>
      <c r="VLI25" s="54"/>
      <c r="VLJ25" s="54"/>
      <c r="VLK25" s="54"/>
      <c r="VLL25" s="54"/>
      <c r="VLM25" s="54"/>
      <c r="VLN25" s="54"/>
      <c r="VLO25" s="54"/>
      <c r="VLP25" s="54"/>
      <c r="VLQ25" s="54"/>
      <c r="VLR25" s="54"/>
      <c r="VLS25" s="54"/>
      <c r="VLT25" s="54"/>
      <c r="VLU25" s="54"/>
      <c r="VLV25" s="54"/>
      <c r="VLW25" s="54"/>
      <c r="VLX25" s="54"/>
      <c r="VLY25" s="54"/>
      <c r="VLZ25" s="54"/>
      <c r="VMA25" s="54"/>
      <c r="VMB25" s="54"/>
      <c r="VMC25" s="54"/>
      <c r="VMD25" s="54"/>
      <c r="VME25" s="54"/>
      <c r="VMF25" s="54"/>
      <c r="VMG25" s="54"/>
      <c r="VMH25" s="54"/>
      <c r="VMI25" s="54"/>
      <c r="VMJ25" s="54"/>
      <c r="VMK25" s="54"/>
      <c r="VML25" s="54"/>
      <c r="VMM25" s="54"/>
      <c r="VMN25" s="54"/>
      <c r="VMO25" s="54"/>
      <c r="VMP25" s="54"/>
      <c r="VMQ25" s="54"/>
      <c r="VMR25" s="54"/>
      <c r="VMS25" s="54"/>
      <c r="VMT25" s="54"/>
      <c r="VMU25" s="54"/>
      <c r="VMV25" s="54"/>
      <c r="VMW25" s="54"/>
      <c r="VMX25" s="54"/>
      <c r="VMY25" s="54"/>
      <c r="VMZ25" s="54"/>
      <c r="VNA25" s="54"/>
      <c r="VNB25" s="54"/>
      <c r="VNC25" s="54"/>
      <c r="VND25" s="54"/>
      <c r="VNE25" s="54"/>
      <c r="VNF25" s="54"/>
      <c r="VNG25" s="54"/>
      <c r="VNH25" s="54"/>
      <c r="VNI25" s="54"/>
      <c r="VNJ25" s="54"/>
      <c r="VNK25" s="54"/>
      <c r="VNL25" s="54"/>
      <c r="VNM25" s="54"/>
      <c r="VNN25" s="54"/>
      <c r="VNO25" s="54"/>
      <c r="VNP25" s="54"/>
      <c r="VNQ25" s="54"/>
      <c r="VNR25" s="54"/>
      <c r="VNS25" s="54"/>
      <c r="VNT25" s="54"/>
      <c r="VNU25" s="54"/>
      <c r="VNV25" s="54"/>
      <c r="VNW25" s="54"/>
      <c r="VNX25" s="54"/>
      <c r="VNY25" s="54"/>
      <c r="VNZ25" s="54"/>
      <c r="VOA25" s="54"/>
      <c r="VOB25" s="54"/>
      <c r="VOC25" s="54"/>
      <c r="VOD25" s="54"/>
      <c r="VOE25" s="54"/>
      <c r="VOF25" s="54"/>
      <c r="VOG25" s="54"/>
      <c r="VOH25" s="54"/>
      <c r="VOI25" s="54"/>
      <c r="VOJ25" s="54"/>
      <c r="VOK25" s="54"/>
      <c r="VOL25" s="54"/>
      <c r="VOM25" s="54"/>
      <c r="VON25" s="54"/>
      <c r="VOO25" s="54"/>
      <c r="VOP25" s="54"/>
      <c r="VOQ25" s="54"/>
      <c r="VOR25" s="54"/>
      <c r="VOS25" s="54"/>
      <c r="VOT25" s="54"/>
      <c r="VOU25" s="54"/>
      <c r="VOV25" s="54"/>
      <c r="VOW25" s="54"/>
      <c r="VOX25" s="54"/>
      <c r="VOY25" s="54"/>
      <c r="VOZ25" s="54"/>
      <c r="VPA25" s="54"/>
      <c r="VPB25" s="54"/>
      <c r="VPC25" s="54"/>
      <c r="VPD25" s="54"/>
      <c r="VPE25" s="54"/>
      <c r="VPF25" s="54"/>
      <c r="VPG25" s="54"/>
      <c r="VPH25" s="54"/>
      <c r="VPI25" s="54"/>
      <c r="VPJ25" s="54"/>
      <c r="VPK25" s="54"/>
      <c r="VPL25" s="54"/>
      <c r="VPM25" s="54"/>
      <c r="VPN25" s="54"/>
      <c r="VPO25" s="54"/>
      <c r="VPP25" s="54"/>
      <c r="VPQ25" s="54"/>
      <c r="VPR25" s="54"/>
      <c r="VPS25" s="54"/>
      <c r="VPT25" s="54"/>
      <c r="VPU25" s="54"/>
      <c r="VPV25" s="54"/>
      <c r="VPW25" s="54"/>
      <c r="VPX25" s="54"/>
      <c r="VPY25" s="54"/>
      <c r="VPZ25" s="54"/>
      <c r="VQA25" s="54"/>
      <c r="VQB25" s="54"/>
      <c r="VQC25" s="54"/>
      <c r="VQD25" s="54"/>
      <c r="VQE25" s="54"/>
      <c r="VQF25" s="54"/>
      <c r="VQG25" s="54"/>
      <c r="VQH25" s="54"/>
      <c r="VQI25" s="54"/>
      <c r="VQJ25" s="54"/>
      <c r="VQK25" s="54"/>
      <c r="VQL25" s="54"/>
      <c r="VQM25" s="54"/>
      <c r="VQN25" s="54"/>
      <c r="VQO25" s="54"/>
      <c r="VQP25" s="54"/>
      <c r="VQQ25" s="54"/>
      <c r="VQR25" s="54"/>
      <c r="VQS25" s="54"/>
      <c r="VQT25" s="54"/>
      <c r="VQU25" s="54"/>
      <c r="VQV25" s="54"/>
      <c r="VQW25" s="54"/>
      <c r="VQX25" s="54"/>
      <c r="VQY25" s="54"/>
      <c r="VQZ25" s="54"/>
      <c r="VRA25" s="54"/>
      <c r="VRB25" s="54"/>
      <c r="VRC25" s="54"/>
      <c r="VRD25" s="54"/>
      <c r="VRE25" s="54"/>
      <c r="VRF25" s="54"/>
      <c r="VRG25" s="54"/>
      <c r="VRH25" s="54"/>
      <c r="VRI25" s="54"/>
      <c r="VRJ25" s="54"/>
      <c r="VRK25" s="54"/>
      <c r="VRL25" s="54"/>
      <c r="VRM25" s="54"/>
      <c r="VRN25" s="54"/>
      <c r="VRO25" s="54"/>
      <c r="VRP25" s="54"/>
      <c r="VRQ25" s="54"/>
      <c r="VRR25" s="54"/>
      <c r="VRS25" s="54"/>
      <c r="VRT25" s="54"/>
      <c r="VRU25" s="54"/>
      <c r="VRV25" s="54"/>
      <c r="VRW25" s="54"/>
      <c r="VRX25" s="54"/>
      <c r="VRY25" s="54"/>
      <c r="VRZ25" s="54"/>
      <c r="VSA25" s="54"/>
      <c r="VSB25" s="54"/>
      <c r="VSC25" s="54"/>
      <c r="VSD25" s="54"/>
      <c r="VSE25" s="54"/>
      <c r="VSF25" s="54"/>
      <c r="VSG25" s="54"/>
      <c r="VSH25" s="54"/>
      <c r="VSI25" s="54"/>
      <c r="VSJ25" s="54"/>
      <c r="VSK25" s="54"/>
      <c r="VSL25" s="54"/>
      <c r="VSM25" s="54"/>
      <c r="VSN25" s="54"/>
      <c r="VSO25" s="54"/>
      <c r="VSP25" s="54"/>
      <c r="VSQ25" s="54"/>
      <c r="VSR25" s="54"/>
      <c r="VSS25" s="54"/>
      <c r="VST25" s="54"/>
      <c r="VSU25" s="54"/>
      <c r="VSV25" s="54"/>
      <c r="VSW25" s="54"/>
      <c r="VSX25" s="54"/>
      <c r="VSY25" s="54"/>
      <c r="VSZ25" s="54"/>
      <c r="VTA25" s="54"/>
      <c r="VTB25" s="54"/>
      <c r="VTC25" s="54"/>
      <c r="VTD25" s="54"/>
      <c r="VTE25" s="54"/>
      <c r="VTF25" s="54"/>
      <c r="VTG25" s="54"/>
      <c r="VTH25" s="54"/>
      <c r="VTI25" s="54"/>
      <c r="VTJ25" s="54"/>
      <c r="VTK25" s="54"/>
      <c r="VTL25" s="54"/>
      <c r="VTM25" s="54"/>
      <c r="VTN25" s="54"/>
      <c r="VTO25" s="54"/>
      <c r="VTP25" s="54"/>
      <c r="VTQ25" s="54"/>
      <c r="VTR25" s="54"/>
      <c r="VTS25" s="54"/>
      <c r="VTT25" s="54"/>
      <c r="VTU25" s="54"/>
      <c r="VTV25" s="54"/>
      <c r="VTW25" s="54"/>
      <c r="VTX25" s="54"/>
      <c r="VTY25" s="54"/>
      <c r="VTZ25" s="54"/>
      <c r="VUA25" s="54"/>
      <c r="VUB25" s="54"/>
      <c r="VUC25" s="54"/>
      <c r="VUD25" s="54"/>
      <c r="VUE25" s="54"/>
      <c r="VUF25" s="54"/>
      <c r="VUG25" s="54"/>
      <c r="VUH25" s="54"/>
      <c r="VUI25" s="54"/>
      <c r="VUJ25" s="54"/>
      <c r="VUK25" s="54"/>
      <c r="VUL25" s="54"/>
      <c r="VUM25" s="54"/>
      <c r="VUN25" s="54"/>
      <c r="VUO25" s="54"/>
      <c r="VUP25" s="54"/>
      <c r="VUQ25" s="54"/>
      <c r="VUR25" s="54"/>
      <c r="VUS25" s="54"/>
      <c r="VUT25" s="54"/>
      <c r="VUU25" s="54"/>
      <c r="VUV25" s="54"/>
      <c r="VUW25" s="54"/>
      <c r="VUX25" s="54"/>
      <c r="VUY25" s="54"/>
      <c r="VUZ25" s="54"/>
      <c r="VVA25" s="54"/>
      <c r="VVB25" s="54"/>
      <c r="VVC25" s="54"/>
      <c r="VVD25" s="54"/>
      <c r="VVE25" s="54"/>
      <c r="VVF25" s="54"/>
      <c r="VVG25" s="54"/>
      <c r="VVH25" s="54"/>
      <c r="VVI25" s="54"/>
      <c r="VVJ25" s="54"/>
      <c r="VVK25" s="54"/>
      <c r="VVL25" s="54"/>
      <c r="VVM25" s="54"/>
      <c r="VVN25" s="54"/>
      <c r="VVO25" s="54"/>
      <c r="VVP25" s="54"/>
      <c r="VVQ25" s="54"/>
      <c r="VVR25" s="54"/>
      <c r="VVS25" s="54"/>
      <c r="VVT25" s="54"/>
      <c r="VVU25" s="54"/>
      <c r="VVV25" s="54"/>
      <c r="VVW25" s="54"/>
      <c r="VVX25" s="54"/>
      <c r="VVY25" s="54"/>
      <c r="VVZ25" s="54"/>
      <c r="VWA25" s="54"/>
      <c r="VWB25" s="54"/>
      <c r="VWC25" s="54"/>
      <c r="VWD25" s="54"/>
      <c r="VWE25" s="54"/>
      <c r="VWF25" s="54"/>
      <c r="VWG25" s="54"/>
      <c r="VWH25" s="54"/>
      <c r="VWI25" s="54"/>
      <c r="VWJ25" s="54"/>
      <c r="VWK25" s="54"/>
      <c r="VWL25" s="54"/>
      <c r="VWM25" s="54"/>
      <c r="VWN25" s="54"/>
      <c r="VWO25" s="54"/>
      <c r="VWP25" s="54"/>
      <c r="VWQ25" s="54"/>
      <c r="VWR25" s="54"/>
      <c r="VWS25" s="54"/>
      <c r="VWT25" s="54"/>
      <c r="VWU25" s="54"/>
      <c r="VWV25" s="54"/>
      <c r="VWW25" s="54"/>
      <c r="VWX25" s="54"/>
      <c r="VWY25" s="54"/>
      <c r="VWZ25" s="54"/>
      <c r="VXA25" s="54"/>
      <c r="VXB25" s="54"/>
      <c r="VXC25" s="54"/>
      <c r="VXD25" s="54"/>
      <c r="VXE25" s="54"/>
      <c r="VXF25" s="54"/>
      <c r="VXG25" s="54"/>
      <c r="VXH25" s="54"/>
      <c r="VXI25" s="54"/>
      <c r="VXJ25" s="54"/>
      <c r="VXK25" s="54"/>
      <c r="VXL25" s="54"/>
      <c r="VXM25" s="54"/>
      <c r="VXN25" s="54"/>
      <c r="VXO25" s="54"/>
      <c r="VXP25" s="54"/>
      <c r="VXQ25" s="54"/>
      <c r="VXR25" s="54"/>
      <c r="VXS25" s="54"/>
      <c r="VXT25" s="54"/>
      <c r="VXU25" s="54"/>
      <c r="VXV25" s="54"/>
      <c r="VXW25" s="54"/>
      <c r="VXX25" s="54"/>
      <c r="VXY25" s="54"/>
      <c r="VXZ25" s="54"/>
      <c r="VYA25" s="54"/>
      <c r="VYB25" s="54"/>
      <c r="VYC25" s="54"/>
      <c r="VYD25" s="54"/>
      <c r="VYE25" s="54"/>
      <c r="VYF25" s="54"/>
      <c r="VYG25" s="54"/>
      <c r="VYH25" s="54"/>
      <c r="VYI25" s="54"/>
      <c r="VYJ25" s="54"/>
      <c r="VYK25" s="54"/>
      <c r="VYL25" s="54"/>
      <c r="VYM25" s="54"/>
      <c r="VYN25" s="54"/>
      <c r="VYO25" s="54"/>
      <c r="VYP25" s="54"/>
      <c r="VYQ25" s="54"/>
      <c r="VYR25" s="54"/>
      <c r="VYS25" s="54"/>
      <c r="VYT25" s="54"/>
      <c r="VYU25" s="54"/>
      <c r="VYV25" s="54"/>
      <c r="VYW25" s="54"/>
      <c r="VYX25" s="54"/>
      <c r="VYY25" s="54"/>
      <c r="VYZ25" s="54"/>
      <c r="VZA25" s="54"/>
      <c r="VZB25" s="54"/>
      <c r="VZC25" s="54"/>
      <c r="VZD25" s="54"/>
      <c r="VZE25" s="54"/>
      <c r="VZF25" s="54"/>
      <c r="VZG25" s="54"/>
      <c r="VZH25" s="54"/>
      <c r="VZI25" s="54"/>
      <c r="VZJ25" s="54"/>
      <c r="VZK25" s="54"/>
      <c r="VZL25" s="54"/>
      <c r="VZM25" s="54"/>
      <c r="VZN25" s="54"/>
      <c r="VZO25" s="54"/>
      <c r="VZP25" s="54"/>
      <c r="VZQ25" s="54"/>
      <c r="VZR25" s="54"/>
      <c r="VZS25" s="54"/>
      <c r="VZT25" s="54"/>
      <c r="VZU25" s="54"/>
      <c r="VZV25" s="54"/>
      <c r="VZW25" s="54"/>
      <c r="VZX25" s="54"/>
      <c r="VZY25" s="54"/>
      <c r="VZZ25" s="54"/>
      <c r="WAA25" s="54"/>
      <c r="WAB25" s="54"/>
      <c r="WAC25" s="54"/>
      <c r="WAD25" s="54"/>
      <c r="WAE25" s="54"/>
      <c r="WAF25" s="54"/>
      <c r="WAG25" s="54"/>
      <c r="WAH25" s="54"/>
      <c r="WAI25" s="54"/>
      <c r="WAJ25" s="54"/>
      <c r="WAK25" s="54"/>
      <c r="WAL25" s="54"/>
      <c r="WAM25" s="54"/>
      <c r="WAN25" s="54"/>
      <c r="WAO25" s="54"/>
      <c r="WAP25" s="54"/>
      <c r="WAQ25" s="54"/>
      <c r="WAR25" s="54"/>
      <c r="WAS25" s="54"/>
      <c r="WAT25" s="54"/>
      <c r="WAU25" s="54"/>
      <c r="WAV25" s="54"/>
      <c r="WAW25" s="54"/>
      <c r="WAX25" s="54"/>
      <c r="WAY25" s="54"/>
      <c r="WAZ25" s="54"/>
      <c r="WBA25" s="54"/>
      <c r="WBB25" s="54"/>
      <c r="WBC25" s="54"/>
      <c r="WBD25" s="54"/>
      <c r="WBE25" s="54"/>
      <c r="WBF25" s="54"/>
      <c r="WBG25" s="54"/>
      <c r="WBH25" s="54"/>
      <c r="WBI25" s="54"/>
      <c r="WBJ25" s="54"/>
      <c r="WBK25" s="54"/>
      <c r="WBL25" s="54"/>
      <c r="WBM25" s="54"/>
      <c r="WBN25" s="54"/>
      <c r="WBO25" s="54"/>
      <c r="WBP25" s="54"/>
      <c r="WBQ25" s="54"/>
      <c r="WBR25" s="54"/>
      <c r="WBS25" s="54"/>
      <c r="WBT25" s="54"/>
      <c r="WBU25" s="54"/>
      <c r="WBV25" s="54"/>
      <c r="WBW25" s="54"/>
      <c r="WBX25" s="54"/>
      <c r="WBY25" s="54"/>
      <c r="WBZ25" s="54"/>
      <c r="WCA25" s="54"/>
      <c r="WCB25" s="54"/>
      <c r="WCC25" s="54"/>
      <c r="WCD25" s="54"/>
      <c r="WCE25" s="54"/>
      <c r="WCF25" s="54"/>
      <c r="WCG25" s="54"/>
      <c r="WCH25" s="54"/>
      <c r="WCI25" s="54"/>
      <c r="WCJ25" s="54"/>
      <c r="WCK25" s="54"/>
      <c r="WCL25" s="54"/>
      <c r="WCM25" s="54"/>
      <c r="WCN25" s="54"/>
      <c r="WCO25" s="54"/>
      <c r="WCP25" s="54"/>
      <c r="WCQ25" s="54"/>
      <c r="WCR25" s="54"/>
      <c r="WCS25" s="54"/>
      <c r="WCT25" s="54"/>
      <c r="WCU25" s="54"/>
      <c r="WCV25" s="54"/>
      <c r="WCW25" s="54"/>
      <c r="WCX25" s="54"/>
      <c r="WCY25" s="54"/>
      <c r="WCZ25" s="54"/>
      <c r="WDA25" s="54"/>
      <c r="WDB25" s="54"/>
      <c r="WDC25" s="54"/>
      <c r="WDD25" s="54"/>
      <c r="WDE25" s="54"/>
      <c r="WDF25" s="54"/>
      <c r="WDG25" s="54"/>
      <c r="WDH25" s="54"/>
      <c r="WDI25" s="54"/>
      <c r="WDJ25" s="54"/>
      <c r="WDK25" s="54"/>
      <c r="WDL25" s="54"/>
      <c r="WDM25" s="54"/>
      <c r="WDN25" s="54"/>
      <c r="WDO25" s="54"/>
      <c r="WDP25" s="54"/>
      <c r="WDQ25" s="54"/>
      <c r="WDR25" s="54"/>
      <c r="WDS25" s="54"/>
      <c r="WDT25" s="54"/>
      <c r="WDU25" s="54"/>
      <c r="WDV25" s="54"/>
      <c r="WDW25" s="54"/>
      <c r="WDX25" s="54"/>
      <c r="WDY25" s="54"/>
      <c r="WDZ25" s="54"/>
      <c r="WEA25" s="54"/>
      <c r="WEB25" s="54"/>
      <c r="WEC25" s="54"/>
      <c r="WED25" s="54"/>
      <c r="WEE25" s="54"/>
      <c r="WEF25" s="54"/>
      <c r="WEG25" s="54"/>
      <c r="WEH25" s="54"/>
      <c r="WEI25" s="54"/>
      <c r="WEJ25" s="54"/>
      <c r="WEK25" s="54"/>
      <c r="WEL25" s="54"/>
      <c r="WEM25" s="54"/>
      <c r="WEN25" s="54"/>
      <c r="WEO25" s="54"/>
      <c r="WEP25" s="54"/>
      <c r="WEQ25" s="54"/>
      <c r="WER25" s="54"/>
      <c r="WES25" s="54"/>
      <c r="WET25" s="54"/>
      <c r="WEU25" s="54"/>
      <c r="WEV25" s="54"/>
      <c r="WEW25" s="54"/>
      <c r="WEX25" s="54"/>
      <c r="WEY25" s="54"/>
      <c r="WEZ25" s="54"/>
      <c r="WFA25" s="54"/>
      <c r="WFB25" s="54"/>
      <c r="WFC25" s="54"/>
      <c r="WFD25" s="54"/>
      <c r="WFE25" s="54"/>
      <c r="WFF25" s="54"/>
      <c r="WFG25" s="54"/>
      <c r="WFH25" s="54"/>
      <c r="WFI25" s="54"/>
      <c r="WFJ25" s="54"/>
      <c r="WFK25" s="54"/>
      <c r="WFL25" s="54"/>
      <c r="WFM25" s="54"/>
      <c r="WFN25" s="54"/>
      <c r="WFO25" s="54"/>
      <c r="WFP25" s="54"/>
      <c r="WFQ25" s="54"/>
      <c r="WFR25" s="54"/>
      <c r="WFS25" s="54"/>
      <c r="WFT25" s="54"/>
      <c r="WFU25" s="54"/>
      <c r="WFV25" s="54"/>
      <c r="WFW25" s="54"/>
      <c r="WFX25" s="54"/>
      <c r="WFY25" s="54"/>
      <c r="WFZ25" s="54"/>
      <c r="WGA25" s="54"/>
      <c r="WGB25" s="54"/>
      <c r="WGC25" s="54"/>
      <c r="WGD25" s="54"/>
      <c r="WGE25" s="54"/>
      <c r="WGF25" s="54"/>
      <c r="WGG25" s="54"/>
      <c r="WGH25" s="54"/>
      <c r="WGI25" s="54"/>
      <c r="WGJ25" s="54"/>
      <c r="WGK25" s="54"/>
      <c r="WGL25" s="54"/>
      <c r="WGM25" s="54"/>
      <c r="WGN25" s="54"/>
      <c r="WGO25" s="54"/>
      <c r="WGP25" s="54"/>
      <c r="WGQ25" s="54"/>
      <c r="WGR25" s="54"/>
      <c r="WGS25" s="54"/>
      <c r="WGT25" s="54"/>
      <c r="WGU25" s="54"/>
      <c r="WGV25" s="54"/>
      <c r="WGW25" s="54"/>
      <c r="WGX25" s="54"/>
      <c r="WGY25" s="54"/>
      <c r="WGZ25" s="54"/>
      <c r="WHA25" s="54"/>
      <c r="WHB25" s="54"/>
      <c r="WHC25" s="54"/>
      <c r="WHD25" s="54"/>
      <c r="WHE25" s="54"/>
      <c r="WHF25" s="54"/>
      <c r="WHG25" s="54"/>
      <c r="WHH25" s="54"/>
      <c r="WHI25" s="54"/>
      <c r="WHJ25" s="54"/>
      <c r="WHK25" s="54"/>
      <c r="WHL25" s="54"/>
      <c r="WHM25" s="54"/>
      <c r="WHN25" s="54"/>
      <c r="WHO25" s="54"/>
      <c r="WHP25" s="54"/>
      <c r="WHQ25" s="54"/>
      <c r="WHR25" s="54"/>
      <c r="WHS25" s="54"/>
      <c r="WHT25" s="54"/>
      <c r="WHU25" s="54"/>
      <c r="WHV25" s="54"/>
      <c r="WHW25" s="54"/>
      <c r="WHX25" s="54"/>
      <c r="WHY25" s="54"/>
      <c r="WHZ25" s="54"/>
      <c r="WIA25" s="54"/>
      <c r="WIB25" s="54"/>
      <c r="WIC25" s="54"/>
      <c r="WID25" s="54"/>
      <c r="WIE25" s="54"/>
      <c r="WIF25" s="54"/>
      <c r="WIG25" s="54"/>
      <c r="WIH25" s="54"/>
      <c r="WII25" s="54"/>
      <c r="WIJ25" s="54"/>
      <c r="WIK25" s="54"/>
      <c r="WIL25" s="54"/>
      <c r="WIM25" s="54"/>
      <c r="WIN25" s="54"/>
      <c r="WIO25" s="54"/>
      <c r="WIP25" s="54"/>
      <c r="WIQ25" s="54"/>
      <c r="WIR25" s="54"/>
      <c r="WIS25" s="54"/>
      <c r="WIT25" s="54"/>
      <c r="WIU25" s="54"/>
      <c r="WIV25" s="54"/>
      <c r="WIW25" s="54"/>
      <c r="WIX25" s="54"/>
      <c r="WIY25" s="54"/>
      <c r="WIZ25" s="54"/>
      <c r="WJA25" s="54"/>
      <c r="WJB25" s="54"/>
      <c r="WJC25" s="54"/>
      <c r="WJD25" s="54"/>
      <c r="WJE25" s="54"/>
      <c r="WJF25" s="54"/>
      <c r="WJG25" s="54"/>
      <c r="WJH25" s="54"/>
      <c r="WJI25" s="54"/>
      <c r="WJJ25" s="54"/>
      <c r="WJK25" s="54"/>
      <c r="WJL25" s="54"/>
      <c r="WJM25" s="54"/>
      <c r="WJN25" s="54"/>
      <c r="WJO25" s="54"/>
      <c r="WJP25" s="54"/>
      <c r="WJQ25" s="54"/>
      <c r="WJR25" s="54"/>
      <c r="WJS25" s="54"/>
      <c r="WJT25" s="54"/>
      <c r="WJU25" s="54"/>
      <c r="WJV25" s="54"/>
      <c r="WJW25" s="54"/>
      <c r="WJX25" s="54"/>
      <c r="WJY25" s="54"/>
      <c r="WJZ25" s="54"/>
      <c r="WKA25" s="54"/>
      <c r="WKB25" s="54"/>
      <c r="WKC25" s="54"/>
      <c r="WKD25" s="54"/>
      <c r="WKE25" s="54"/>
      <c r="WKF25" s="54"/>
      <c r="WKG25" s="54"/>
      <c r="WKH25" s="54"/>
      <c r="WKI25" s="54"/>
      <c r="WKJ25" s="54"/>
      <c r="WKK25" s="54"/>
      <c r="WKL25" s="54"/>
      <c r="WKM25" s="54"/>
      <c r="WKN25" s="54"/>
      <c r="WKO25" s="54"/>
      <c r="WKP25" s="54"/>
      <c r="WKQ25" s="54"/>
      <c r="WKR25" s="54"/>
      <c r="WKS25" s="54"/>
      <c r="WKT25" s="54"/>
      <c r="WKU25" s="54"/>
      <c r="WKV25" s="54"/>
      <c r="WKW25" s="54"/>
      <c r="WKX25" s="54"/>
      <c r="WKY25" s="54"/>
      <c r="WKZ25" s="54"/>
      <c r="WLA25" s="54"/>
      <c r="WLB25" s="54"/>
      <c r="WLC25" s="54"/>
      <c r="WLD25" s="54"/>
      <c r="WLE25" s="54"/>
      <c r="WLF25" s="54"/>
      <c r="WLG25" s="54"/>
      <c r="WLH25" s="54"/>
      <c r="WLI25" s="54"/>
      <c r="WLJ25" s="54"/>
      <c r="WLK25" s="54"/>
      <c r="WLL25" s="54"/>
      <c r="WLM25" s="54"/>
      <c r="WLN25" s="54"/>
      <c r="WLO25" s="54"/>
      <c r="WLP25" s="54"/>
      <c r="WLQ25" s="54"/>
      <c r="WLR25" s="54"/>
      <c r="WLS25" s="54"/>
      <c r="WLT25" s="54"/>
      <c r="WLU25" s="54"/>
      <c r="WLV25" s="54"/>
      <c r="WLW25" s="54"/>
      <c r="WLX25" s="54"/>
      <c r="WLY25" s="54"/>
      <c r="WLZ25" s="54"/>
      <c r="WMA25" s="54"/>
      <c r="WMB25" s="54"/>
      <c r="WMC25" s="54"/>
      <c r="WMD25" s="54"/>
      <c r="WME25" s="54"/>
      <c r="WMF25" s="54"/>
      <c r="WMG25" s="54"/>
      <c r="WMH25" s="54"/>
      <c r="WMI25" s="54"/>
      <c r="WMJ25" s="54"/>
      <c r="WMK25" s="54"/>
      <c r="WML25" s="54"/>
      <c r="WMM25" s="54"/>
      <c r="WMN25" s="54"/>
      <c r="WMO25" s="54"/>
      <c r="WMP25" s="54"/>
      <c r="WMQ25" s="54"/>
      <c r="WMR25" s="54"/>
      <c r="WMS25" s="54"/>
      <c r="WMT25" s="54"/>
      <c r="WMU25" s="54"/>
      <c r="WMV25" s="54"/>
      <c r="WMW25" s="54"/>
      <c r="WMX25" s="54"/>
      <c r="WMY25" s="54"/>
      <c r="WMZ25" s="54"/>
      <c r="WNA25" s="54"/>
      <c r="WNB25" s="54"/>
      <c r="WNC25" s="54"/>
      <c r="WND25" s="54"/>
      <c r="WNE25" s="54"/>
      <c r="WNF25" s="54"/>
      <c r="WNG25" s="54"/>
      <c r="WNH25" s="54"/>
      <c r="WNI25" s="54"/>
      <c r="WNJ25" s="54"/>
      <c r="WNK25" s="54"/>
      <c r="WNL25" s="54"/>
      <c r="WNM25" s="54"/>
      <c r="WNN25" s="54"/>
      <c r="WNO25" s="54"/>
      <c r="WNP25" s="54"/>
      <c r="WNQ25" s="54"/>
      <c r="WNR25" s="54"/>
      <c r="WNS25" s="54"/>
      <c r="WNT25" s="54"/>
      <c r="WNU25" s="54"/>
      <c r="WNV25" s="54"/>
      <c r="WNW25" s="54"/>
      <c r="WNX25" s="54"/>
      <c r="WNY25" s="54"/>
      <c r="WNZ25" s="54"/>
      <c r="WOA25" s="54"/>
      <c r="WOB25" s="54"/>
      <c r="WOC25" s="54"/>
      <c r="WOD25" s="54"/>
      <c r="WOE25" s="54"/>
      <c r="WOF25" s="54"/>
      <c r="WOG25" s="54"/>
      <c r="WOH25" s="54"/>
      <c r="WOI25" s="54"/>
      <c r="WOJ25" s="54"/>
      <c r="WOK25" s="54"/>
      <c r="WOL25" s="54"/>
      <c r="WOM25" s="54"/>
      <c r="WON25" s="54"/>
      <c r="WOO25" s="54"/>
      <c r="WOP25" s="54"/>
      <c r="WOQ25" s="54"/>
      <c r="WOR25" s="54"/>
      <c r="WOS25" s="54"/>
      <c r="WOT25" s="54"/>
      <c r="WOU25" s="54"/>
      <c r="WOV25" s="54"/>
      <c r="WOW25" s="54"/>
      <c r="WOX25" s="54"/>
      <c r="WOY25" s="54"/>
      <c r="WOZ25" s="54"/>
      <c r="WPA25" s="54"/>
      <c r="WPB25" s="54"/>
      <c r="WPC25" s="54"/>
      <c r="WPD25" s="54"/>
      <c r="WPE25" s="54"/>
      <c r="WPF25" s="54"/>
      <c r="WPG25" s="54"/>
      <c r="WPH25" s="54"/>
      <c r="WPI25" s="54"/>
      <c r="WPJ25" s="54"/>
      <c r="WPK25" s="54"/>
      <c r="WPL25" s="54"/>
      <c r="WPM25" s="54"/>
      <c r="WPN25" s="54"/>
      <c r="WPO25" s="54"/>
      <c r="WPP25" s="54"/>
      <c r="WPQ25" s="54"/>
      <c r="WPR25" s="54"/>
      <c r="WPS25" s="54"/>
      <c r="WPT25" s="54"/>
      <c r="WPU25" s="54"/>
      <c r="WPV25" s="54"/>
      <c r="WPW25" s="54"/>
      <c r="WPX25" s="54"/>
      <c r="WPY25" s="54"/>
      <c r="WPZ25" s="54"/>
      <c r="WQA25" s="54"/>
      <c r="WQB25" s="54"/>
      <c r="WQC25" s="54"/>
      <c r="WQD25" s="54"/>
      <c r="WQE25" s="54"/>
      <c r="WQF25" s="54"/>
      <c r="WQG25" s="54"/>
      <c r="WQH25" s="54"/>
      <c r="WQI25" s="54"/>
      <c r="WQJ25" s="54"/>
      <c r="WQK25" s="54"/>
      <c r="WQL25" s="54"/>
      <c r="WQM25" s="54"/>
      <c r="WQN25" s="54"/>
      <c r="WQO25" s="54"/>
      <c r="WQP25" s="54"/>
      <c r="WQQ25" s="54"/>
      <c r="WQR25" s="54"/>
      <c r="WQS25" s="54"/>
      <c r="WQT25" s="54"/>
      <c r="WQU25" s="54"/>
      <c r="WQV25" s="54"/>
      <c r="WQW25" s="54"/>
      <c r="WQX25" s="54"/>
      <c r="WQY25" s="54"/>
      <c r="WQZ25" s="54"/>
      <c r="WRA25" s="54"/>
      <c r="WRB25" s="54"/>
      <c r="WRC25" s="54"/>
      <c r="WRD25" s="54"/>
      <c r="WRE25" s="54"/>
      <c r="WRF25" s="54"/>
      <c r="WRG25" s="54"/>
      <c r="WRH25" s="54"/>
      <c r="WRI25" s="54"/>
      <c r="WRJ25" s="54"/>
      <c r="WRK25" s="54"/>
      <c r="WRL25" s="54"/>
      <c r="WRM25" s="54"/>
      <c r="WRN25" s="54"/>
      <c r="WRO25" s="54"/>
      <c r="WRP25" s="54"/>
      <c r="WRQ25" s="54"/>
      <c r="WRR25" s="54"/>
      <c r="WRS25" s="54"/>
      <c r="WRT25" s="54"/>
      <c r="WRU25" s="54"/>
      <c r="WRV25" s="54"/>
      <c r="WRW25" s="54"/>
      <c r="WRX25" s="54"/>
      <c r="WRY25" s="54"/>
      <c r="WRZ25" s="54"/>
      <c r="WSA25" s="54"/>
      <c r="WSB25" s="54"/>
      <c r="WSC25" s="54"/>
      <c r="WSD25" s="54"/>
      <c r="WSE25" s="54"/>
      <c r="WSF25" s="54"/>
      <c r="WSG25" s="54"/>
      <c r="WSH25" s="54"/>
      <c r="WSI25" s="54"/>
      <c r="WSJ25" s="54"/>
      <c r="WSK25" s="54"/>
      <c r="WSL25" s="54"/>
      <c r="WSM25" s="54"/>
      <c r="WSN25" s="54"/>
      <c r="WSO25" s="54"/>
      <c r="WSP25" s="54"/>
      <c r="WSQ25" s="54"/>
      <c r="WSR25" s="54"/>
      <c r="WSS25" s="54"/>
      <c r="WST25" s="54"/>
      <c r="WSU25" s="54"/>
      <c r="WSV25" s="54"/>
      <c r="WSW25" s="54"/>
      <c r="WSX25" s="54"/>
      <c r="WSY25" s="54"/>
      <c r="WSZ25" s="54"/>
      <c r="WTA25" s="54"/>
      <c r="WTB25" s="54"/>
      <c r="WTC25" s="54"/>
      <c r="WTD25" s="54"/>
      <c r="WTE25" s="54"/>
      <c r="WTF25" s="54"/>
      <c r="WTG25" s="54"/>
      <c r="WTH25" s="54"/>
      <c r="WTI25" s="54"/>
      <c r="WTJ25" s="54"/>
      <c r="WTK25" s="54"/>
      <c r="WTL25" s="54"/>
      <c r="WTM25" s="54"/>
      <c r="WTN25" s="54"/>
      <c r="WTO25" s="54"/>
      <c r="WTP25" s="54"/>
      <c r="WTQ25" s="54"/>
      <c r="WTR25" s="54"/>
      <c r="WTS25" s="54"/>
      <c r="WTT25" s="54"/>
      <c r="WTU25" s="54"/>
      <c r="WTV25" s="54"/>
      <c r="WTW25" s="54"/>
      <c r="WTX25" s="54"/>
      <c r="WTY25" s="54"/>
      <c r="WTZ25" s="54"/>
      <c r="WUA25" s="54"/>
      <c r="WUB25" s="54"/>
      <c r="WUC25" s="54"/>
      <c r="WUD25" s="54"/>
      <c r="WUE25" s="54"/>
      <c r="WUF25" s="54"/>
      <c r="WUG25" s="54"/>
      <c r="WUH25" s="54"/>
      <c r="WUI25" s="54"/>
      <c r="WUJ25" s="54"/>
      <c r="WUK25" s="54"/>
      <c r="WUL25" s="54"/>
      <c r="WUM25" s="54"/>
      <c r="WUN25" s="54"/>
      <c r="WUO25" s="54"/>
      <c r="WUP25" s="54"/>
      <c r="WUQ25" s="54"/>
      <c r="WUR25" s="54"/>
      <c r="WUS25" s="54"/>
      <c r="WUT25" s="54"/>
      <c r="WUU25" s="54"/>
      <c r="WUV25" s="54"/>
      <c r="WUW25" s="54"/>
      <c r="WUX25" s="54"/>
      <c r="WUY25" s="54"/>
      <c r="WUZ25" s="54"/>
      <c r="WVA25" s="54"/>
      <c r="WVB25" s="54"/>
      <c r="WVC25" s="54"/>
      <c r="WVD25" s="54"/>
      <c r="WVE25" s="54"/>
      <c r="WVF25" s="54"/>
      <c r="WVG25" s="54"/>
      <c r="WVH25" s="54"/>
      <c r="WVI25" s="54"/>
      <c r="WVJ25" s="54"/>
      <c r="WVK25" s="54"/>
      <c r="WVL25" s="54"/>
      <c r="WVM25" s="54"/>
      <c r="WVN25" s="54"/>
      <c r="WVO25" s="54"/>
      <c r="WVP25" s="54"/>
      <c r="WVQ25" s="54"/>
      <c r="WVR25" s="54"/>
      <c r="WVS25" s="54"/>
      <c r="WVT25" s="54"/>
      <c r="WVU25" s="54"/>
      <c r="WVV25" s="54"/>
      <c r="WVW25" s="54"/>
      <c r="WVX25" s="54"/>
      <c r="WVY25" s="54"/>
      <c r="WVZ25" s="54"/>
      <c r="WWA25" s="54"/>
      <c r="WWB25" s="54"/>
      <c r="WWC25" s="54"/>
      <c r="WWD25" s="54"/>
      <c r="WWE25" s="54"/>
      <c r="WWF25" s="54"/>
      <c r="WWG25" s="54"/>
      <c r="WWH25" s="54"/>
      <c r="WWI25" s="54"/>
      <c r="WWJ25" s="54"/>
      <c r="WWK25" s="54"/>
      <c r="WWL25" s="54"/>
      <c r="WWM25" s="54"/>
      <c r="WWN25" s="54"/>
      <c r="WWO25" s="54"/>
      <c r="WWP25" s="54"/>
      <c r="WWQ25" s="54"/>
      <c r="WWR25" s="54"/>
      <c r="WWS25" s="54"/>
      <c r="WWT25" s="54"/>
      <c r="WWU25" s="54"/>
      <c r="WWV25" s="54"/>
      <c r="WWW25" s="54"/>
      <c r="WWX25" s="54"/>
      <c r="WWY25" s="54"/>
      <c r="WWZ25" s="54"/>
      <c r="WXA25" s="54"/>
      <c r="WXB25" s="54"/>
      <c r="WXC25" s="54"/>
      <c r="WXD25" s="54"/>
      <c r="WXE25" s="54"/>
      <c r="WXF25" s="54"/>
      <c r="WXG25" s="54"/>
      <c r="WXH25" s="54"/>
      <c r="WXI25" s="54"/>
      <c r="WXJ25" s="54"/>
      <c r="WXK25" s="54"/>
      <c r="WXL25" s="54"/>
      <c r="WXM25" s="54"/>
      <c r="WXN25" s="54"/>
      <c r="WXO25" s="54"/>
      <c r="WXP25" s="54"/>
      <c r="WXQ25" s="54"/>
      <c r="WXR25" s="54"/>
      <c r="WXS25" s="54"/>
      <c r="WXT25" s="54"/>
      <c r="WXU25" s="54"/>
      <c r="WXV25" s="54"/>
      <c r="WXW25" s="54"/>
      <c r="WXX25" s="54"/>
      <c r="WXY25" s="54"/>
      <c r="WXZ25" s="54"/>
      <c r="WYA25" s="54"/>
      <c r="WYB25" s="54"/>
      <c r="WYC25" s="54"/>
      <c r="WYD25" s="54"/>
      <c r="WYE25" s="54"/>
      <c r="WYF25" s="54"/>
      <c r="WYG25" s="54"/>
      <c r="WYH25" s="54"/>
      <c r="WYI25" s="54"/>
      <c r="WYJ25" s="54"/>
      <c r="WYK25" s="54"/>
      <c r="WYL25" s="54"/>
      <c r="WYM25" s="54"/>
      <c r="WYN25" s="54"/>
      <c r="WYO25" s="54"/>
      <c r="WYP25" s="54"/>
      <c r="WYQ25" s="54"/>
      <c r="WYR25" s="54"/>
      <c r="WYS25" s="54"/>
      <c r="WYT25" s="54"/>
      <c r="WYU25" s="54"/>
      <c r="WYV25" s="54"/>
      <c r="WYW25" s="54"/>
      <c r="WYX25" s="54"/>
      <c r="WYY25" s="54"/>
      <c r="WYZ25" s="54"/>
      <c r="WZA25" s="54"/>
      <c r="WZB25" s="54"/>
      <c r="WZC25" s="54"/>
      <c r="WZD25" s="54"/>
      <c r="WZE25" s="54"/>
      <c r="WZF25" s="54"/>
      <c r="WZG25" s="54"/>
      <c r="WZH25" s="54"/>
      <c r="WZI25" s="54"/>
      <c r="WZJ25" s="54"/>
      <c r="WZK25" s="54"/>
      <c r="WZL25" s="54"/>
      <c r="WZM25" s="54"/>
      <c r="WZN25" s="54"/>
      <c r="WZO25" s="54"/>
      <c r="WZP25" s="54"/>
      <c r="WZQ25" s="54"/>
      <c r="WZR25" s="54"/>
      <c r="WZS25" s="54"/>
      <c r="WZT25" s="54"/>
      <c r="WZU25" s="54"/>
      <c r="WZV25" s="54"/>
      <c r="WZW25" s="54"/>
      <c r="WZX25" s="54"/>
      <c r="WZY25" s="54"/>
      <c r="WZZ25" s="54"/>
      <c r="XAA25" s="54"/>
      <c r="XAB25" s="54"/>
      <c r="XAC25" s="54"/>
      <c r="XAD25" s="54"/>
      <c r="XAE25" s="54"/>
      <c r="XAF25" s="54"/>
      <c r="XAG25" s="54"/>
      <c r="XAH25" s="54"/>
      <c r="XAI25" s="54"/>
      <c r="XAJ25" s="54"/>
      <c r="XAK25" s="54"/>
      <c r="XAL25" s="54"/>
      <c r="XAM25" s="54"/>
      <c r="XAN25" s="54"/>
      <c r="XAO25" s="54"/>
      <c r="XAP25" s="54"/>
      <c r="XAQ25" s="54"/>
      <c r="XAR25" s="54"/>
      <c r="XAS25" s="54"/>
      <c r="XAT25" s="54"/>
      <c r="XAU25" s="54"/>
      <c r="XAV25" s="54"/>
      <c r="XAW25" s="54"/>
      <c r="XAX25" s="54"/>
      <c r="XAY25" s="54"/>
      <c r="XAZ25" s="54"/>
      <c r="XBA25" s="54"/>
      <c r="XBB25" s="54"/>
      <c r="XBC25" s="54"/>
      <c r="XBD25" s="54"/>
      <c r="XBE25" s="54"/>
      <c r="XBF25" s="54"/>
      <c r="XBG25" s="54"/>
      <c r="XBH25" s="54"/>
      <c r="XBI25" s="54"/>
      <c r="XBJ25" s="54"/>
      <c r="XBK25" s="54"/>
      <c r="XBL25" s="54"/>
      <c r="XBM25" s="54"/>
      <c r="XBN25" s="54"/>
      <c r="XBO25" s="54"/>
      <c r="XBP25" s="54"/>
      <c r="XBQ25" s="54"/>
      <c r="XBR25" s="54"/>
      <c r="XBS25" s="54"/>
      <c r="XBT25" s="54"/>
      <c r="XBU25" s="54"/>
      <c r="XBV25" s="54"/>
      <c r="XBW25" s="54"/>
      <c r="XBX25" s="54"/>
      <c r="XBY25" s="54"/>
      <c r="XBZ25" s="54"/>
      <c r="XCA25" s="54"/>
      <c r="XCB25" s="54"/>
      <c r="XCC25" s="54"/>
      <c r="XCD25" s="54"/>
      <c r="XCE25" s="54"/>
      <c r="XCF25" s="54"/>
      <c r="XCG25" s="54"/>
      <c r="XCH25" s="54"/>
      <c r="XCI25" s="54"/>
      <c r="XCJ25" s="54"/>
      <c r="XCK25" s="54"/>
      <c r="XCL25" s="54"/>
      <c r="XCM25" s="54"/>
      <c r="XCN25" s="54"/>
      <c r="XCO25" s="54"/>
      <c r="XCP25" s="54"/>
      <c r="XCQ25" s="54"/>
      <c r="XCR25" s="54"/>
      <c r="XCS25" s="54"/>
      <c r="XCT25" s="54"/>
      <c r="XCU25" s="54"/>
      <c r="XCV25" s="54"/>
      <c r="XCW25" s="54"/>
      <c r="XCX25" s="54"/>
      <c r="XCY25" s="54"/>
      <c r="XCZ25" s="54"/>
      <c r="XDA25" s="54"/>
      <c r="XDB25" s="54"/>
      <c r="XDC25" s="54"/>
      <c r="XDD25" s="54"/>
      <c r="XDE25" s="54"/>
      <c r="XDF25" s="54"/>
      <c r="XDG25" s="54"/>
      <c r="XDH25" s="54"/>
      <c r="XDI25" s="54"/>
      <c r="XDJ25" s="54"/>
      <c r="XDK25" s="54"/>
      <c r="XDL25" s="54"/>
      <c r="XDM25" s="54"/>
      <c r="XDN25" s="54"/>
      <c r="XDO25" s="54"/>
      <c r="XDP25" s="54"/>
      <c r="XDQ25" s="54"/>
      <c r="XDR25" s="54"/>
      <c r="XDS25" s="54"/>
      <c r="XDT25" s="54"/>
      <c r="XDU25" s="54"/>
      <c r="XDV25" s="54"/>
      <c r="XDW25" s="54"/>
      <c r="XDX25" s="54"/>
      <c r="XDY25" s="54"/>
      <c r="XDZ25" s="54"/>
      <c r="XEA25" s="54"/>
      <c r="XEB25" s="54"/>
      <c r="XEC25" s="54"/>
      <c r="XED25" s="54"/>
      <c r="XEE25" s="54"/>
      <c r="XEF25" s="54"/>
      <c r="XEG25" s="54"/>
      <c r="XEH25" s="54"/>
      <c r="XEI25" s="54"/>
      <c r="XEJ25" s="54"/>
      <c r="XEK25" s="54"/>
      <c r="XEL25" s="54"/>
      <c r="XEM25" s="54"/>
      <c r="XEN25" s="54"/>
      <c r="XEO25" s="54"/>
      <c r="XEP25" s="54"/>
      <c r="XEQ25" s="54"/>
      <c r="XER25" s="54"/>
      <c r="XES25" s="54"/>
      <c r="XET25" s="54"/>
      <c r="XEU25" s="54"/>
      <c r="XEV25" s="54"/>
      <c r="XEW25" s="54"/>
      <c r="XEX25" s="54"/>
      <c r="XEY25" s="54"/>
      <c r="XEZ25" s="54"/>
      <c r="XFA25" s="54"/>
      <c r="XFB25" s="54"/>
      <c r="XFC25" s="54"/>
    </row>
    <row r="26" spans="1:16383">
      <c r="A26" s="15"/>
      <c r="B26" s="340" t="s">
        <v>358</v>
      </c>
      <c r="C26" s="341"/>
      <c r="D26" s="342"/>
      <c r="E26" s="383" t="s">
        <v>159</v>
      </c>
      <c r="F26" s="12"/>
      <c r="G26" s="29"/>
      <c r="H26" s="145"/>
      <c r="I26" s="145"/>
      <c r="J26" s="145"/>
      <c r="K26" s="145"/>
      <c r="L26" s="145"/>
      <c r="M26" s="145"/>
      <c r="N26" s="145"/>
      <c r="O26" s="145"/>
      <c r="P26" s="29"/>
      <c r="Q26" s="145"/>
      <c r="R26" s="145"/>
      <c r="S26" s="145"/>
      <c r="T26" s="145"/>
      <c r="U26" s="145"/>
      <c r="V26" s="145"/>
      <c r="W26" s="145"/>
      <c r="X26" s="145"/>
      <c r="Y26" s="29"/>
      <c r="Z26" s="145"/>
      <c r="AA26" s="145" t="str">
        <f>IF(AA15="","-",((AA15)*(1+(AA18/100)))/AA21)</f>
        <v>-</v>
      </c>
      <c r="AB26" s="145" t="str">
        <f t="shared" ref="AB26" si="3">IF(AB15="","-",((AB15)*(1+(AB18/100)))/AB21)</f>
        <v>-</v>
      </c>
      <c r="AC26" s="15"/>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c r="IW26" s="54"/>
      <c r="IX26" s="54"/>
      <c r="IY26" s="54"/>
      <c r="IZ26" s="54"/>
      <c r="JA26" s="54"/>
      <c r="JB26" s="54"/>
      <c r="JC26" s="54"/>
      <c r="JD26" s="54"/>
      <c r="JE26" s="54"/>
      <c r="JF26" s="54"/>
      <c r="JG26" s="54"/>
      <c r="JH26" s="54"/>
      <c r="JI26" s="54"/>
      <c r="JJ26" s="54"/>
      <c r="JK26" s="54"/>
      <c r="JL26" s="54"/>
      <c r="JM26" s="54"/>
      <c r="JN26" s="54"/>
      <c r="JO26" s="54"/>
      <c r="JP26" s="54"/>
      <c r="JQ26" s="54"/>
      <c r="JR26" s="54"/>
      <c r="JS26" s="54"/>
      <c r="JT26" s="54"/>
      <c r="JU26" s="54"/>
      <c r="JV26" s="54"/>
      <c r="JW26" s="54"/>
      <c r="JX26" s="54"/>
      <c r="JY26" s="54"/>
      <c r="JZ26" s="54"/>
      <c r="KA26" s="54"/>
      <c r="KB26" s="54"/>
      <c r="KC26" s="54"/>
      <c r="KD26" s="54"/>
      <c r="KE26" s="54"/>
      <c r="KF26" s="54"/>
      <c r="KG26" s="54"/>
      <c r="KH26" s="54"/>
      <c r="KI26" s="54"/>
      <c r="KJ26" s="54"/>
      <c r="KK26" s="54"/>
      <c r="KL26" s="54"/>
      <c r="KM26" s="54"/>
      <c r="KN26" s="54"/>
      <c r="KO26" s="54"/>
      <c r="KP26" s="54"/>
      <c r="KQ26" s="54"/>
      <c r="KR26" s="54"/>
      <c r="KS26" s="54"/>
      <c r="KT26" s="54"/>
      <c r="KU26" s="54"/>
      <c r="KV26" s="54"/>
      <c r="KW26" s="54"/>
      <c r="KX26" s="54"/>
      <c r="KY26" s="54"/>
      <c r="KZ26" s="54"/>
      <c r="LA26" s="54"/>
      <c r="LB26" s="54"/>
      <c r="LC26" s="54"/>
      <c r="LD26" s="54"/>
      <c r="LE26" s="54"/>
      <c r="LF26" s="54"/>
      <c r="LG26" s="54"/>
      <c r="LH26" s="54"/>
      <c r="LI26" s="54"/>
      <c r="LJ26" s="54"/>
      <c r="LK26" s="54"/>
      <c r="LL26" s="54"/>
      <c r="LM26" s="54"/>
      <c r="LN26" s="54"/>
      <c r="LO26" s="54"/>
      <c r="LP26" s="54"/>
      <c r="LQ26" s="54"/>
      <c r="LR26" s="54"/>
      <c r="LS26" s="54"/>
      <c r="LT26" s="54"/>
      <c r="LU26" s="54"/>
      <c r="LV26" s="54"/>
      <c r="LW26" s="54"/>
      <c r="LX26" s="54"/>
      <c r="LY26" s="54"/>
      <c r="LZ26" s="54"/>
      <c r="MA26" s="54"/>
      <c r="MB26" s="54"/>
      <c r="MC26" s="54"/>
      <c r="MD26" s="54"/>
      <c r="ME26" s="54"/>
      <c r="MF26" s="54"/>
      <c r="MG26" s="54"/>
      <c r="MH26" s="54"/>
      <c r="MI26" s="54"/>
      <c r="MJ26" s="54"/>
      <c r="MK26" s="54"/>
      <c r="ML26" s="54"/>
      <c r="MM26" s="54"/>
      <c r="MN26" s="54"/>
      <c r="MO26" s="54"/>
      <c r="MP26" s="54"/>
      <c r="MQ26" s="54"/>
      <c r="MR26" s="54"/>
      <c r="MS26" s="54"/>
      <c r="MT26" s="54"/>
      <c r="MU26" s="54"/>
      <c r="MV26" s="54"/>
      <c r="MW26" s="54"/>
      <c r="MX26" s="54"/>
      <c r="MY26" s="54"/>
      <c r="MZ26" s="54"/>
      <c r="NA26" s="54"/>
      <c r="NB26" s="54"/>
      <c r="NC26" s="54"/>
      <c r="ND26" s="54"/>
      <c r="NE26" s="54"/>
      <c r="NF26" s="54"/>
      <c r="NG26" s="54"/>
      <c r="NH26" s="54"/>
      <c r="NI26" s="54"/>
      <c r="NJ26" s="54"/>
      <c r="NK26" s="54"/>
      <c r="NL26" s="54"/>
      <c r="NM26" s="54"/>
      <c r="NN26" s="54"/>
      <c r="NO26" s="54"/>
      <c r="NP26" s="54"/>
      <c r="NQ26" s="54"/>
      <c r="NR26" s="54"/>
      <c r="NS26" s="54"/>
      <c r="NT26" s="54"/>
      <c r="NU26" s="54"/>
      <c r="NV26" s="54"/>
      <c r="NW26" s="54"/>
      <c r="NX26" s="54"/>
      <c r="NY26" s="54"/>
      <c r="NZ26" s="54"/>
      <c r="OA26" s="54"/>
      <c r="OB26" s="54"/>
      <c r="OC26" s="54"/>
      <c r="OD26" s="54"/>
      <c r="OE26" s="54"/>
      <c r="OF26" s="54"/>
      <c r="OG26" s="54"/>
      <c r="OH26" s="54"/>
      <c r="OI26" s="54"/>
      <c r="OJ26" s="54"/>
      <c r="OK26" s="54"/>
      <c r="OL26" s="54"/>
      <c r="OM26" s="54"/>
      <c r="ON26" s="54"/>
      <c r="OO26" s="54"/>
      <c r="OP26" s="54"/>
      <c r="OQ26" s="54"/>
      <c r="OR26" s="54"/>
      <c r="OS26" s="54"/>
      <c r="OT26" s="54"/>
      <c r="OU26" s="54"/>
      <c r="OV26" s="54"/>
      <c r="OW26" s="54"/>
      <c r="OX26" s="54"/>
      <c r="OY26" s="54"/>
      <c r="OZ26" s="54"/>
      <c r="PA26" s="54"/>
      <c r="PB26" s="54"/>
      <c r="PC26" s="54"/>
      <c r="PD26" s="54"/>
      <c r="PE26" s="54"/>
      <c r="PF26" s="54"/>
      <c r="PG26" s="54"/>
      <c r="PH26" s="54"/>
      <c r="PI26" s="54"/>
      <c r="PJ26" s="54"/>
      <c r="PK26" s="54"/>
      <c r="PL26" s="54"/>
      <c r="PM26" s="54"/>
      <c r="PN26" s="54"/>
      <c r="PO26" s="54"/>
      <c r="PP26" s="54"/>
      <c r="PQ26" s="54"/>
      <c r="PR26" s="54"/>
      <c r="PS26" s="54"/>
      <c r="PT26" s="54"/>
      <c r="PU26" s="54"/>
      <c r="PV26" s="54"/>
      <c r="PW26" s="54"/>
      <c r="PX26" s="54"/>
      <c r="PY26" s="54"/>
      <c r="PZ26" s="54"/>
      <c r="QA26" s="54"/>
      <c r="QB26" s="54"/>
      <c r="QC26" s="54"/>
      <c r="QD26" s="54"/>
      <c r="QE26" s="54"/>
      <c r="QF26" s="54"/>
      <c r="QG26" s="54"/>
      <c r="QH26" s="54"/>
      <c r="QI26" s="54"/>
      <c r="QJ26" s="54"/>
      <c r="QK26" s="54"/>
      <c r="QL26" s="54"/>
      <c r="QM26" s="54"/>
      <c r="QN26" s="54"/>
      <c r="QO26" s="54"/>
      <c r="QP26" s="54"/>
      <c r="QQ26" s="54"/>
      <c r="QR26" s="54"/>
      <c r="QS26" s="54"/>
      <c r="QT26" s="54"/>
      <c r="QU26" s="54"/>
      <c r="QV26" s="54"/>
      <c r="QW26" s="54"/>
      <c r="QX26" s="54"/>
      <c r="QY26" s="54"/>
      <c r="QZ26" s="54"/>
      <c r="RA26" s="54"/>
      <c r="RB26" s="54"/>
      <c r="RC26" s="54"/>
      <c r="RD26" s="54"/>
      <c r="RE26" s="54"/>
      <c r="RF26" s="54"/>
      <c r="RG26" s="54"/>
      <c r="RH26" s="54"/>
      <c r="RI26" s="54"/>
      <c r="RJ26" s="54"/>
      <c r="RK26" s="54"/>
      <c r="RL26" s="54"/>
      <c r="RM26" s="54"/>
      <c r="RN26" s="54"/>
      <c r="RO26" s="54"/>
      <c r="RP26" s="54"/>
      <c r="RQ26" s="54"/>
      <c r="RR26" s="54"/>
      <c r="RS26" s="54"/>
      <c r="RT26" s="54"/>
      <c r="RU26" s="54"/>
      <c r="RV26" s="54"/>
      <c r="RW26" s="54"/>
      <c r="RX26" s="54"/>
      <c r="RY26" s="54"/>
      <c r="RZ26" s="54"/>
      <c r="SA26" s="54"/>
      <c r="SB26" s="54"/>
      <c r="SC26" s="54"/>
      <c r="SD26" s="54"/>
      <c r="SE26" s="54"/>
      <c r="SF26" s="54"/>
      <c r="SG26" s="54"/>
      <c r="SH26" s="54"/>
      <c r="SI26" s="54"/>
      <c r="SJ26" s="54"/>
      <c r="SK26" s="54"/>
      <c r="SL26" s="54"/>
      <c r="SM26" s="54"/>
      <c r="SN26" s="54"/>
      <c r="SO26" s="54"/>
      <c r="SP26" s="54"/>
      <c r="SQ26" s="54"/>
      <c r="SR26" s="54"/>
      <c r="SS26" s="54"/>
      <c r="ST26" s="54"/>
      <c r="SU26" s="54"/>
      <c r="SV26" s="54"/>
      <c r="SW26" s="54"/>
      <c r="SX26" s="54"/>
      <c r="SY26" s="54"/>
      <c r="SZ26" s="54"/>
      <c r="TA26" s="54"/>
      <c r="TB26" s="54"/>
      <c r="TC26" s="54"/>
      <c r="TD26" s="54"/>
      <c r="TE26" s="54"/>
      <c r="TF26" s="54"/>
      <c r="TG26" s="54"/>
      <c r="TH26" s="54"/>
      <c r="TI26" s="54"/>
      <c r="TJ26" s="54"/>
      <c r="TK26" s="54"/>
      <c r="TL26" s="54"/>
      <c r="TM26" s="54"/>
      <c r="TN26" s="54"/>
      <c r="TO26" s="54"/>
      <c r="TP26" s="54"/>
      <c r="TQ26" s="54"/>
      <c r="TR26" s="54"/>
      <c r="TS26" s="54"/>
      <c r="TT26" s="54"/>
      <c r="TU26" s="54"/>
      <c r="TV26" s="54"/>
      <c r="TW26" s="54"/>
      <c r="TX26" s="54"/>
      <c r="TY26" s="54"/>
      <c r="TZ26" s="54"/>
      <c r="UA26" s="54"/>
      <c r="UB26" s="54"/>
      <c r="UC26" s="54"/>
      <c r="UD26" s="54"/>
      <c r="UE26" s="54"/>
      <c r="UF26" s="54"/>
      <c r="UG26" s="54"/>
      <c r="UH26" s="54"/>
      <c r="UI26" s="54"/>
      <c r="UJ26" s="54"/>
      <c r="UK26" s="54"/>
      <c r="UL26" s="54"/>
      <c r="UM26" s="54"/>
      <c r="UN26" s="54"/>
      <c r="UO26" s="54"/>
      <c r="UP26" s="54"/>
      <c r="UQ26" s="54"/>
      <c r="UR26" s="54"/>
      <c r="US26" s="54"/>
      <c r="UT26" s="54"/>
      <c r="UU26" s="54"/>
      <c r="UV26" s="54"/>
      <c r="UW26" s="54"/>
      <c r="UX26" s="54"/>
      <c r="UY26" s="54"/>
      <c r="UZ26" s="54"/>
      <c r="VA26" s="54"/>
      <c r="VB26" s="54"/>
      <c r="VC26" s="54"/>
      <c r="VD26" s="54"/>
      <c r="VE26" s="54"/>
      <c r="VF26" s="54"/>
      <c r="VG26" s="54"/>
      <c r="VH26" s="54"/>
      <c r="VI26" s="54"/>
      <c r="VJ26" s="54"/>
      <c r="VK26" s="54"/>
      <c r="VL26" s="54"/>
      <c r="VM26" s="54"/>
      <c r="VN26" s="54"/>
      <c r="VO26" s="54"/>
      <c r="VP26" s="54"/>
      <c r="VQ26" s="54"/>
      <c r="VR26" s="54"/>
      <c r="VS26" s="54"/>
      <c r="VT26" s="54"/>
      <c r="VU26" s="54"/>
      <c r="VV26" s="54"/>
      <c r="VW26" s="54"/>
      <c r="VX26" s="54"/>
      <c r="VY26" s="54"/>
      <c r="VZ26" s="54"/>
      <c r="WA26" s="54"/>
      <c r="WB26" s="54"/>
      <c r="WC26" s="54"/>
      <c r="WD26" s="54"/>
      <c r="WE26" s="54"/>
      <c r="WF26" s="54"/>
      <c r="WG26" s="54"/>
      <c r="WH26" s="54"/>
      <c r="WI26" s="54"/>
      <c r="WJ26" s="54"/>
      <c r="WK26" s="54"/>
      <c r="WL26" s="54"/>
      <c r="WM26" s="54"/>
      <c r="WN26" s="54"/>
      <c r="WO26" s="54"/>
      <c r="WP26" s="54"/>
      <c r="WQ26" s="54"/>
      <c r="WR26" s="54"/>
      <c r="WS26" s="54"/>
      <c r="WT26" s="54"/>
      <c r="WU26" s="54"/>
      <c r="WV26" s="54"/>
      <c r="WW26" s="54"/>
      <c r="WX26" s="54"/>
      <c r="WY26" s="54"/>
      <c r="WZ26" s="54"/>
      <c r="XA26" s="54"/>
      <c r="XB26" s="54"/>
      <c r="XC26" s="54"/>
      <c r="XD26" s="54"/>
      <c r="XE26" s="54"/>
      <c r="XF26" s="54"/>
      <c r="XG26" s="54"/>
      <c r="XH26" s="54"/>
      <c r="XI26" s="54"/>
      <c r="XJ26" s="54"/>
      <c r="XK26" s="54"/>
      <c r="XL26" s="54"/>
      <c r="XM26" s="54"/>
      <c r="XN26" s="54"/>
      <c r="XO26" s="54"/>
      <c r="XP26" s="54"/>
      <c r="XQ26" s="54"/>
      <c r="XR26" s="54"/>
      <c r="XS26" s="54"/>
      <c r="XT26" s="54"/>
      <c r="XU26" s="54"/>
      <c r="XV26" s="54"/>
      <c r="XW26" s="54"/>
      <c r="XX26" s="54"/>
      <c r="XY26" s="54"/>
      <c r="XZ26" s="54"/>
      <c r="YA26" s="54"/>
      <c r="YB26" s="54"/>
      <c r="YC26" s="54"/>
      <c r="YD26" s="54"/>
      <c r="YE26" s="54"/>
      <c r="YF26" s="54"/>
      <c r="YG26" s="54"/>
      <c r="YH26" s="54"/>
      <c r="YI26" s="54"/>
      <c r="YJ26" s="54"/>
      <c r="YK26" s="54"/>
      <c r="YL26" s="54"/>
      <c r="YM26" s="54"/>
      <c r="YN26" s="54"/>
      <c r="YO26" s="54"/>
      <c r="YP26" s="54"/>
      <c r="YQ26" s="54"/>
      <c r="YR26" s="54"/>
      <c r="YS26" s="54"/>
      <c r="YT26" s="54"/>
      <c r="YU26" s="54"/>
      <c r="YV26" s="54"/>
      <c r="YW26" s="54"/>
      <c r="YX26" s="54"/>
      <c r="YY26" s="54"/>
      <c r="YZ26" s="54"/>
      <c r="ZA26" s="54"/>
      <c r="ZB26" s="54"/>
      <c r="ZC26" s="54"/>
      <c r="ZD26" s="54"/>
      <c r="ZE26" s="54"/>
      <c r="ZF26" s="54"/>
      <c r="ZG26" s="54"/>
      <c r="ZH26" s="54"/>
      <c r="ZI26" s="54"/>
      <c r="ZJ26" s="54"/>
      <c r="ZK26" s="54"/>
      <c r="ZL26" s="54"/>
      <c r="ZM26" s="54"/>
      <c r="ZN26" s="54"/>
      <c r="ZO26" s="54"/>
      <c r="ZP26" s="54"/>
      <c r="ZQ26" s="54"/>
      <c r="ZR26" s="54"/>
      <c r="ZS26" s="54"/>
      <c r="ZT26" s="54"/>
      <c r="ZU26" s="54"/>
      <c r="ZV26" s="54"/>
      <c r="ZW26" s="54"/>
      <c r="ZX26" s="54"/>
      <c r="ZY26" s="54"/>
      <c r="ZZ26" s="54"/>
      <c r="AAA26" s="54"/>
      <c r="AAB26" s="54"/>
      <c r="AAC26" s="54"/>
      <c r="AAD26" s="54"/>
      <c r="AAE26" s="54"/>
      <c r="AAF26" s="54"/>
      <c r="AAG26" s="54"/>
      <c r="AAH26" s="54"/>
      <c r="AAI26" s="54"/>
      <c r="AAJ26" s="54"/>
      <c r="AAK26" s="54"/>
      <c r="AAL26" s="54"/>
      <c r="AAM26" s="54"/>
      <c r="AAN26" s="54"/>
      <c r="AAO26" s="54"/>
      <c r="AAP26" s="54"/>
      <c r="AAQ26" s="54"/>
      <c r="AAR26" s="54"/>
      <c r="AAS26" s="54"/>
      <c r="AAT26" s="54"/>
      <c r="AAU26" s="54"/>
      <c r="AAV26" s="54"/>
      <c r="AAW26" s="54"/>
      <c r="AAX26" s="54"/>
      <c r="AAY26" s="54"/>
      <c r="AAZ26" s="54"/>
      <c r="ABA26" s="54"/>
      <c r="ABB26" s="54"/>
      <c r="ABC26" s="54"/>
      <c r="ABD26" s="54"/>
      <c r="ABE26" s="54"/>
      <c r="ABF26" s="54"/>
      <c r="ABG26" s="54"/>
      <c r="ABH26" s="54"/>
      <c r="ABI26" s="54"/>
      <c r="ABJ26" s="54"/>
      <c r="ABK26" s="54"/>
      <c r="ABL26" s="54"/>
      <c r="ABM26" s="54"/>
      <c r="ABN26" s="54"/>
      <c r="ABO26" s="54"/>
      <c r="ABP26" s="54"/>
      <c r="ABQ26" s="54"/>
      <c r="ABR26" s="54"/>
      <c r="ABS26" s="54"/>
      <c r="ABT26" s="54"/>
      <c r="ABU26" s="54"/>
      <c r="ABV26" s="54"/>
      <c r="ABW26" s="54"/>
      <c r="ABX26" s="54"/>
      <c r="ABY26" s="54"/>
      <c r="ABZ26" s="54"/>
      <c r="ACA26" s="54"/>
      <c r="ACB26" s="54"/>
      <c r="ACC26" s="54"/>
      <c r="ACD26" s="54"/>
      <c r="ACE26" s="54"/>
      <c r="ACF26" s="54"/>
      <c r="ACG26" s="54"/>
      <c r="ACH26" s="54"/>
      <c r="ACI26" s="54"/>
      <c r="ACJ26" s="54"/>
      <c r="ACK26" s="54"/>
      <c r="ACL26" s="54"/>
      <c r="ACM26" s="54"/>
      <c r="ACN26" s="54"/>
      <c r="ACO26" s="54"/>
      <c r="ACP26" s="54"/>
      <c r="ACQ26" s="54"/>
      <c r="ACR26" s="54"/>
      <c r="ACS26" s="54"/>
      <c r="ACT26" s="54"/>
      <c r="ACU26" s="54"/>
      <c r="ACV26" s="54"/>
      <c r="ACW26" s="54"/>
      <c r="ACX26" s="54"/>
      <c r="ACY26" s="54"/>
      <c r="ACZ26" s="54"/>
      <c r="ADA26" s="54"/>
      <c r="ADB26" s="54"/>
      <c r="ADC26" s="54"/>
      <c r="ADD26" s="54"/>
      <c r="ADE26" s="54"/>
      <c r="ADF26" s="54"/>
      <c r="ADG26" s="54"/>
      <c r="ADH26" s="54"/>
      <c r="ADI26" s="54"/>
      <c r="ADJ26" s="54"/>
      <c r="ADK26" s="54"/>
      <c r="ADL26" s="54"/>
      <c r="ADM26" s="54"/>
      <c r="ADN26" s="54"/>
      <c r="ADO26" s="54"/>
      <c r="ADP26" s="54"/>
      <c r="ADQ26" s="54"/>
      <c r="ADR26" s="54"/>
      <c r="ADS26" s="54"/>
      <c r="ADT26" s="54"/>
      <c r="ADU26" s="54"/>
      <c r="ADV26" s="54"/>
      <c r="ADW26" s="54"/>
      <c r="ADX26" s="54"/>
      <c r="ADY26" s="54"/>
      <c r="ADZ26" s="54"/>
      <c r="AEA26" s="54"/>
      <c r="AEB26" s="54"/>
      <c r="AEC26" s="54"/>
      <c r="AED26" s="54"/>
      <c r="AEE26" s="54"/>
      <c r="AEF26" s="54"/>
      <c r="AEG26" s="54"/>
      <c r="AEH26" s="54"/>
      <c r="AEI26" s="54"/>
      <c r="AEJ26" s="54"/>
      <c r="AEK26" s="54"/>
      <c r="AEL26" s="54"/>
      <c r="AEM26" s="54"/>
      <c r="AEN26" s="54"/>
      <c r="AEO26" s="54"/>
      <c r="AEP26" s="54"/>
      <c r="AEQ26" s="54"/>
      <c r="AER26" s="54"/>
      <c r="AES26" s="54"/>
      <c r="AET26" s="54"/>
      <c r="AEU26" s="54"/>
      <c r="AEV26" s="54"/>
      <c r="AEW26" s="54"/>
      <c r="AEX26" s="54"/>
      <c r="AEY26" s="54"/>
      <c r="AEZ26" s="54"/>
      <c r="AFA26" s="54"/>
      <c r="AFB26" s="54"/>
      <c r="AFC26" s="54"/>
      <c r="AFD26" s="54"/>
      <c r="AFE26" s="54"/>
      <c r="AFF26" s="54"/>
      <c r="AFG26" s="54"/>
      <c r="AFH26" s="54"/>
      <c r="AFI26" s="54"/>
      <c r="AFJ26" s="54"/>
      <c r="AFK26" s="54"/>
      <c r="AFL26" s="54"/>
      <c r="AFM26" s="54"/>
      <c r="AFN26" s="54"/>
      <c r="AFO26" s="54"/>
      <c r="AFP26" s="54"/>
      <c r="AFQ26" s="54"/>
      <c r="AFR26" s="54"/>
      <c r="AFS26" s="54"/>
      <c r="AFT26" s="54"/>
      <c r="AFU26" s="54"/>
      <c r="AFV26" s="54"/>
      <c r="AFW26" s="54"/>
      <c r="AFX26" s="54"/>
      <c r="AFY26" s="54"/>
      <c r="AFZ26" s="54"/>
      <c r="AGA26" s="54"/>
      <c r="AGB26" s="54"/>
      <c r="AGC26" s="54"/>
      <c r="AGD26" s="54"/>
      <c r="AGE26" s="54"/>
      <c r="AGF26" s="54"/>
      <c r="AGG26" s="54"/>
      <c r="AGH26" s="54"/>
      <c r="AGI26" s="54"/>
      <c r="AGJ26" s="54"/>
      <c r="AGK26" s="54"/>
      <c r="AGL26" s="54"/>
      <c r="AGM26" s="54"/>
      <c r="AGN26" s="54"/>
      <c r="AGO26" s="54"/>
      <c r="AGP26" s="54"/>
      <c r="AGQ26" s="54"/>
      <c r="AGR26" s="54"/>
      <c r="AGS26" s="54"/>
      <c r="AGT26" s="54"/>
      <c r="AGU26" s="54"/>
      <c r="AGV26" s="54"/>
      <c r="AGW26" s="54"/>
      <c r="AGX26" s="54"/>
      <c r="AGY26" s="54"/>
      <c r="AGZ26" s="54"/>
      <c r="AHA26" s="54"/>
      <c r="AHB26" s="54"/>
      <c r="AHC26" s="54"/>
      <c r="AHD26" s="54"/>
      <c r="AHE26" s="54"/>
      <c r="AHF26" s="54"/>
      <c r="AHG26" s="54"/>
      <c r="AHH26" s="54"/>
      <c r="AHI26" s="54"/>
      <c r="AHJ26" s="54"/>
      <c r="AHK26" s="54"/>
      <c r="AHL26" s="54"/>
      <c r="AHM26" s="54"/>
      <c r="AHN26" s="54"/>
      <c r="AHO26" s="54"/>
      <c r="AHP26" s="54"/>
      <c r="AHQ26" s="54"/>
      <c r="AHR26" s="54"/>
      <c r="AHS26" s="54"/>
      <c r="AHT26" s="54"/>
      <c r="AHU26" s="54"/>
      <c r="AHV26" s="54"/>
      <c r="AHW26" s="54"/>
      <c r="AHX26" s="54"/>
      <c r="AHY26" s="54"/>
      <c r="AHZ26" s="54"/>
      <c r="AIA26" s="54"/>
      <c r="AIB26" s="54"/>
      <c r="AIC26" s="54"/>
      <c r="AID26" s="54"/>
      <c r="AIE26" s="54"/>
      <c r="AIF26" s="54"/>
      <c r="AIG26" s="54"/>
      <c r="AIH26" s="54"/>
      <c r="AII26" s="54"/>
      <c r="AIJ26" s="54"/>
      <c r="AIK26" s="54"/>
      <c r="AIL26" s="54"/>
      <c r="AIM26" s="54"/>
      <c r="AIN26" s="54"/>
      <c r="AIO26" s="54"/>
      <c r="AIP26" s="54"/>
      <c r="AIQ26" s="54"/>
      <c r="AIR26" s="54"/>
      <c r="AIS26" s="54"/>
      <c r="AIT26" s="54"/>
      <c r="AIU26" s="54"/>
      <c r="AIV26" s="54"/>
      <c r="AIW26" s="54"/>
      <c r="AIX26" s="54"/>
      <c r="AIY26" s="54"/>
      <c r="AIZ26" s="54"/>
      <c r="AJA26" s="54"/>
      <c r="AJB26" s="54"/>
      <c r="AJC26" s="54"/>
      <c r="AJD26" s="54"/>
      <c r="AJE26" s="54"/>
      <c r="AJF26" s="54"/>
      <c r="AJG26" s="54"/>
      <c r="AJH26" s="54"/>
      <c r="AJI26" s="54"/>
      <c r="AJJ26" s="54"/>
      <c r="AJK26" s="54"/>
      <c r="AJL26" s="54"/>
      <c r="AJM26" s="54"/>
      <c r="AJN26" s="54"/>
      <c r="AJO26" s="54"/>
      <c r="AJP26" s="54"/>
      <c r="AJQ26" s="54"/>
      <c r="AJR26" s="54"/>
      <c r="AJS26" s="54"/>
      <c r="AJT26" s="54"/>
      <c r="AJU26" s="54"/>
      <c r="AJV26" s="54"/>
      <c r="AJW26" s="54"/>
      <c r="AJX26" s="54"/>
      <c r="AJY26" s="54"/>
      <c r="AJZ26" s="54"/>
      <c r="AKA26" s="54"/>
      <c r="AKB26" s="54"/>
      <c r="AKC26" s="54"/>
      <c r="AKD26" s="54"/>
      <c r="AKE26" s="54"/>
      <c r="AKF26" s="54"/>
      <c r="AKG26" s="54"/>
      <c r="AKH26" s="54"/>
      <c r="AKI26" s="54"/>
      <c r="AKJ26" s="54"/>
      <c r="AKK26" s="54"/>
      <c r="AKL26" s="54"/>
      <c r="AKM26" s="54"/>
      <c r="AKN26" s="54"/>
      <c r="AKO26" s="54"/>
      <c r="AKP26" s="54"/>
      <c r="AKQ26" s="54"/>
      <c r="AKR26" s="54"/>
      <c r="AKS26" s="54"/>
      <c r="AKT26" s="54"/>
      <c r="AKU26" s="54"/>
      <c r="AKV26" s="54"/>
      <c r="AKW26" s="54"/>
      <c r="AKX26" s="54"/>
      <c r="AKY26" s="54"/>
      <c r="AKZ26" s="54"/>
      <c r="ALA26" s="54"/>
      <c r="ALB26" s="54"/>
      <c r="ALC26" s="54"/>
      <c r="ALD26" s="54"/>
      <c r="ALE26" s="54"/>
      <c r="ALF26" s="54"/>
      <c r="ALG26" s="54"/>
      <c r="ALH26" s="54"/>
      <c r="ALI26" s="54"/>
      <c r="ALJ26" s="54"/>
      <c r="ALK26" s="54"/>
      <c r="ALL26" s="54"/>
      <c r="ALM26" s="54"/>
      <c r="ALN26" s="54"/>
      <c r="ALO26" s="54"/>
      <c r="ALP26" s="54"/>
      <c r="ALQ26" s="54"/>
      <c r="ALR26" s="54"/>
      <c r="ALS26" s="54"/>
      <c r="ALT26" s="54"/>
      <c r="ALU26" s="54"/>
      <c r="ALV26" s="54"/>
      <c r="ALW26" s="54"/>
      <c r="ALX26" s="54"/>
      <c r="ALY26" s="54"/>
      <c r="ALZ26" s="54"/>
      <c r="AMA26" s="54"/>
      <c r="AMB26" s="54"/>
      <c r="AMC26" s="54"/>
      <c r="AMD26" s="54"/>
      <c r="AME26" s="54"/>
      <c r="AMF26" s="54"/>
      <c r="AMG26" s="54"/>
      <c r="AMH26" s="54"/>
      <c r="AMI26" s="54"/>
      <c r="AMJ26" s="54"/>
      <c r="AMK26" s="54"/>
      <c r="AML26" s="54"/>
      <c r="AMM26" s="54"/>
      <c r="AMN26" s="54"/>
      <c r="AMO26" s="54"/>
      <c r="AMP26" s="54"/>
      <c r="AMQ26" s="54"/>
      <c r="AMR26" s="54"/>
      <c r="AMS26" s="54"/>
      <c r="AMT26" s="54"/>
      <c r="AMU26" s="54"/>
      <c r="AMV26" s="54"/>
      <c r="AMW26" s="54"/>
      <c r="AMX26" s="54"/>
      <c r="AMY26" s="54"/>
      <c r="AMZ26" s="54"/>
      <c r="ANA26" s="54"/>
      <c r="ANB26" s="54"/>
      <c r="ANC26" s="54"/>
      <c r="AND26" s="54"/>
      <c r="ANE26" s="54"/>
      <c r="ANF26" s="54"/>
      <c r="ANG26" s="54"/>
      <c r="ANH26" s="54"/>
      <c r="ANI26" s="54"/>
      <c r="ANJ26" s="54"/>
      <c r="ANK26" s="54"/>
      <c r="ANL26" s="54"/>
      <c r="ANM26" s="54"/>
      <c r="ANN26" s="54"/>
      <c r="ANO26" s="54"/>
      <c r="ANP26" s="54"/>
      <c r="ANQ26" s="54"/>
      <c r="ANR26" s="54"/>
      <c r="ANS26" s="54"/>
      <c r="ANT26" s="54"/>
      <c r="ANU26" s="54"/>
      <c r="ANV26" s="54"/>
      <c r="ANW26" s="54"/>
      <c r="ANX26" s="54"/>
      <c r="ANY26" s="54"/>
      <c r="ANZ26" s="54"/>
      <c r="AOA26" s="54"/>
      <c r="AOB26" s="54"/>
      <c r="AOC26" s="54"/>
      <c r="AOD26" s="54"/>
      <c r="AOE26" s="54"/>
      <c r="AOF26" s="54"/>
      <c r="AOG26" s="54"/>
      <c r="AOH26" s="54"/>
      <c r="AOI26" s="54"/>
      <c r="AOJ26" s="54"/>
      <c r="AOK26" s="54"/>
      <c r="AOL26" s="54"/>
      <c r="AOM26" s="54"/>
      <c r="AON26" s="54"/>
      <c r="AOO26" s="54"/>
      <c r="AOP26" s="54"/>
      <c r="AOQ26" s="54"/>
      <c r="AOR26" s="54"/>
      <c r="AOS26" s="54"/>
      <c r="AOT26" s="54"/>
      <c r="AOU26" s="54"/>
      <c r="AOV26" s="54"/>
      <c r="AOW26" s="54"/>
      <c r="AOX26" s="54"/>
      <c r="AOY26" s="54"/>
      <c r="AOZ26" s="54"/>
      <c r="APA26" s="54"/>
      <c r="APB26" s="54"/>
      <c r="APC26" s="54"/>
      <c r="APD26" s="54"/>
      <c r="APE26" s="54"/>
      <c r="APF26" s="54"/>
      <c r="APG26" s="54"/>
      <c r="APH26" s="54"/>
      <c r="API26" s="54"/>
      <c r="APJ26" s="54"/>
      <c r="APK26" s="54"/>
      <c r="APL26" s="54"/>
      <c r="APM26" s="54"/>
      <c r="APN26" s="54"/>
      <c r="APO26" s="54"/>
      <c r="APP26" s="54"/>
      <c r="APQ26" s="54"/>
      <c r="APR26" s="54"/>
      <c r="APS26" s="54"/>
      <c r="APT26" s="54"/>
      <c r="APU26" s="54"/>
      <c r="APV26" s="54"/>
      <c r="APW26" s="54"/>
      <c r="APX26" s="54"/>
      <c r="APY26" s="54"/>
      <c r="APZ26" s="54"/>
      <c r="AQA26" s="54"/>
      <c r="AQB26" s="54"/>
      <c r="AQC26" s="54"/>
      <c r="AQD26" s="54"/>
      <c r="AQE26" s="54"/>
      <c r="AQF26" s="54"/>
      <c r="AQG26" s="54"/>
      <c r="AQH26" s="54"/>
      <c r="AQI26" s="54"/>
      <c r="AQJ26" s="54"/>
      <c r="AQK26" s="54"/>
      <c r="AQL26" s="54"/>
      <c r="AQM26" s="54"/>
      <c r="AQN26" s="54"/>
      <c r="AQO26" s="54"/>
      <c r="AQP26" s="54"/>
      <c r="AQQ26" s="54"/>
      <c r="AQR26" s="54"/>
      <c r="AQS26" s="54"/>
      <c r="AQT26" s="54"/>
      <c r="AQU26" s="54"/>
      <c r="AQV26" s="54"/>
      <c r="AQW26" s="54"/>
      <c r="AQX26" s="54"/>
      <c r="AQY26" s="54"/>
      <c r="AQZ26" s="54"/>
      <c r="ARA26" s="54"/>
      <c r="ARB26" s="54"/>
      <c r="ARC26" s="54"/>
      <c r="ARD26" s="54"/>
      <c r="ARE26" s="54"/>
      <c r="ARF26" s="54"/>
      <c r="ARG26" s="54"/>
      <c r="ARH26" s="54"/>
      <c r="ARI26" s="54"/>
      <c r="ARJ26" s="54"/>
      <c r="ARK26" s="54"/>
      <c r="ARL26" s="54"/>
      <c r="ARM26" s="54"/>
      <c r="ARN26" s="54"/>
      <c r="ARO26" s="54"/>
      <c r="ARP26" s="54"/>
      <c r="ARQ26" s="54"/>
      <c r="ARR26" s="54"/>
      <c r="ARS26" s="54"/>
      <c r="ART26" s="54"/>
      <c r="ARU26" s="54"/>
      <c r="ARV26" s="54"/>
      <c r="ARW26" s="54"/>
      <c r="ARX26" s="54"/>
      <c r="ARY26" s="54"/>
      <c r="ARZ26" s="54"/>
      <c r="ASA26" s="54"/>
      <c r="ASB26" s="54"/>
      <c r="ASC26" s="54"/>
      <c r="ASD26" s="54"/>
      <c r="ASE26" s="54"/>
      <c r="ASF26" s="54"/>
      <c r="ASG26" s="54"/>
      <c r="ASH26" s="54"/>
      <c r="ASI26" s="54"/>
      <c r="ASJ26" s="54"/>
      <c r="ASK26" s="54"/>
      <c r="ASL26" s="54"/>
      <c r="ASM26" s="54"/>
      <c r="ASN26" s="54"/>
      <c r="ASO26" s="54"/>
      <c r="ASP26" s="54"/>
      <c r="ASQ26" s="54"/>
      <c r="ASR26" s="54"/>
      <c r="ASS26" s="54"/>
      <c r="AST26" s="54"/>
      <c r="ASU26" s="54"/>
      <c r="ASV26" s="54"/>
      <c r="ASW26" s="54"/>
      <c r="ASX26" s="54"/>
      <c r="ASY26" s="54"/>
      <c r="ASZ26" s="54"/>
      <c r="ATA26" s="54"/>
      <c r="ATB26" s="54"/>
      <c r="ATC26" s="54"/>
      <c r="ATD26" s="54"/>
      <c r="ATE26" s="54"/>
      <c r="ATF26" s="54"/>
      <c r="ATG26" s="54"/>
      <c r="ATH26" s="54"/>
      <c r="ATI26" s="54"/>
      <c r="ATJ26" s="54"/>
      <c r="ATK26" s="54"/>
      <c r="ATL26" s="54"/>
      <c r="ATM26" s="54"/>
      <c r="ATN26" s="54"/>
      <c r="ATO26" s="54"/>
      <c r="ATP26" s="54"/>
      <c r="ATQ26" s="54"/>
      <c r="ATR26" s="54"/>
      <c r="ATS26" s="54"/>
      <c r="ATT26" s="54"/>
      <c r="ATU26" s="54"/>
      <c r="ATV26" s="54"/>
      <c r="ATW26" s="54"/>
      <c r="ATX26" s="54"/>
      <c r="ATY26" s="54"/>
      <c r="ATZ26" s="54"/>
      <c r="AUA26" s="54"/>
      <c r="AUB26" s="54"/>
      <c r="AUC26" s="54"/>
      <c r="AUD26" s="54"/>
      <c r="AUE26" s="54"/>
      <c r="AUF26" s="54"/>
      <c r="AUG26" s="54"/>
      <c r="AUH26" s="54"/>
      <c r="AUI26" s="54"/>
      <c r="AUJ26" s="54"/>
      <c r="AUK26" s="54"/>
      <c r="AUL26" s="54"/>
      <c r="AUM26" s="54"/>
      <c r="AUN26" s="54"/>
      <c r="AUO26" s="54"/>
      <c r="AUP26" s="54"/>
      <c r="AUQ26" s="54"/>
      <c r="AUR26" s="54"/>
      <c r="AUS26" s="54"/>
      <c r="AUT26" s="54"/>
      <c r="AUU26" s="54"/>
      <c r="AUV26" s="54"/>
      <c r="AUW26" s="54"/>
      <c r="AUX26" s="54"/>
      <c r="AUY26" s="54"/>
      <c r="AUZ26" s="54"/>
      <c r="AVA26" s="54"/>
      <c r="AVB26" s="54"/>
      <c r="AVC26" s="54"/>
      <c r="AVD26" s="54"/>
      <c r="AVE26" s="54"/>
      <c r="AVF26" s="54"/>
      <c r="AVG26" s="54"/>
      <c r="AVH26" s="54"/>
      <c r="AVI26" s="54"/>
      <c r="AVJ26" s="54"/>
      <c r="AVK26" s="54"/>
      <c r="AVL26" s="54"/>
      <c r="AVM26" s="54"/>
      <c r="AVN26" s="54"/>
      <c r="AVO26" s="54"/>
      <c r="AVP26" s="54"/>
      <c r="AVQ26" s="54"/>
      <c r="AVR26" s="54"/>
      <c r="AVS26" s="54"/>
      <c r="AVT26" s="54"/>
      <c r="AVU26" s="54"/>
      <c r="AVV26" s="54"/>
      <c r="AVW26" s="54"/>
      <c r="AVX26" s="54"/>
      <c r="AVY26" s="54"/>
      <c r="AVZ26" s="54"/>
      <c r="AWA26" s="54"/>
      <c r="AWB26" s="54"/>
      <c r="AWC26" s="54"/>
      <c r="AWD26" s="54"/>
      <c r="AWE26" s="54"/>
      <c r="AWF26" s="54"/>
      <c r="AWG26" s="54"/>
      <c r="AWH26" s="54"/>
      <c r="AWI26" s="54"/>
      <c r="AWJ26" s="54"/>
      <c r="AWK26" s="54"/>
      <c r="AWL26" s="54"/>
      <c r="AWM26" s="54"/>
      <c r="AWN26" s="54"/>
      <c r="AWO26" s="54"/>
      <c r="AWP26" s="54"/>
      <c r="AWQ26" s="54"/>
      <c r="AWR26" s="54"/>
      <c r="AWS26" s="54"/>
      <c r="AWT26" s="54"/>
      <c r="AWU26" s="54"/>
      <c r="AWV26" s="54"/>
      <c r="AWW26" s="54"/>
      <c r="AWX26" s="54"/>
      <c r="AWY26" s="54"/>
      <c r="AWZ26" s="54"/>
      <c r="AXA26" s="54"/>
      <c r="AXB26" s="54"/>
      <c r="AXC26" s="54"/>
      <c r="AXD26" s="54"/>
      <c r="AXE26" s="54"/>
      <c r="AXF26" s="54"/>
      <c r="AXG26" s="54"/>
      <c r="AXH26" s="54"/>
      <c r="AXI26" s="54"/>
      <c r="AXJ26" s="54"/>
      <c r="AXK26" s="54"/>
      <c r="AXL26" s="54"/>
      <c r="AXM26" s="54"/>
      <c r="AXN26" s="54"/>
      <c r="AXO26" s="54"/>
      <c r="AXP26" s="54"/>
      <c r="AXQ26" s="54"/>
      <c r="AXR26" s="54"/>
      <c r="AXS26" s="54"/>
      <c r="AXT26" s="54"/>
      <c r="AXU26" s="54"/>
      <c r="AXV26" s="54"/>
      <c r="AXW26" s="54"/>
      <c r="AXX26" s="54"/>
      <c r="AXY26" s="54"/>
      <c r="AXZ26" s="54"/>
      <c r="AYA26" s="54"/>
      <c r="AYB26" s="54"/>
      <c r="AYC26" s="54"/>
      <c r="AYD26" s="54"/>
      <c r="AYE26" s="54"/>
      <c r="AYF26" s="54"/>
      <c r="AYG26" s="54"/>
      <c r="AYH26" s="54"/>
      <c r="AYI26" s="54"/>
      <c r="AYJ26" s="54"/>
      <c r="AYK26" s="54"/>
      <c r="AYL26" s="54"/>
      <c r="AYM26" s="54"/>
      <c r="AYN26" s="54"/>
      <c r="AYO26" s="54"/>
      <c r="AYP26" s="54"/>
      <c r="AYQ26" s="54"/>
      <c r="AYR26" s="54"/>
      <c r="AYS26" s="54"/>
      <c r="AYT26" s="54"/>
      <c r="AYU26" s="54"/>
      <c r="AYV26" s="54"/>
      <c r="AYW26" s="54"/>
      <c r="AYX26" s="54"/>
      <c r="AYY26" s="54"/>
      <c r="AYZ26" s="54"/>
      <c r="AZA26" s="54"/>
      <c r="AZB26" s="54"/>
      <c r="AZC26" s="54"/>
      <c r="AZD26" s="54"/>
      <c r="AZE26" s="54"/>
      <c r="AZF26" s="54"/>
      <c r="AZG26" s="54"/>
      <c r="AZH26" s="54"/>
      <c r="AZI26" s="54"/>
      <c r="AZJ26" s="54"/>
      <c r="AZK26" s="54"/>
      <c r="AZL26" s="54"/>
      <c r="AZM26" s="54"/>
      <c r="AZN26" s="54"/>
      <c r="AZO26" s="54"/>
      <c r="AZP26" s="54"/>
      <c r="AZQ26" s="54"/>
      <c r="AZR26" s="54"/>
      <c r="AZS26" s="54"/>
      <c r="AZT26" s="54"/>
      <c r="AZU26" s="54"/>
      <c r="AZV26" s="54"/>
      <c r="AZW26" s="54"/>
      <c r="AZX26" s="54"/>
      <c r="AZY26" s="54"/>
      <c r="AZZ26" s="54"/>
      <c r="BAA26" s="54"/>
      <c r="BAB26" s="54"/>
      <c r="BAC26" s="54"/>
      <c r="BAD26" s="54"/>
      <c r="BAE26" s="54"/>
      <c r="BAF26" s="54"/>
      <c r="BAG26" s="54"/>
      <c r="BAH26" s="54"/>
      <c r="BAI26" s="54"/>
      <c r="BAJ26" s="54"/>
      <c r="BAK26" s="54"/>
      <c r="BAL26" s="54"/>
      <c r="BAM26" s="54"/>
      <c r="BAN26" s="54"/>
      <c r="BAO26" s="54"/>
      <c r="BAP26" s="54"/>
      <c r="BAQ26" s="54"/>
      <c r="BAR26" s="54"/>
      <c r="BAS26" s="54"/>
      <c r="BAT26" s="54"/>
      <c r="BAU26" s="54"/>
      <c r="BAV26" s="54"/>
      <c r="BAW26" s="54"/>
      <c r="BAX26" s="54"/>
      <c r="BAY26" s="54"/>
      <c r="BAZ26" s="54"/>
      <c r="BBA26" s="54"/>
      <c r="BBB26" s="54"/>
      <c r="BBC26" s="54"/>
      <c r="BBD26" s="54"/>
      <c r="BBE26" s="54"/>
      <c r="BBF26" s="54"/>
      <c r="BBG26" s="54"/>
      <c r="BBH26" s="54"/>
      <c r="BBI26" s="54"/>
      <c r="BBJ26" s="54"/>
      <c r="BBK26" s="54"/>
      <c r="BBL26" s="54"/>
      <c r="BBM26" s="54"/>
      <c r="BBN26" s="54"/>
      <c r="BBO26" s="54"/>
      <c r="BBP26" s="54"/>
      <c r="BBQ26" s="54"/>
      <c r="BBR26" s="54"/>
      <c r="BBS26" s="54"/>
      <c r="BBT26" s="54"/>
      <c r="BBU26" s="54"/>
      <c r="BBV26" s="54"/>
      <c r="BBW26" s="54"/>
      <c r="BBX26" s="54"/>
      <c r="BBY26" s="54"/>
      <c r="BBZ26" s="54"/>
      <c r="BCA26" s="54"/>
      <c r="BCB26" s="54"/>
      <c r="BCC26" s="54"/>
      <c r="BCD26" s="54"/>
      <c r="BCE26" s="54"/>
      <c r="BCF26" s="54"/>
      <c r="BCG26" s="54"/>
      <c r="BCH26" s="54"/>
      <c r="BCI26" s="54"/>
      <c r="BCJ26" s="54"/>
      <c r="BCK26" s="54"/>
      <c r="BCL26" s="54"/>
      <c r="BCM26" s="54"/>
      <c r="BCN26" s="54"/>
      <c r="BCO26" s="54"/>
      <c r="BCP26" s="54"/>
      <c r="BCQ26" s="54"/>
      <c r="BCR26" s="54"/>
      <c r="BCS26" s="54"/>
      <c r="BCT26" s="54"/>
      <c r="BCU26" s="54"/>
      <c r="BCV26" s="54"/>
      <c r="BCW26" s="54"/>
      <c r="BCX26" s="54"/>
      <c r="BCY26" s="54"/>
      <c r="BCZ26" s="54"/>
      <c r="BDA26" s="54"/>
      <c r="BDB26" s="54"/>
      <c r="BDC26" s="54"/>
      <c r="BDD26" s="54"/>
      <c r="BDE26" s="54"/>
      <c r="BDF26" s="54"/>
      <c r="BDG26" s="54"/>
      <c r="BDH26" s="54"/>
      <c r="BDI26" s="54"/>
      <c r="BDJ26" s="54"/>
      <c r="BDK26" s="54"/>
      <c r="BDL26" s="54"/>
      <c r="BDM26" s="54"/>
      <c r="BDN26" s="54"/>
      <c r="BDO26" s="54"/>
      <c r="BDP26" s="54"/>
      <c r="BDQ26" s="54"/>
      <c r="BDR26" s="54"/>
      <c r="BDS26" s="54"/>
      <c r="BDT26" s="54"/>
      <c r="BDU26" s="54"/>
      <c r="BDV26" s="54"/>
      <c r="BDW26" s="54"/>
      <c r="BDX26" s="54"/>
      <c r="BDY26" s="54"/>
      <c r="BDZ26" s="54"/>
      <c r="BEA26" s="54"/>
      <c r="BEB26" s="54"/>
      <c r="BEC26" s="54"/>
      <c r="BED26" s="54"/>
      <c r="BEE26" s="54"/>
      <c r="BEF26" s="54"/>
      <c r="BEG26" s="54"/>
      <c r="BEH26" s="54"/>
      <c r="BEI26" s="54"/>
      <c r="BEJ26" s="54"/>
      <c r="BEK26" s="54"/>
      <c r="BEL26" s="54"/>
      <c r="BEM26" s="54"/>
      <c r="BEN26" s="54"/>
      <c r="BEO26" s="54"/>
      <c r="BEP26" s="54"/>
      <c r="BEQ26" s="54"/>
      <c r="BER26" s="54"/>
      <c r="BES26" s="54"/>
      <c r="BET26" s="54"/>
      <c r="BEU26" s="54"/>
      <c r="BEV26" s="54"/>
      <c r="BEW26" s="54"/>
      <c r="BEX26" s="54"/>
      <c r="BEY26" s="54"/>
      <c r="BEZ26" s="54"/>
      <c r="BFA26" s="54"/>
      <c r="BFB26" s="54"/>
      <c r="BFC26" s="54"/>
      <c r="BFD26" s="54"/>
      <c r="BFE26" s="54"/>
      <c r="BFF26" s="54"/>
      <c r="BFG26" s="54"/>
      <c r="BFH26" s="54"/>
      <c r="BFI26" s="54"/>
      <c r="BFJ26" s="54"/>
      <c r="BFK26" s="54"/>
      <c r="BFL26" s="54"/>
      <c r="BFM26" s="54"/>
      <c r="BFN26" s="54"/>
      <c r="BFO26" s="54"/>
      <c r="BFP26" s="54"/>
      <c r="BFQ26" s="54"/>
      <c r="BFR26" s="54"/>
      <c r="BFS26" s="54"/>
      <c r="BFT26" s="54"/>
      <c r="BFU26" s="54"/>
      <c r="BFV26" s="54"/>
      <c r="BFW26" s="54"/>
      <c r="BFX26" s="54"/>
      <c r="BFY26" s="54"/>
      <c r="BFZ26" s="54"/>
      <c r="BGA26" s="54"/>
      <c r="BGB26" s="54"/>
      <c r="BGC26" s="54"/>
      <c r="BGD26" s="54"/>
      <c r="BGE26" s="54"/>
      <c r="BGF26" s="54"/>
      <c r="BGG26" s="54"/>
      <c r="BGH26" s="54"/>
      <c r="BGI26" s="54"/>
      <c r="BGJ26" s="54"/>
      <c r="BGK26" s="54"/>
      <c r="BGL26" s="54"/>
      <c r="BGM26" s="54"/>
      <c r="BGN26" s="54"/>
      <c r="BGO26" s="54"/>
      <c r="BGP26" s="54"/>
      <c r="BGQ26" s="54"/>
      <c r="BGR26" s="54"/>
      <c r="BGS26" s="54"/>
      <c r="BGT26" s="54"/>
      <c r="BGU26" s="54"/>
      <c r="BGV26" s="54"/>
      <c r="BGW26" s="54"/>
      <c r="BGX26" s="54"/>
      <c r="BGY26" s="54"/>
      <c r="BGZ26" s="54"/>
      <c r="BHA26" s="54"/>
      <c r="BHB26" s="54"/>
      <c r="BHC26" s="54"/>
      <c r="BHD26" s="54"/>
      <c r="BHE26" s="54"/>
      <c r="BHF26" s="54"/>
      <c r="BHG26" s="54"/>
      <c r="BHH26" s="54"/>
      <c r="BHI26" s="54"/>
      <c r="BHJ26" s="54"/>
      <c r="BHK26" s="54"/>
      <c r="BHL26" s="54"/>
      <c r="BHM26" s="54"/>
      <c r="BHN26" s="54"/>
      <c r="BHO26" s="54"/>
      <c r="BHP26" s="54"/>
      <c r="BHQ26" s="54"/>
      <c r="BHR26" s="54"/>
      <c r="BHS26" s="54"/>
      <c r="BHT26" s="54"/>
      <c r="BHU26" s="54"/>
      <c r="BHV26" s="54"/>
      <c r="BHW26" s="54"/>
      <c r="BHX26" s="54"/>
      <c r="BHY26" s="54"/>
      <c r="BHZ26" s="54"/>
      <c r="BIA26" s="54"/>
      <c r="BIB26" s="54"/>
      <c r="BIC26" s="54"/>
      <c r="BID26" s="54"/>
      <c r="BIE26" s="54"/>
      <c r="BIF26" s="54"/>
      <c r="BIG26" s="54"/>
      <c r="BIH26" s="54"/>
      <c r="BII26" s="54"/>
      <c r="BIJ26" s="54"/>
      <c r="BIK26" s="54"/>
      <c r="BIL26" s="54"/>
      <c r="BIM26" s="54"/>
      <c r="BIN26" s="54"/>
      <c r="BIO26" s="54"/>
      <c r="BIP26" s="54"/>
      <c r="BIQ26" s="54"/>
      <c r="BIR26" s="54"/>
      <c r="BIS26" s="54"/>
      <c r="BIT26" s="54"/>
      <c r="BIU26" s="54"/>
      <c r="BIV26" s="54"/>
      <c r="BIW26" s="54"/>
      <c r="BIX26" s="54"/>
      <c r="BIY26" s="54"/>
      <c r="BIZ26" s="54"/>
      <c r="BJA26" s="54"/>
      <c r="BJB26" s="54"/>
      <c r="BJC26" s="54"/>
      <c r="BJD26" s="54"/>
      <c r="BJE26" s="54"/>
      <c r="BJF26" s="54"/>
      <c r="BJG26" s="54"/>
      <c r="BJH26" s="54"/>
      <c r="BJI26" s="54"/>
      <c r="BJJ26" s="54"/>
      <c r="BJK26" s="54"/>
      <c r="BJL26" s="54"/>
      <c r="BJM26" s="54"/>
      <c r="BJN26" s="54"/>
      <c r="BJO26" s="54"/>
      <c r="BJP26" s="54"/>
      <c r="BJQ26" s="54"/>
      <c r="BJR26" s="54"/>
      <c r="BJS26" s="54"/>
      <c r="BJT26" s="54"/>
      <c r="BJU26" s="54"/>
      <c r="BJV26" s="54"/>
      <c r="BJW26" s="54"/>
      <c r="BJX26" s="54"/>
      <c r="BJY26" s="54"/>
      <c r="BJZ26" s="54"/>
      <c r="BKA26" s="54"/>
      <c r="BKB26" s="54"/>
      <c r="BKC26" s="54"/>
      <c r="BKD26" s="54"/>
      <c r="BKE26" s="54"/>
      <c r="BKF26" s="54"/>
      <c r="BKG26" s="54"/>
      <c r="BKH26" s="54"/>
      <c r="BKI26" s="54"/>
      <c r="BKJ26" s="54"/>
      <c r="BKK26" s="54"/>
      <c r="BKL26" s="54"/>
      <c r="BKM26" s="54"/>
      <c r="BKN26" s="54"/>
      <c r="BKO26" s="54"/>
      <c r="BKP26" s="54"/>
      <c r="BKQ26" s="54"/>
      <c r="BKR26" s="54"/>
      <c r="BKS26" s="54"/>
      <c r="BKT26" s="54"/>
      <c r="BKU26" s="54"/>
      <c r="BKV26" s="54"/>
      <c r="BKW26" s="54"/>
      <c r="BKX26" s="54"/>
      <c r="BKY26" s="54"/>
      <c r="BKZ26" s="54"/>
      <c r="BLA26" s="54"/>
      <c r="BLB26" s="54"/>
      <c r="BLC26" s="54"/>
      <c r="BLD26" s="54"/>
      <c r="BLE26" s="54"/>
      <c r="BLF26" s="54"/>
      <c r="BLG26" s="54"/>
      <c r="BLH26" s="54"/>
      <c r="BLI26" s="54"/>
      <c r="BLJ26" s="54"/>
      <c r="BLK26" s="54"/>
      <c r="BLL26" s="54"/>
      <c r="BLM26" s="54"/>
      <c r="BLN26" s="54"/>
      <c r="BLO26" s="54"/>
      <c r="BLP26" s="54"/>
      <c r="BLQ26" s="54"/>
      <c r="BLR26" s="54"/>
      <c r="BLS26" s="54"/>
      <c r="BLT26" s="54"/>
      <c r="BLU26" s="54"/>
      <c r="BLV26" s="54"/>
      <c r="BLW26" s="54"/>
      <c r="BLX26" s="54"/>
      <c r="BLY26" s="54"/>
      <c r="BLZ26" s="54"/>
      <c r="BMA26" s="54"/>
      <c r="BMB26" s="54"/>
      <c r="BMC26" s="54"/>
      <c r="BMD26" s="54"/>
      <c r="BME26" s="54"/>
      <c r="BMF26" s="54"/>
      <c r="BMG26" s="54"/>
      <c r="BMH26" s="54"/>
      <c r="BMI26" s="54"/>
      <c r="BMJ26" s="54"/>
      <c r="BMK26" s="54"/>
      <c r="BML26" s="54"/>
      <c r="BMM26" s="54"/>
      <c r="BMN26" s="54"/>
      <c r="BMO26" s="54"/>
      <c r="BMP26" s="54"/>
      <c r="BMQ26" s="54"/>
      <c r="BMR26" s="54"/>
      <c r="BMS26" s="54"/>
      <c r="BMT26" s="54"/>
      <c r="BMU26" s="54"/>
      <c r="BMV26" s="54"/>
      <c r="BMW26" s="54"/>
      <c r="BMX26" s="54"/>
      <c r="BMY26" s="54"/>
      <c r="BMZ26" s="54"/>
      <c r="BNA26" s="54"/>
      <c r="BNB26" s="54"/>
      <c r="BNC26" s="54"/>
      <c r="BND26" s="54"/>
      <c r="BNE26" s="54"/>
      <c r="BNF26" s="54"/>
      <c r="BNG26" s="54"/>
      <c r="BNH26" s="54"/>
      <c r="BNI26" s="54"/>
      <c r="BNJ26" s="54"/>
      <c r="BNK26" s="54"/>
      <c r="BNL26" s="54"/>
      <c r="BNM26" s="54"/>
      <c r="BNN26" s="54"/>
      <c r="BNO26" s="54"/>
      <c r="BNP26" s="54"/>
      <c r="BNQ26" s="54"/>
      <c r="BNR26" s="54"/>
      <c r="BNS26" s="54"/>
      <c r="BNT26" s="54"/>
      <c r="BNU26" s="54"/>
      <c r="BNV26" s="54"/>
      <c r="BNW26" s="54"/>
      <c r="BNX26" s="54"/>
      <c r="BNY26" s="54"/>
      <c r="BNZ26" s="54"/>
      <c r="BOA26" s="54"/>
      <c r="BOB26" s="54"/>
      <c r="BOC26" s="54"/>
      <c r="BOD26" s="54"/>
      <c r="BOE26" s="54"/>
      <c r="BOF26" s="54"/>
      <c r="BOG26" s="54"/>
      <c r="BOH26" s="54"/>
      <c r="BOI26" s="54"/>
      <c r="BOJ26" s="54"/>
      <c r="BOK26" s="54"/>
      <c r="BOL26" s="54"/>
      <c r="BOM26" s="54"/>
      <c r="BON26" s="54"/>
      <c r="BOO26" s="54"/>
      <c r="BOP26" s="54"/>
      <c r="BOQ26" s="54"/>
      <c r="BOR26" s="54"/>
      <c r="BOS26" s="54"/>
      <c r="BOT26" s="54"/>
      <c r="BOU26" s="54"/>
      <c r="BOV26" s="54"/>
      <c r="BOW26" s="54"/>
      <c r="BOX26" s="54"/>
      <c r="BOY26" s="54"/>
      <c r="BOZ26" s="54"/>
      <c r="BPA26" s="54"/>
      <c r="BPB26" s="54"/>
      <c r="BPC26" s="54"/>
      <c r="BPD26" s="54"/>
      <c r="BPE26" s="54"/>
      <c r="BPF26" s="54"/>
      <c r="BPG26" s="54"/>
      <c r="BPH26" s="54"/>
      <c r="BPI26" s="54"/>
      <c r="BPJ26" s="54"/>
      <c r="BPK26" s="54"/>
      <c r="BPL26" s="54"/>
      <c r="BPM26" s="54"/>
      <c r="BPN26" s="54"/>
      <c r="BPO26" s="54"/>
      <c r="BPP26" s="54"/>
      <c r="BPQ26" s="54"/>
      <c r="BPR26" s="54"/>
      <c r="BPS26" s="54"/>
      <c r="BPT26" s="54"/>
      <c r="BPU26" s="54"/>
      <c r="BPV26" s="54"/>
      <c r="BPW26" s="54"/>
      <c r="BPX26" s="54"/>
      <c r="BPY26" s="54"/>
      <c r="BPZ26" s="54"/>
      <c r="BQA26" s="54"/>
      <c r="BQB26" s="54"/>
      <c r="BQC26" s="54"/>
      <c r="BQD26" s="54"/>
      <c r="BQE26" s="54"/>
      <c r="BQF26" s="54"/>
      <c r="BQG26" s="54"/>
      <c r="BQH26" s="54"/>
      <c r="BQI26" s="54"/>
      <c r="BQJ26" s="54"/>
      <c r="BQK26" s="54"/>
      <c r="BQL26" s="54"/>
      <c r="BQM26" s="54"/>
      <c r="BQN26" s="54"/>
      <c r="BQO26" s="54"/>
      <c r="BQP26" s="54"/>
      <c r="BQQ26" s="54"/>
      <c r="BQR26" s="54"/>
      <c r="BQS26" s="54"/>
      <c r="BQT26" s="54"/>
      <c r="BQU26" s="54"/>
      <c r="BQV26" s="54"/>
      <c r="BQW26" s="54"/>
      <c r="BQX26" s="54"/>
      <c r="BQY26" s="54"/>
      <c r="BQZ26" s="54"/>
      <c r="BRA26" s="54"/>
      <c r="BRB26" s="54"/>
      <c r="BRC26" s="54"/>
      <c r="BRD26" s="54"/>
      <c r="BRE26" s="54"/>
      <c r="BRF26" s="54"/>
      <c r="BRG26" s="54"/>
      <c r="BRH26" s="54"/>
      <c r="BRI26" s="54"/>
      <c r="BRJ26" s="54"/>
      <c r="BRK26" s="54"/>
      <c r="BRL26" s="54"/>
      <c r="BRM26" s="54"/>
      <c r="BRN26" s="54"/>
      <c r="BRO26" s="54"/>
      <c r="BRP26" s="54"/>
      <c r="BRQ26" s="54"/>
      <c r="BRR26" s="54"/>
      <c r="BRS26" s="54"/>
      <c r="BRT26" s="54"/>
      <c r="BRU26" s="54"/>
      <c r="BRV26" s="54"/>
      <c r="BRW26" s="54"/>
      <c r="BRX26" s="54"/>
      <c r="BRY26" s="54"/>
      <c r="BRZ26" s="54"/>
      <c r="BSA26" s="54"/>
      <c r="BSB26" s="54"/>
      <c r="BSC26" s="54"/>
      <c r="BSD26" s="54"/>
      <c r="BSE26" s="54"/>
      <c r="BSF26" s="54"/>
      <c r="BSG26" s="54"/>
      <c r="BSH26" s="54"/>
      <c r="BSI26" s="54"/>
      <c r="BSJ26" s="54"/>
      <c r="BSK26" s="54"/>
      <c r="BSL26" s="54"/>
      <c r="BSM26" s="54"/>
      <c r="BSN26" s="54"/>
      <c r="BSO26" s="54"/>
      <c r="BSP26" s="54"/>
      <c r="BSQ26" s="54"/>
      <c r="BSR26" s="54"/>
      <c r="BSS26" s="54"/>
      <c r="BST26" s="54"/>
      <c r="BSU26" s="54"/>
      <c r="BSV26" s="54"/>
      <c r="BSW26" s="54"/>
      <c r="BSX26" s="54"/>
      <c r="BSY26" s="54"/>
      <c r="BSZ26" s="54"/>
      <c r="BTA26" s="54"/>
      <c r="BTB26" s="54"/>
      <c r="BTC26" s="54"/>
      <c r="BTD26" s="54"/>
      <c r="BTE26" s="54"/>
      <c r="BTF26" s="54"/>
      <c r="BTG26" s="54"/>
      <c r="BTH26" s="54"/>
      <c r="BTI26" s="54"/>
      <c r="BTJ26" s="54"/>
      <c r="BTK26" s="54"/>
      <c r="BTL26" s="54"/>
      <c r="BTM26" s="54"/>
      <c r="BTN26" s="54"/>
      <c r="BTO26" s="54"/>
      <c r="BTP26" s="54"/>
      <c r="BTQ26" s="54"/>
      <c r="BTR26" s="54"/>
      <c r="BTS26" s="54"/>
      <c r="BTT26" s="54"/>
      <c r="BTU26" s="54"/>
      <c r="BTV26" s="54"/>
      <c r="BTW26" s="54"/>
      <c r="BTX26" s="54"/>
      <c r="BTY26" s="54"/>
      <c r="BTZ26" s="54"/>
      <c r="BUA26" s="54"/>
      <c r="BUB26" s="54"/>
      <c r="BUC26" s="54"/>
      <c r="BUD26" s="54"/>
      <c r="BUE26" s="54"/>
      <c r="BUF26" s="54"/>
      <c r="BUG26" s="54"/>
      <c r="BUH26" s="54"/>
      <c r="BUI26" s="54"/>
      <c r="BUJ26" s="54"/>
      <c r="BUK26" s="54"/>
      <c r="BUL26" s="54"/>
      <c r="BUM26" s="54"/>
      <c r="BUN26" s="54"/>
      <c r="BUO26" s="54"/>
      <c r="BUP26" s="54"/>
      <c r="BUQ26" s="54"/>
      <c r="BUR26" s="54"/>
      <c r="BUS26" s="54"/>
      <c r="BUT26" s="54"/>
      <c r="BUU26" s="54"/>
      <c r="BUV26" s="54"/>
      <c r="BUW26" s="54"/>
      <c r="BUX26" s="54"/>
      <c r="BUY26" s="54"/>
      <c r="BUZ26" s="54"/>
      <c r="BVA26" s="54"/>
      <c r="BVB26" s="54"/>
      <c r="BVC26" s="54"/>
      <c r="BVD26" s="54"/>
      <c r="BVE26" s="54"/>
      <c r="BVF26" s="54"/>
      <c r="BVG26" s="54"/>
      <c r="BVH26" s="54"/>
      <c r="BVI26" s="54"/>
      <c r="BVJ26" s="54"/>
      <c r="BVK26" s="54"/>
      <c r="BVL26" s="54"/>
      <c r="BVM26" s="54"/>
      <c r="BVN26" s="54"/>
      <c r="BVO26" s="54"/>
      <c r="BVP26" s="54"/>
      <c r="BVQ26" s="54"/>
      <c r="BVR26" s="54"/>
      <c r="BVS26" s="54"/>
      <c r="BVT26" s="54"/>
      <c r="BVU26" s="54"/>
      <c r="BVV26" s="54"/>
      <c r="BVW26" s="54"/>
      <c r="BVX26" s="54"/>
      <c r="BVY26" s="54"/>
      <c r="BVZ26" s="54"/>
      <c r="BWA26" s="54"/>
      <c r="BWB26" s="54"/>
      <c r="BWC26" s="54"/>
      <c r="BWD26" s="54"/>
      <c r="BWE26" s="54"/>
      <c r="BWF26" s="54"/>
      <c r="BWG26" s="54"/>
      <c r="BWH26" s="54"/>
      <c r="BWI26" s="54"/>
      <c r="BWJ26" s="54"/>
      <c r="BWK26" s="54"/>
      <c r="BWL26" s="54"/>
      <c r="BWM26" s="54"/>
      <c r="BWN26" s="54"/>
      <c r="BWO26" s="54"/>
      <c r="BWP26" s="54"/>
      <c r="BWQ26" s="54"/>
      <c r="BWR26" s="54"/>
      <c r="BWS26" s="54"/>
      <c r="BWT26" s="54"/>
      <c r="BWU26" s="54"/>
      <c r="BWV26" s="54"/>
      <c r="BWW26" s="54"/>
      <c r="BWX26" s="54"/>
      <c r="BWY26" s="54"/>
      <c r="BWZ26" s="54"/>
      <c r="BXA26" s="54"/>
      <c r="BXB26" s="54"/>
      <c r="BXC26" s="54"/>
      <c r="BXD26" s="54"/>
      <c r="BXE26" s="54"/>
      <c r="BXF26" s="54"/>
      <c r="BXG26" s="54"/>
      <c r="BXH26" s="54"/>
      <c r="BXI26" s="54"/>
      <c r="BXJ26" s="54"/>
      <c r="BXK26" s="54"/>
      <c r="BXL26" s="54"/>
      <c r="BXM26" s="54"/>
      <c r="BXN26" s="54"/>
      <c r="BXO26" s="54"/>
      <c r="BXP26" s="54"/>
      <c r="BXQ26" s="54"/>
      <c r="BXR26" s="54"/>
      <c r="BXS26" s="54"/>
      <c r="BXT26" s="54"/>
      <c r="BXU26" s="54"/>
      <c r="BXV26" s="54"/>
      <c r="BXW26" s="54"/>
      <c r="BXX26" s="54"/>
      <c r="BXY26" s="54"/>
      <c r="BXZ26" s="54"/>
      <c r="BYA26" s="54"/>
      <c r="BYB26" s="54"/>
      <c r="BYC26" s="54"/>
      <c r="BYD26" s="54"/>
      <c r="BYE26" s="54"/>
      <c r="BYF26" s="54"/>
      <c r="BYG26" s="54"/>
      <c r="BYH26" s="54"/>
      <c r="BYI26" s="54"/>
      <c r="BYJ26" s="54"/>
      <c r="BYK26" s="54"/>
      <c r="BYL26" s="54"/>
      <c r="BYM26" s="54"/>
      <c r="BYN26" s="54"/>
      <c r="BYO26" s="54"/>
      <c r="BYP26" s="54"/>
      <c r="BYQ26" s="54"/>
      <c r="BYR26" s="54"/>
      <c r="BYS26" s="54"/>
      <c r="BYT26" s="54"/>
      <c r="BYU26" s="54"/>
      <c r="BYV26" s="54"/>
      <c r="BYW26" s="54"/>
      <c r="BYX26" s="54"/>
      <c r="BYY26" s="54"/>
      <c r="BYZ26" s="54"/>
      <c r="BZA26" s="54"/>
      <c r="BZB26" s="54"/>
      <c r="BZC26" s="54"/>
      <c r="BZD26" s="54"/>
      <c r="BZE26" s="54"/>
      <c r="BZF26" s="54"/>
      <c r="BZG26" s="54"/>
      <c r="BZH26" s="54"/>
      <c r="BZI26" s="54"/>
      <c r="BZJ26" s="54"/>
      <c r="BZK26" s="54"/>
      <c r="BZL26" s="54"/>
      <c r="BZM26" s="54"/>
      <c r="BZN26" s="54"/>
      <c r="BZO26" s="54"/>
      <c r="BZP26" s="54"/>
      <c r="BZQ26" s="54"/>
      <c r="BZR26" s="54"/>
      <c r="BZS26" s="54"/>
      <c r="BZT26" s="54"/>
      <c r="BZU26" s="54"/>
      <c r="BZV26" s="54"/>
      <c r="BZW26" s="54"/>
      <c r="BZX26" s="54"/>
      <c r="BZY26" s="54"/>
      <c r="BZZ26" s="54"/>
      <c r="CAA26" s="54"/>
      <c r="CAB26" s="54"/>
      <c r="CAC26" s="54"/>
      <c r="CAD26" s="54"/>
      <c r="CAE26" s="54"/>
      <c r="CAF26" s="54"/>
      <c r="CAG26" s="54"/>
      <c r="CAH26" s="54"/>
      <c r="CAI26" s="54"/>
      <c r="CAJ26" s="54"/>
      <c r="CAK26" s="54"/>
      <c r="CAL26" s="54"/>
      <c r="CAM26" s="54"/>
      <c r="CAN26" s="54"/>
      <c r="CAO26" s="54"/>
      <c r="CAP26" s="54"/>
      <c r="CAQ26" s="54"/>
      <c r="CAR26" s="54"/>
      <c r="CAS26" s="54"/>
      <c r="CAT26" s="54"/>
      <c r="CAU26" s="54"/>
      <c r="CAV26" s="54"/>
      <c r="CAW26" s="54"/>
      <c r="CAX26" s="54"/>
      <c r="CAY26" s="54"/>
      <c r="CAZ26" s="54"/>
      <c r="CBA26" s="54"/>
      <c r="CBB26" s="54"/>
      <c r="CBC26" s="54"/>
      <c r="CBD26" s="54"/>
      <c r="CBE26" s="54"/>
      <c r="CBF26" s="54"/>
      <c r="CBG26" s="54"/>
      <c r="CBH26" s="54"/>
      <c r="CBI26" s="54"/>
      <c r="CBJ26" s="54"/>
      <c r="CBK26" s="54"/>
      <c r="CBL26" s="54"/>
      <c r="CBM26" s="54"/>
      <c r="CBN26" s="54"/>
      <c r="CBO26" s="54"/>
      <c r="CBP26" s="54"/>
      <c r="CBQ26" s="54"/>
      <c r="CBR26" s="54"/>
      <c r="CBS26" s="54"/>
      <c r="CBT26" s="54"/>
      <c r="CBU26" s="54"/>
      <c r="CBV26" s="54"/>
      <c r="CBW26" s="54"/>
      <c r="CBX26" s="54"/>
      <c r="CBY26" s="54"/>
      <c r="CBZ26" s="54"/>
      <c r="CCA26" s="54"/>
      <c r="CCB26" s="54"/>
      <c r="CCC26" s="54"/>
      <c r="CCD26" s="54"/>
      <c r="CCE26" s="54"/>
      <c r="CCF26" s="54"/>
      <c r="CCG26" s="54"/>
      <c r="CCH26" s="54"/>
      <c r="CCI26" s="54"/>
      <c r="CCJ26" s="54"/>
      <c r="CCK26" s="54"/>
      <c r="CCL26" s="54"/>
      <c r="CCM26" s="54"/>
      <c r="CCN26" s="54"/>
      <c r="CCO26" s="54"/>
      <c r="CCP26" s="54"/>
      <c r="CCQ26" s="54"/>
      <c r="CCR26" s="54"/>
      <c r="CCS26" s="54"/>
      <c r="CCT26" s="54"/>
      <c r="CCU26" s="54"/>
      <c r="CCV26" s="54"/>
      <c r="CCW26" s="54"/>
      <c r="CCX26" s="54"/>
      <c r="CCY26" s="54"/>
      <c r="CCZ26" s="54"/>
      <c r="CDA26" s="54"/>
      <c r="CDB26" s="54"/>
      <c r="CDC26" s="54"/>
      <c r="CDD26" s="54"/>
      <c r="CDE26" s="54"/>
      <c r="CDF26" s="54"/>
      <c r="CDG26" s="54"/>
      <c r="CDH26" s="54"/>
      <c r="CDI26" s="54"/>
      <c r="CDJ26" s="54"/>
      <c r="CDK26" s="54"/>
      <c r="CDL26" s="54"/>
      <c r="CDM26" s="54"/>
      <c r="CDN26" s="54"/>
      <c r="CDO26" s="54"/>
      <c r="CDP26" s="54"/>
      <c r="CDQ26" s="54"/>
      <c r="CDR26" s="54"/>
      <c r="CDS26" s="54"/>
      <c r="CDT26" s="54"/>
      <c r="CDU26" s="54"/>
      <c r="CDV26" s="54"/>
      <c r="CDW26" s="54"/>
      <c r="CDX26" s="54"/>
      <c r="CDY26" s="54"/>
      <c r="CDZ26" s="54"/>
      <c r="CEA26" s="54"/>
      <c r="CEB26" s="54"/>
      <c r="CEC26" s="54"/>
      <c r="CED26" s="54"/>
      <c r="CEE26" s="54"/>
      <c r="CEF26" s="54"/>
      <c r="CEG26" s="54"/>
      <c r="CEH26" s="54"/>
      <c r="CEI26" s="54"/>
      <c r="CEJ26" s="54"/>
      <c r="CEK26" s="54"/>
      <c r="CEL26" s="54"/>
      <c r="CEM26" s="54"/>
      <c r="CEN26" s="54"/>
      <c r="CEO26" s="54"/>
      <c r="CEP26" s="54"/>
      <c r="CEQ26" s="54"/>
      <c r="CER26" s="54"/>
      <c r="CES26" s="54"/>
      <c r="CET26" s="54"/>
      <c r="CEU26" s="54"/>
      <c r="CEV26" s="54"/>
      <c r="CEW26" s="54"/>
      <c r="CEX26" s="54"/>
      <c r="CEY26" s="54"/>
      <c r="CEZ26" s="54"/>
      <c r="CFA26" s="54"/>
      <c r="CFB26" s="54"/>
      <c r="CFC26" s="54"/>
      <c r="CFD26" s="54"/>
      <c r="CFE26" s="54"/>
      <c r="CFF26" s="54"/>
      <c r="CFG26" s="54"/>
      <c r="CFH26" s="54"/>
      <c r="CFI26" s="54"/>
      <c r="CFJ26" s="54"/>
      <c r="CFK26" s="54"/>
      <c r="CFL26" s="54"/>
      <c r="CFM26" s="54"/>
      <c r="CFN26" s="54"/>
      <c r="CFO26" s="54"/>
      <c r="CFP26" s="54"/>
      <c r="CFQ26" s="54"/>
      <c r="CFR26" s="54"/>
      <c r="CFS26" s="54"/>
      <c r="CFT26" s="54"/>
      <c r="CFU26" s="54"/>
      <c r="CFV26" s="54"/>
      <c r="CFW26" s="54"/>
      <c r="CFX26" s="54"/>
      <c r="CFY26" s="54"/>
      <c r="CFZ26" s="54"/>
      <c r="CGA26" s="54"/>
      <c r="CGB26" s="54"/>
      <c r="CGC26" s="54"/>
      <c r="CGD26" s="54"/>
      <c r="CGE26" s="54"/>
      <c r="CGF26" s="54"/>
      <c r="CGG26" s="54"/>
      <c r="CGH26" s="54"/>
      <c r="CGI26" s="54"/>
      <c r="CGJ26" s="54"/>
      <c r="CGK26" s="54"/>
      <c r="CGL26" s="54"/>
      <c r="CGM26" s="54"/>
      <c r="CGN26" s="54"/>
      <c r="CGO26" s="54"/>
      <c r="CGP26" s="54"/>
      <c r="CGQ26" s="54"/>
      <c r="CGR26" s="54"/>
      <c r="CGS26" s="54"/>
      <c r="CGT26" s="54"/>
      <c r="CGU26" s="54"/>
      <c r="CGV26" s="54"/>
      <c r="CGW26" s="54"/>
      <c r="CGX26" s="54"/>
      <c r="CGY26" s="54"/>
      <c r="CGZ26" s="54"/>
      <c r="CHA26" s="54"/>
      <c r="CHB26" s="54"/>
      <c r="CHC26" s="54"/>
      <c r="CHD26" s="54"/>
      <c r="CHE26" s="54"/>
      <c r="CHF26" s="54"/>
      <c r="CHG26" s="54"/>
      <c r="CHH26" s="54"/>
      <c r="CHI26" s="54"/>
      <c r="CHJ26" s="54"/>
      <c r="CHK26" s="54"/>
      <c r="CHL26" s="54"/>
      <c r="CHM26" s="54"/>
      <c r="CHN26" s="54"/>
      <c r="CHO26" s="54"/>
      <c r="CHP26" s="54"/>
      <c r="CHQ26" s="54"/>
      <c r="CHR26" s="54"/>
      <c r="CHS26" s="54"/>
      <c r="CHT26" s="54"/>
      <c r="CHU26" s="54"/>
      <c r="CHV26" s="54"/>
      <c r="CHW26" s="54"/>
      <c r="CHX26" s="54"/>
      <c r="CHY26" s="54"/>
      <c r="CHZ26" s="54"/>
      <c r="CIA26" s="54"/>
      <c r="CIB26" s="54"/>
      <c r="CIC26" s="54"/>
      <c r="CID26" s="54"/>
      <c r="CIE26" s="54"/>
      <c r="CIF26" s="54"/>
      <c r="CIG26" s="54"/>
      <c r="CIH26" s="54"/>
      <c r="CII26" s="54"/>
      <c r="CIJ26" s="54"/>
      <c r="CIK26" s="54"/>
      <c r="CIL26" s="54"/>
      <c r="CIM26" s="54"/>
      <c r="CIN26" s="54"/>
      <c r="CIO26" s="54"/>
      <c r="CIP26" s="54"/>
      <c r="CIQ26" s="54"/>
      <c r="CIR26" s="54"/>
      <c r="CIS26" s="54"/>
      <c r="CIT26" s="54"/>
      <c r="CIU26" s="54"/>
      <c r="CIV26" s="54"/>
      <c r="CIW26" s="54"/>
      <c r="CIX26" s="54"/>
      <c r="CIY26" s="54"/>
      <c r="CIZ26" s="54"/>
      <c r="CJA26" s="54"/>
      <c r="CJB26" s="54"/>
      <c r="CJC26" s="54"/>
      <c r="CJD26" s="54"/>
      <c r="CJE26" s="54"/>
      <c r="CJF26" s="54"/>
      <c r="CJG26" s="54"/>
      <c r="CJH26" s="54"/>
      <c r="CJI26" s="54"/>
      <c r="CJJ26" s="54"/>
      <c r="CJK26" s="54"/>
      <c r="CJL26" s="54"/>
      <c r="CJM26" s="54"/>
      <c r="CJN26" s="54"/>
      <c r="CJO26" s="54"/>
      <c r="CJP26" s="54"/>
      <c r="CJQ26" s="54"/>
      <c r="CJR26" s="54"/>
      <c r="CJS26" s="54"/>
      <c r="CJT26" s="54"/>
      <c r="CJU26" s="54"/>
      <c r="CJV26" s="54"/>
      <c r="CJW26" s="54"/>
      <c r="CJX26" s="54"/>
      <c r="CJY26" s="54"/>
      <c r="CJZ26" s="54"/>
      <c r="CKA26" s="54"/>
      <c r="CKB26" s="54"/>
      <c r="CKC26" s="54"/>
      <c r="CKD26" s="54"/>
      <c r="CKE26" s="54"/>
      <c r="CKF26" s="54"/>
      <c r="CKG26" s="54"/>
      <c r="CKH26" s="54"/>
      <c r="CKI26" s="54"/>
      <c r="CKJ26" s="54"/>
      <c r="CKK26" s="54"/>
      <c r="CKL26" s="54"/>
      <c r="CKM26" s="54"/>
      <c r="CKN26" s="54"/>
      <c r="CKO26" s="54"/>
      <c r="CKP26" s="54"/>
      <c r="CKQ26" s="54"/>
      <c r="CKR26" s="54"/>
      <c r="CKS26" s="54"/>
      <c r="CKT26" s="54"/>
      <c r="CKU26" s="54"/>
      <c r="CKV26" s="54"/>
      <c r="CKW26" s="54"/>
      <c r="CKX26" s="54"/>
      <c r="CKY26" s="54"/>
      <c r="CKZ26" s="54"/>
      <c r="CLA26" s="54"/>
      <c r="CLB26" s="54"/>
      <c r="CLC26" s="54"/>
      <c r="CLD26" s="54"/>
      <c r="CLE26" s="54"/>
      <c r="CLF26" s="54"/>
      <c r="CLG26" s="54"/>
      <c r="CLH26" s="54"/>
      <c r="CLI26" s="54"/>
      <c r="CLJ26" s="54"/>
      <c r="CLK26" s="54"/>
      <c r="CLL26" s="54"/>
      <c r="CLM26" s="54"/>
      <c r="CLN26" s="54"/>
      <c r="CLO26" s="54"/>
      <c r="CLP26" s="54"/>
      <c r="CLQ26" s="54"/>
      <c r="CLR26" s="54"/>
      <c r="CLS26" s="54"/>
      <c r="CLT26" s="54"/>
      <c r="CLU26" s="54"/>
      <c r="CLV26" s="54"/>
      <c r="CLW26" s="54"/>
      <c r="CLX26" s="54"/>
      <c r="CLY26" s="54"/>
      <c r="CLZ26" s="54"/>
      <c r="CMA26" s="54"/>
      <c r="CMB26" s="54"/>
      <c r="CMC26" s="54"/>
      <c r="CMD26" s="54"/>
      <c r="CME26" s="54"/>
      <c r="CMF26" s="54"/>
      <c r="CMG26" s="54"/>
      <c r="CMH26" s="54"/>
      <c r="CMI26" s="54"/>
      <c r="CMJ26" s="54"/>
      <c r="CMK26" s="54"/>
      <c r="CML26" s="54"/>
      <c r="CMM26" s="54"/>
      <c r="CMN26" s="54"/>
      <c r="CMO26" s="54"/>
      <c r="CMP26" s="54"/>
      <c r="CMQ26" s="54"/>
      <c r="CMR26" s="54"/>
      <c r="CMS26" s="54"/>
      <c r="CMT26" s="54"/>
      <c r="CMU26" s="54"/>
      <c r="CMV26" s="54"/>
      <c r="CMW26" s="54"/>
      <c r="CMX26" s="54"/>
      <c r="CMY26" s="54"/>
      <c r="CMZ26" s="54"/>
      <c r="CNA26" s="54"/>
      <c r="CNB26" s="54"/>
      <c r="CNC26" s="54"/>
      <c r="CND26" s="54"/>
      <c r="CNE26" s="54"/>
      <c r="CNF26" s="54"/>
      <c r="CNG26" s="54"/>
      <c r="CNH26" s="54"/>
      <c r="CNI26" s="54"/>
      <c r="CNJ26" s="54"/>
      <c r="CNK26" s="54"/>
      <c r="CNL26" s="54"/>
      <c r="CNM26" s="54"/>
      <c r="CNN26" s="54"/>
      <c r="CNO26" s="54"/>
      <c r="CNP26" s="54"/>
      <c r="CNQ26" s="54"/>
      <c r="CNR26" s="54"/>
      <c r="CNS26" s="54"/>
      <c r="CNT26" s="54"/>
      <c r="CNU26" s="54"/>
      <c r="CNV26" s="54"/>
      <c r="CNW26" s="54"/>
      <c r="CNX26" s="54"/>
      <c r="CNY26" s="54"/>
      <c r="CNZ26" s="54"/>
      <c r="COA26" s="54"/>
      <c r="COB26" s="54"/>
      <c r="COC26" s="54"/>
      <c r="COD26" s="54"/>
      <c r="COE26" s="54"/>
      <c r="COF26" s="54"/>
      <c r="COG26" s="54"/>
      <c r="COH26" s="54"/>
      <c r="COI26" s="54"/>
      <c r="COJ26" s="54"/>
      <c r="COK26" s="54"/>
      <c r="COL26" s="54"/>
      <c r="COM26" s="54"/>
      <c r="CON26" s="54"/>
      <c r="COO26" s="54"/>
      <c r="COP26" s="54"/>
      <c r="COQ26" s="54"/>
      <c r="COR26" s="54"/>
      <c r="COS26" s="54"/>
      <c r="COT26" s="54"/>
      <c r="COU26" s="54"/>
      <c r="COV26" s="54"/>
      <c r="COW26" s="54"/>
      <c r="COX26" s="54"/>
      <c r="COY26" s="54"/>
      <c r="COZ26" s="54"/>
      <c r="CPA26" s="54"/>
      <c r="CPB26" s="54"/>
      <c r="CPC26" s="54"/>
      <c r="CPD26" s="54"/>
      <c r="CPE26" s="54"/>
      <c r="CPF26" s="54"/>
      <c r="CPG26" s="54"/>
      <c r="CPH26" s="54"/>
      <c r="CPI26" s="54"/>
      <c r="CPJ26" s="54"/>
      <c r="CPK26" s="54"/>
      <c r="CPL26" s="54"/>
      <c r="CPM26" s="54"/>
      <c r="CPN26" s="54"/>
      <c r="CPO26" s="54"/>
      <c r="CPP26" s="54"/>
      <c r="CPQ26" s="54"/>
      <c r="CPR26" s="54"/>
      <c r="CPS26" s="54"/>
      <c r="CPT26" s="54"/>
      <c r="CPU26" s="54"/>
      <c r="CPV26" s="54"/>
      <c r="CPW26" s="54"/>
      <c r="CPX26" s="54"/>
      <c r="CPY26" s="54"/>
      <c r="CPZ26" s="54"/>
      <c r="CQA26" s="54"/>
      <c r="CQB26" s="54"/>
      <c r="CQC26" s="54"/>
      <c r="CQD26" s="54"/>
      <c r="CQE26" s="54"/>
      <c r="CQF26" s="54"/>
      <c r="CQG26" s="54"/>
      <c r="CQH26" s="54"/>
      <c r="CQI26" s="54"/>
      <c r="CQJ26" s="54"/>
      <c r="CQK26" s="54"/>
      <c r="CQL26" s="54"/>
      <c r="CQM26" s="54"/>
      <c r="CQN26" s="54"/>
      <c r="CQO26" s="54"/>
      <c r="CQP26" s="54"/>
      <c r="CQQ26" s="54"/>
      <c r="CQR26" s="54"/>
      <c r="CQS26" s="54"/>
      <c r="CQT26" s="54"/>
      <c r="CQU26" s="54"/>
      <c r="CQV26" s="54"/>
      <c r="CQW26" s="54"/>
      <c r="CQX26" s="54"/>
      <c r="CQY26" s="54"/>
      <c r="CQZ26" s="54"/>
      <c r="CRA26" s="54"/>
      <c r="CRB26" s="54"/>
      <c r="CRC26" s="54"/>
      <c r="CRD26" s="54"/>
      <c r="CRE26" s="54"/>
      <c r="CRF26" s="54"/>
      <c r="CRG26" s="54"/>
      <c r="CRH26" s="54"/>
      <c r="CRI26" s="54"/>
      <c r="CRJ26" s="54"/>
      <c r="CRK26" s="54"/>
      <c r="CRL26" s="54"/>
      <c r="CRM26" s="54"/>
      <c r="CRN26" s="54"/>
      <c r="CRO26" s="54"/>
      <c r="CRP26" s="54"/>
      <c r="CRQ26" s="54"/>
      <c r="CRR26" s="54"/>
      <c r="CRS26" s="54"/>
      <c r="CRT26" s="54"/>
      <c r="CRU26" s="54"/>
      <c r="CRV26" s="54"/>
      <c r="CRW26" s="54"/>
      <c r="CRX26" s="54"/>
      <c r="CRY26" s="54"/>
      <c r="CRZ26" s="54"/>
      <c r="CSA26" s="54"/>
      <c r="CSB26" s="54"/>
      <c r="CSC26" s="54"/>
      <c r="CSD26" s="54"/>
      <c r="CSE26" s="54"/>
      <c r="CSF26" s="54"/>
      <c r="CSG26" s="54"/>
      <c r="CSH26" s="54"/>
      <c r="CSI26" s="54"/>
      <c r="CSJ26" s="54"/>
      <c r="CSK26" s="54"/>
      <c r="CSL26" s="54"/>
      <c r="CSM26" s="54"/>
      <c r="CSN26" s="54"/>
      <c r="CSO26" s="54"/>
      <c r="CSP26" s="54"/>
      <c r="CSQ26" s="54"/>
      <c r="CSR26" s="54"/>
      <c r="CSS26" s="54"/>
      <c r="CST26" s="54"/>
      <c r="CSU26" s="54"/>
      <c r="CSV26" s="54"/>
      <c r="CSW26" s="54"/>
      <c r="CSX26" s="54"/>
      <c r="CSY26" s="54"/>
      <c r="CSZ26" s="54"/>
      <c r="CTA26" s="54"/>
      <c r="CTB26" s="54"/>
      <c r="CTC26" s="54"/>
      <c r="CTD26" s="54"/>
      <c r="CTE26" s="54"/>
      <c r="CTF26" s="54"/>
      <c r="CTG26" s="54"/>
      <c r="CTH26" s="54"/>
      <c r="CTI26" s="54"/>
      <c r="CTJ26" s="54"/>
      <c r="CTK26" s="54"/>
      <c r="CTL26" s="54"/>
      <c r="CTM26" s="54"/>
      <c r="CTN26" s="54"/>
      <c r="CTO26" s="54"/>
      <c r="CTP26" s="54"/>
      <c r="CTQ26" s="54"/>
      <c r="CTR26" s="54"/>
      <c r="CTS26" s="54"/>
      <c r="CTT26" s="54"/>
      <c r="CTU26" s="54"/>
      <c r="CTV26" s="54"/>
      <c r="CTW26" s="54"/>
      <c r="CTX26" s="54"/>
      <c r="CTY26" s="54"/>
      <c r="CTZ26" s="54"/>
      <c r="CUA26" s="54"/>
      <c r="CUB26" s="54"/>
      <c r="CUC26" s="54"/>
      <c r="CUD26" s="54"/>
      <c r="CUE26" s="54"/>
      <c r="CUF26" s="54"/>
      <c r="CUG26" s="54"/>
      <c r="CUH26" s="54"/>
      <c r="CUI26" s="54"/>
      <c r="CUJ26" s="54"/>
      <c r="CUK26" s="54"/>
      <c r="CUL26" s="54"/>
      <c r="CUM26" s="54"/>
      <c r="CUN26" s="54"/>
      <c r="CUO26" s="54"/>
      <c r="CUP26" s="54"/>
      <c r="CUQ26" s="54"/>
      <c r="CUR26" s="54"/>
      <c r="CUS26" s="54"/>
      <c r="CUT26" s="54"/>
      <c r="CUU26" s="54"/>
      <c r="CUV26" s="54"/>
      <c r="CUW26" s="54"/>
      <c r="CUX26" s="54"/>
      <c r="CUY26" s="54"/>
      <c r="CUZ26" s="54"/>
      <c r="CVA26" s="54"/>
      <c r="CVB26" s="54"/>
      <c r="CVC26" s="54"/>
      <c r="CVD26" s="54"/>
      <c r="CVE26" s="54"/>
      <c r="CVF26" s="54"/>
      <c r="CVG26" s="54"/>
      <c r="CVH26" s="54"/>
      <c r="CVI26" s="54"/>
      <c r="CVJ26" s="54"/>
      <c r="CVK26" s="54"/>
      <c r="CVL26" s="54"/>
      <c r="CVM26" s="54"/>
      <c r="CVN26" s="54"/>
      <c r="CVO26" s="54"/>
      <c r="CVP26" s="54"/>
      <c r="CVQ26" s="54"/>
      <c r="CVR26" s="54"/>
      <c r="CVS26" s="54"/>
      <c r="CVT26" s="54"/>
      <c r="CVU26" s="54"/>
      <c r="CVV26" s="54"/>
      <c r="CVW26" s="54"/>
      <c r="CVX26" s="54"/>
      <c r="CVY26" s="54"/>
      <c r="CVZ26" s="54"/>
      <c r="CWA26" s="54"/>
      <c r="CWB26" s="54"/>
      <c r="CWC26" s="54"/>
      <c r="CWD26" s="54"/>
      <c r="CWE26" s="54"/>
      <c r="CWF26" s="54"/>
      <c r="CWG26" s="54"/>
      <c r="CWH26" s="54"/>
      <c r="CWI26" s="54"/>
      <c r="CWJ26" s="54"/>
      <c r="CWK26" s="54"/>
      <c r="CWL26" s="54"/>
      <c r="CWM26" s="54"/>
      <c r="CWN26" s="54"/>
      <c r="CWO26" s="54"/>
      <c r="CWP26" s="54"/>
      <c r="CWQ26" s="54"/>
      <c r="CWR26" s="54"/>
      <c r="CWS26" s="54"/>
      <c r="CWT26" s="54"/>
      <c r="CWU26" s="54"/>
      <c r="CWV26" s="54"/>
      <c r="CWW26" s="54"/>
      <c r="CWX26" s="54"/>
      <c r="CWY26" s="54"/>
      <c r="CWZ26" s="54"/>
      <c r="CXA26" s="54"/>
      <c r="CXB26" s="54"/>
      <c r="CXC26" s="54"/>
      <c r="CXD26" s="54"/>
      <c r="CXE26" s="54"/>
      <c r="CXF26" s="54"/>
      <c r="CXG26" s="54"/>
      <c r="CXH26" s="54"/>
      <c r="CXI26" s="54"/>
      <c r="CXJ26" s="54"/>
      <c r="CXK26" s="54"/>
      <c r="CXL26" s="54"/>
      <c r="CXM26" s="54"/>
      <c r="CXN26" s="54"/>
      <c r="CXO26" s="54"/>
      <c r="CXP26" s="54"/>
      <c r="CXQ26" s="54"/>
      <c r="CXR26" s="54"/>
      <c r="CXS26" s="54"/>
      <c r="CXT26" s="54"/>
      <c r="CXU26" s="54"/>
      <c r="CXV26" s="54"/>
      <c r="CXW26" s="54"/>
      <c r="CXX26" s="54"/>
      <c r="CXY26" s="54"/>
      <c r="CXZ26" s="54"/>
      <c r="CYA26" s="54"/>
      <c r="CYB26" s="54"/>
      <c r="CYC26" s="54"/>
      <c r="CYD26" s="54"/>
      <c r="CYE26" s="54"/>
      <c r="CYF26" s="54"/>
      <c r="CYG26" s="54"/>
      <c r="CYH26" s="54"/>
      <c r="CYI26" s="54"/>
      <c r="CYJ26" s="54"/>
      <c r="CYK26" s="54"/>
      <c r="CYL26" s="54"/>
      <c r="CYM26" s="54"/>
      <c r="CYN26" s="54"/>
      <c r="CYO26" s="54"/>
      <c r="CYP26" s="54"/>
      <c r="CYQ26" s="54"/>
      <c r="CYR26" s="54"/>
      <c r="CYS26" s="54"/>
      <c r="CYT26" s="54"/>
      <c r="CYU26" s="54"/>
      <c r="CYV26" s="54"/>
      <c r="CYW26" s="54"/>
      <c r="CYX26" s="54"/>
      <c r="CYY26" s="54"/>
      <c r="CYZ26" s="54"/>
      <c r="CZA26" s="54"/>
      <c r="CZB26" s="54"/>
      <c r="CZC26" s="54"/>
      <c r="CZD26" s="54"/>
      <c r="CZE26" s="54"/>
      <c r="CZF26" s="54"/>
      <c r="CZG26" s="54"/>
      <c r="CZH26" s="54"/>
      <c r="CZI26" s="54"/>
      <c r="CZJ26" s="54"/>
      <c r="CZK26" s="54"/>
      <c r="CZL26" s="54"/>
      <c r="CZM26" s="54"/>
      <c r="CZN26" s="54"/>
      <c r="CZO26" s="54"/>
      <c r="CZP26" s="54"/>
      <c r="CZQ26" s="54"/>
      <c r="CZR26" s="54"/>
      <c r="CZS26" s="54"/>
      <c r="CZT26" s="54"/>
      <c r="CZU26" s="54"/>
      <c r="CZV26" s="54"/>
      <c r="CZW26" s="54"/>
      <c r="CZX26" s="54"/>
      <c r="CZY26" s="54"/>
      <c r="CZZ26" s="54"/>
      <c r="DAA26" s="54"/>
      <c r="DAB26" s="54"/>
      <c r="DAC26" s="54"/>
      <c r="DAD26" s="54"/>
      <c r="DAE26" s="54"/>
      <c r="DAF26" s="54"/>
      <c r="DAG26" s="54"/>
      <c r="DAH26" s="54"/>
      <c r="DAI26" s="54"/>
      <c r="DAJ26" s="54"/>
      <c r="DAK26" s="54"/>
      <c r="DAL26" s="54"/>
      <c r="DAM26" s="54"/>
      <c r="DAN26" s="54"/>
      <c r="DAO26" s="54"/>
      <c r="DAP26" s="54"/>
      <c r="DAQ26" s="54"/>
      <c r="DAR26" s="54"/>
      <c r="DAS26" s="54"/>
      <c r="DAT26" s="54"/>
      <c r="DAU26" s="54"/>
      <c r="DAV26" s="54"/>
      <c r="DAW26" s="54"/>
      <c r="DAX26" s="54"/>
      <c r="DAY26" s="54"/>
      <c r="DAZ26" s="54"/>
      <c r="DBA26" s="54"/>
      <c r="DBB26" s="54"/>
      <c r="DBC26" s="54"/>
      <c r="DBD26" s="54"/>
      <c r="DBE26" s="54"/>
      <c r="DBF26" s="54"/>
      <c r="DBG26" s="54"/>
      <c r="DBH26" s="54"/>
      <c r="DBI26" s="54"/>
      <c r="DBJ26" s="54"/>
      <c r="DBK26" s="54"/>
      <c r="DBL26" s="54"/>
      <c r="DBM26" s="54"/>
      <c r="DBN26" s="54"/>
      <c r="DBO26" s="54"/>
      <c r="DBP26" s="54"/>
      <c r="DBQ26" s="54"/>
      <c r="DBR26" s="54"/>
      <c r="DBS26" s="54"/>
      <c r="DBT26" s="54"/>
      <c r="DBU26" s="54"/>
      <c r="DBV26" s="54"/>
      <c r="DBW26" s="54"/>
      <c r="DBX26" s="54"/>
      <c r="DBY26" s="54"/>
      <c r="DBZ26" s="54"/>
      <c r="DCA26" s="54"/>
      <c r="DCB26" s="54"/>
      <c r="DCC26" s="54"/>
      <c r="DCD26" s="54"/>
      <c r="DCE26" s="54"/>
      <c r="DCF26" s="54"/>
      <c r="DCG26" s="54"/>
      <c r="DCH26" s="54"/>
      <c r="DCI26" s="54"/>
      <c r="DCJ26" s="54"/>
      <c r="DCK26" s="54"/>
      <c r="DCL26" s="54"/>
      <c r="DCM26" s="54"/>
      <c r="DCN26" s="54"/>
      <c r="DCO26" s="54"/>
      <c r="DCP26" s="54"/>
      <c r="DCQ26" s="54"/>
      <c r="DCR26" s="54"/>
      <c r="DCS26" s="54"/>
      <c r="DCT26" s="54"/>
      <c r="DCU26" s="54"/>
      <c r="DCV26" s="54"/>
      <c r="DCW26" s="54"/>
      <c r="DCX26" s="54"/>
      <c r="DCY26" s="54"/>
      <c r="DCZ26" s="54"/>
      <c r="DDA26" s="54"/>
      <c r="DDB26" s="54"/>
      <c r="DDC26" s="54"/>
      <c r="DDD26" s="54"/>
      <c r="DDE26" s="54"/>
      <c r="DDF26" s="54"/>
      <c r="DDG26" s="54"/>
      <c r="DDH26" s="54"/>
      <c r="DDI26" s="54"/>
      <c r="DDJ26" s="54"/>
      <c r="DDK26" s="54"/>
      <c r="DDL26" s="54"/>
      <c r="DDM26" s="54"/>
      <c r="DDN26" s="54"/>
      <c r="DDO26" s="54"/>
      <c r="DDP26" s="54"/>
      <c r="DDQ26" s="54"/>
      <c r="DDR26" s="54"/>
      <c r="DDS26" s="54"/>
      <c r="DDT26" s="54"/>
      <c r="DDU26" s="54"/>
      <c r="DDV26" s="54"/>
      <c r="DDW26" s="54"/>
      <c r="DDX26" s="54"/>
      <c r="DDY26" s="54"/>
      <c r="DDZ26" s="54"/>
      <c r="DEA26" s="54"/>
      <c r="DEB26" s="54"/>
      <c r="DEC26" s="54"/>
      <c r="DED26" s="54"/>
      <c r="DEE26" s="54"/>
      <c r="DEF26" s="54"/>
      <c r="DEG26" s="54"/>
      <c r="DEH26" s="54"/>
      <c r="DEI26" s="54"/>
      <c r="DEJ26" s="54"/>
      <c r="DEK26" s="54"/>
      <c r="DEL26" s="54"/>
      <c r="DEM26" s="54"/>
      <c r="DEN26" s="54"/>
      <c r="DEO26" s="54"/>
      <c r="DEP26" s="54"/>
      <c r="DEQ26" s="54"/>
      <c r="DER26" s="54"/>
      <c r="DES26" s="54"/>
      <c r="DET26" s="54"/>
      <c r="DEU26" s="54"/>
      <c r="DEV26" s="54"/>
      <c r="DEW26" s="54"/>
      <c r="DEX26" s="54"/>
      <c r="DEY26" s="54"/>
      <c r="DEZ26" s="54"/>
      <c r="DFA26" s="54"/>
      <c r="DFB26" s="54"/>
      <c r="DFC26" s="54"/>
      <c r="DFD26" s="54"/>
      <c r="DFE26" s="54"/>
      <c r="DFF26" s="54"/>
      <c r="DFG26" s="54"/>
      <c r="DFH26" s="54"/>
      <c r="DFI26" s="54"/>
      <c r="DFJ26" s="54"/>
      <c r="DFK26" s="54"/>
      <c r="DFL26" s="54"/>
      <c r="DFM26" s="54"/>
      <c r="DFN26" s="54"/>
      <c r="DFO26" s="54"/>
      <c r="DFP26" s="54"/>
      <c r="DFQ26" s="54"/>
      <c r="DFR26" s="54"/>
      <c r="DFS26" s="54"/>
      <c r="DFT26" s="54"/>
      <c r="DFU26" s="54"/>
      <c r="DFV26" s="54"/>
      <c r="DFW26" s="54"/>
      <c r="DFX26" s="54"/>
      <c r="DFY26" s="54"/>
      <c r="DFZ26" s="54"/>
      <c r="DGA26" s="54"/>
      <c r="DGB26" s="54"/>
      <c r="DGC26" s="54"/>
      <c r="DGD26" s="54"/>
      <c r="DGE26" s="54"/>
      <c r="DGF26" s="54"/>
      <c r="DGG26" s="54"/>
      <c r="DGH26" s="54"/>
      <c r="DGI26" s="54"/>
      <c r="DGJ26" s="54"/>
      <c r="DGK26" s="54"/>
      <c r="DGL26" s="54"/>
      <c r="DGM26" s="54"/>
      <c r="DGN26" s="54"/>
      <c r="DGO26" s="54"/>
      <c r="DGP26" s="54"/>
      <c r="DGQ26" s="54"/>
      <c r="DGR26" s="54"/>
      <c r="DGS26" s="54"/>
      <c r="DGT26" s="54"/>
      <c r="DGU26" s="54"/>
      <c r="DGV26" s="54"/>
      <c r="DGW26" s="54"/>
      <c r="DGX26" s="54"/>
      <c r="DGY26" s="54"/>
      <c r="DGZ26" s="54"/>
      <c r="DHA26" s="54"/>
      <c r="DHB26" s="54"/>
      <c r="DHC26" s="54"/>
      <c r="DHD26" s="54"/>
      <c r="DHE26" s="54"/>
      <c r="DHF26" s="54"/>
      <c r="DHG26" s="54"/>
      <c r="DHH26" s="54"/>
      <c r="DHI26" s="54"/>
      <c r="DHJ26" s="54"/>
      <c r="DHK26" s="54"/>
      <c r="DHL26" s="54"/>
      <c r="DHM26" s="54"/>
      <c r="DHN26" s="54"/>
      <c r="DHO26" s="54"/>
      <c r="DHP26" s="54"/>
      <c r="DHQ26" s="54"/>
      <c r="DHR26" s="54"/>
      <c r="DHS26" s="54"/>
      <c r="DHT26" s="54"/>
      <c r="DHU26" s="54"/>
      <c r="DHV26" s="54"/>
      <c r="DHW26" s="54"/>
      <c r="DHX26" s="54"/>
      <c r="DHY26" s="54"/>
      <c r="DHZ26" s="54"/>
      <c r="DIA26" s="54"/>
      <c r="DIB26" s="54"/>
      <c r="DIC26" s="54"/>
      <c r="DID26" s="54"/>
      <c r="DIE26" s="54"/>
      <c r="DIF26" s="54"/>
      <c r="DIG26" s="54"/>
      <c r="DIH26" s="54"/>
      <c r="DII26" s="54"/>
      <c r="DIJ26" s="54"/>
      <c r="DIK26" s="54"/>
      <c r="DIL26" s="54"/>
      <c r="DIM26" s="54"/>
      <c r="DIN26" s="54"/>
      <c r="DIO26" s="54"/>
      <c r="DIP26" s="54"/>
      <c r="DIQ26" s="54"/>
      <c r="DIR26" s="54"/>
      <c r="DIS26" s="54"/>
      <c r="DIT26" s="54"/>
      <c r="DIU26" s="54"/>
      <c r="DIV26" s="54"/>
      <c r="DIW26" s="54"/>
      <c r="DIX26" s="54"/>
      <c r="DIY26" s="54"/>
      <c r="DIZ26" s="54"/>
      <c r="DJA26" s="54"/>
      <c r="DJB26" s="54"/>
      <c r="DJC26" s="54"/>
      <c r="DJD26" s="54"/>
      <c r="DJE26" s="54"/>
      <c r="DJF26" s="54"/>
      <c r="DJG26" s="54"/>
      <c r="DJH26" s="54"/>
      <c r="DJI26" s="54"/>
      <c r="DJJ26" s="54"/>
      <c r="DJK26" s="54"/>
      <c r="DJL26" s="54"/>
      <c r="DJM26" s="54"/>
      <c r="DJN26" s="54"/>
      <c r="DJO26" s="54"/>
      <c r="DJP26" s="54"/>
      <c r="DJQ26" s="54"/>
      <c r="DJR26" s="54"/>
      <c r="DJS26" s="54"/>
      <c r="DJT26" s="54"/>
      <c r="DJU26" s="54"/>
      <c r="DJV26" s="54"/>
      <c r="DJW26" s="54"/>
      <c r="DJX26" s="54"/>
      <c r="DJY26" s="54"/>
      <c r="DJZ26" s="54"/>
      <c r="DKA26" s="54"/>
      <c r="DKB26" s="54"/>
      <c r="DKC26" s="54"/>
      <c r="DKD26" s="54"/>
      <c r="DKE26" s="54"/>
      <c r="DKF26" s="54"/>
      <c r="DKG26" s="54"/>
      <c r="DKH26" s="54"/>
      <c r="DKI26" s="54"/>
      <c r="DKJ26" s="54"/>
      <c r="DKK26" s="54"/>
      <c r="DKL26" s="54"/>
      <c r="DKM26" s="54"/>
      <c r="DKN26" s="54"/>
      <c r="DKO26" s="54"/>
      <c r="DKP26" s="54"/>
      <c r="DKQ26" s="54"/>
      <c r="DKR26" s="54"/>
      <c r="DKS26" s="54"/>
      <c r="DKT26" s="54"/>
      <c r="DKU26" s="54"/>
      <c r="DKV26" s="54"/>
      <c r="DKW26" s="54"/>
      <c r="DKX26" s="54"/>
      <c r="DKY26" s="54"/>
      <c r="DKZ26" s="54"/>
      <c r="DLA26" s="54"/>
      <c r="DLB26" s="54"/>
      <c r="DLC26" s="54"/>
      <c r="DLD26" s="54"/>
      <c r="DLE26" s="54"/>
      <c r="DLF26" s="54"/>
      <c r="DLG26" s="54"/>
      <c r="DLH26" s="54"/>
      <c r="DLI26" s="54"/>
      <c r="DLJ26" s="54"/>
      <c r="DLK26" s="54"/>
      <c r="DLL26" s="54"/>
      <c r="DLM26" s="54"/>
      <c r="DLN26" s="54"/>
      <c r="DLO26" s="54"/>
      <c r="DLP26" s="54"/>
      <c r="DLQ26" s="54"/>
      <c r="DLR26" s="54"/>
      <c r="DLS26" s="54"/>
      <c r="DLT26" s="54"/>
      <c r="DLU26" s="54"/>
      <c r="DLV26" s="54"/>
      <c r="DLW26" s="54"/>
      <c r="DLX26" s="54"/>
      <c r="DLY26" s="54"/>
      <c r="DLZ26" s="54"/>
      <c r="DMA26" s="54"/>
      <c r="DMB26" s="54"/>
      <c r="DMC26" s="54"/>
      <c r="DMD26" s="54"/>
      <c r="DME26" s="54"/>
      <c r="DMF26" s="54"/>
      <c r="DMG26" s="54"/>
      <c r="DMH26" s="54"/>
      <c r="DMI26" s="54"/>
      <c r="DMJ26" s="54"/>
      <c r="DMK26" s="54"/>
      <c r="DML26" s="54"/>
      <c r="DMM26" s="54"/>
      <c r="DMN26" s="54"/>
      <c r="DMO26" s="54"/>
      <c r="DMP26" s="54"/>
      <c r="DMQ26" s="54"/>
      <c r="DMR26" s="54"/>
      <c r="DMS26" s="54"/>
      <c r="DMT26" s="54"/>
      <c r="DMU26" s="54"/>
      <c r="DMV26" s="54"/>
      <c r="DMW26" s="54"/>
      <c r="DMX26" s="54"/>
      <c r="DMY26" s="54"/>
      <c r="DMZ26" s="54"/>
      <c r="DNA26" s="54"/>
      <c r="DNB26" s="54"/>
      <c r="DNC26" s="54"/>
      <c r="DND26" s="54"/>
      <c r="DNE26" s="54"/>
      <c r="DNF26" s="54"/>
      <c r="DNG26" s="54"/>
      <c r="DNH26" s="54"/>
      <c r="DNI26" s="54"/>
      <c r="DNJ26" s="54"/>
      <c r="DNK26" s="54"/>
      <c r="DNL26" s="54"/>
      <c r="DNM26" s="54"/>
      <c r="DNN26" s="54"/>
      <c r="DNO26" s="54"/>
      <c r="DNP26" s="54"/>
      <c r="DNQ26" s="54"/>
      <c r="DNR26" s="54"/>
      <c r="DNS26" s="54"/>
      <c r="DNT26" s="54"/>
      <c r="DNU26" s="54"/>
      <c r="DNV26" s="54"/>
      <c r="DNW26" s="54"/>
      <c r="DNX26" s="54"/>
      <c r="DNY26" s="54"/>
      <c r="DNZ26" s="54"/>
      <c r="DOA26" s="54"/>
      <c r="DOB26" s="54"/>
      <c r="DOC26" s="54"/>
      <c r="DOD26" s="54"/>
      <c r="DOE26" s="54"/>
      <c r="DOF26" s="54"/>
      <c r="DOG26" s="54"/>
      <c r="DOH26" s="54"/>
      <c r="DOI26" s="54"/>
      <c r="DOJ26" s="54"/>
      <c r="DOK26" s="54"/>
      <c r="DOL26" s="54"/>
      <c r="DOM26" s="54"/>
      <c r="DON26" s="54"/>
      <c r="DOO26" s="54"/>
      <c r="DOP26" s="54"/>
      <c r="DOQ26" s="54"/>
      <c r="DOR26" s="54"/>
      <c r="DOS26" s="54"/>
      <c r="DOT26" s="54"/>
      <c r="DOU26" s="54"/>
      <c r="DOV26" s="54"/>
      <c r="DOW26" s="54"/>
      <c r="DOX26" s="54"/>
      <c r="DOY26" s="54"/>
      <c r="DOZ26" s="54"/>
      <c r="DPA26" s="54"/>
      <c r="DPB26" s="54"/>
      <c r="DPC26" s="54"/>
      <c r="DPD26" s="54"/>
      <c r="DPE26" s="54"/>
      <c r="DPF26" s="54"/>
      <c r="DPG26" s="54"/>
      <c r="DPH26" s="54"/>
      <c r="DPI26" s="54"/>
      <c r="DPJ26" s="54"/>
      <c r="DPK26" s="54"/>
      <c r="DPL26" s="54"/>
      <c r="DPM26" s="54"/>
      <c r="DPN26" s="54"/>
      <c r="DPO26" s="54"/>
      <c r="DPP26" s="54"/>
      <c r="DPQ26" s="54"/>
      <c r="DPR26" s="54"/>
      <c r="DPS26" s="54"/>
      <c r="DPT26" s="54"/>
      <c r="DPU26" s="54"/>
      <c r="DPV26" s="54"/>
      <c r="DPW26" s="54"/>
      <c r="DPX26" s="54"/>
      <c r="DPY26" s="54"/>
      <c r="DPZ26" s="54"/>
      <c r="DQA26" s="54"/>
      <c r="DQB26" s="54"/>
      <c r="DQC26" s="54"/>
      <c r="DQD26" s="54"/>
      <c r="DQE26" s="54"/>
      <c r="DQF26" s="54"/>
      <c r="DQG26" s="54"/>
      <c r="DQH26" s="54"/>
      <c r="DQI26" s="54"/>
      <c r="DQJ26" s="54"/>
      <c r="DQK26" s="54"/>
      <c r="DQL26" s="54"/>
      <c r="DQM26" s="54"/>
      <c r="DQN26" s="54"/>
      <c r="DQO26" s="54"/>
      <c r="DQP26" s="54"/>
      <c r="DQQ26" s="54"/>
      <c r="DQR26" s="54"/>
      <c r="DQS26" s="54"/>
      <c r="DQT26" s="54"/>
      <c r="DQU26" s="54"/>
      <c r="DQV26" s="54"/>
      <c r="DQW26" s="54"/>
      <c r="DQX26" s="54"/>
      <c r="DQY26" s="54"/>
      <c r="DQZ26" s="54"/>
      <c r="DRA26" s="54"/>
      <c r="DRB26" s="54"/>
      <c r="DRC26" s="54"/>
      <c r="DRD26" s="54"/>
      <c r="DRE26" s="54"/>
      <c r="DRF26" s="54"/>
      <c r="DRG26" s="54"/>
      <c r="DRH26" s="54"/>
      <c r="DRI26" s="54"/>
      <c r="DRJ26" s="54"/>
      <c r="DRK26" s="54"/>
      <c r="DRL26" s="54"/>
      <c r="DRM26" s="54"/>
      <c r="DRN26" s="54"/>
      <c r="DRO26" s="54"/>
      <c r="DRP26" s="54"/>
      <c r="DRQ26" s="54"/>
      <c r="DRR26" s="54"/>
      <c r="DRS26" s="54"/>
      <c r="DRT26" s="54"/>
      <c r="DRU26" s="54"/>
      <c r="DRV26" s="54"/>
      <c r="DRW26" s="54"/>
      <c r="DRX26" s="54"/>
      <c r="DRY26" s="54"/>
      <c r="DRZ26" s="54"/>
      <c r="DSA26" s="54"/>
      <c r="DSB26" s="54"/>
      <c r="DSC26" s="54"/>
      <c r="DSD26" s="54"/>
      <c r="DSE26" s="54"/>
      <c r="DSF26" s="54"/>
      <c r="DSG26" s="54"/>
      <c r="DSH26" s="54"/>
      <c r="DSI26" s="54"/>
      <c r="DSJ26" s="54"/>
      <c r="DSK26" s="54"/>
      <c r="DSL26" s="54"/>
      <c r="DSM26" s="54"/>
      <c r="DSN26" s="54"/>
      <c r="DSO26" s="54"/>
      <c r="DSP26" s="54"/>
      <c r="DSQ26" s="54"/>
      <c r="DSR26" s="54"/>
      <c r="DSS26" s="54"/>
      <c r="DST26" s="54"/>
      <c r="DSU26" s="54"/>
      <c r="DSV26" s="54"/>
      <c r="DSW26" s="54"/>
      <c r="DSX26" s="54"/>
      <c r="DSY26" s="54"/>
      <c r="DSZ26" s="54"/>
      <c r="DTA26" s="54"/>
      <c r="DTB26" s="54"/>
      <c r="DTC26" s="54"/>
      <c r="DTD26" s="54"/>
      <c r="DTE26" s="54"/>
      <c r="DTF26" s="54"/>
      <c r="DTG26" s="54"/>
      <c r="DTH26" s="54"/>
      <c r="DTI26" s="54"/>
      <c r="DTJ26" s="54"/>
      <c r="DTK26" s="54"/>
      <c r="DTL26" s="54"/>
      <c r="DTM26" s="54"/>
      <c r="DTN26" s="54"/>
      <c r="DTO26" s="54"/>
      <c r="DTP26" s="54"/>
      <c r="DTQ26" s="54"/>
      <c r="DTR26" s="54"/>
      <c r="DTS26" s="54"/>
      <c r="DTT26" s="54"/>
      <c r="DTU26" s="54"/>
      <c r="DTV26" s="54"/>
      <c r="DTW26" s="54"/>
      <c r="DTX26" s="54"/>
      <c r="DTY26" s="54"/>
      <c r="DTZ26" s="54"/>
      <c r="DUA26" s="54"/>
      <c r="DUB26" s="54"/>
      <c r="DUC26" s="54"/>
      <c r="DUD26" s="54"/>
      <c r="DUE26" s="54"/>
      <c r="DUF26" s="54"/>
      <c r="DUG26" s="54"/>
      <c r="DUH26" s="54"/>
      <c r="DUI26" s="54"/>
      <c r="DUJ26" s="54"/>
      <c r="DUK26" s="54"/>
      <c r="DUL26" s="54"/>
      <c r="DUM26" s="54"/>
      <c r="DUN26" s="54"/>
      <c r="DUO26" s="54"/>
      <c r="DUP26" s="54"/>
      <c r="DUQ26" s="54"/>
      <c r="DUR26" s="54"/>
      <c r="DUS26" s="54"/>
      <c r="DUT26" s="54"/>
      <c r="DUU26" s="54"/>
      <c r="DUV26" s="54"/>
      <c r="DUW26" s="54"/>
      <c r="DUX26" s="54"/>
      <c r="DUY26" s="54"/>
      <c r="DUZ26" s="54"/>
      <c r="DVA26" s="54"/>
      <c r="DVB26" s="54"/>
      <c r="DVC26" s="54"/>
      <c r="DVD26" s="54"/>
      <c r="DVE26" s="54"/>
      <c r="DVF26" s="54"/>
      <c r="DVG26" s="54"/>
      <c r="DVH26" s="54"/>
      <c r="DVI26" s="54"/>
      <c r="DVJ26" s="54"/>
      <c r="DVK26" s="54"/>
      <c r="DVL26" s="54"/>
      <c r="DVM26" s="54"/>
      <c r="DVN26" s="54"/>
      <c r="DVO26" s="54"/>
      <c r="DVP26" s="54"/>
      <c r="DVQ26" s="54"/>
      <c r="DVR26" s="54"/>
      <c r="DVS26" s="54"/>
      <c r="DVT26" s="54"/>
      <c r="DVU26" s="54"/>
      <c r="DVV26" s="54"/>
      <c r="DVW26" s="54"/>
      <c r="DVX26" s="54"/>
      <c r="DVY26" s="54"/>
      <c r="DVZ26" s="54"/>
      <c r="DWA26" s="54"/>
      <c r="DWB26" s="54"/>
      <c r="DWC26" s="54"/>
      <c r="DWD26" s="54"/>
      <c r="DWE26" s="54"/>
      <c r="DWF26" s="54"/>
      <c r="DWG26" s="54"/>
      <c r="DWH26" s="54"/>
      <c r="DWI26" s="54"/>
      <c r="DWJ26" s="54"/>
      <c r="DWK26" s="54"/>
      <c r="DWL26" s="54"/>
      <c r="DWM26" s="54"/>
      <c r="DWN26" s="54"/>
      <c r="DWO26" s="54"/>
      <c r="DWP26" s="54"/>
      <c r="DWQ26" s="54"/>
      <c r="DWR26" s="54"/>
      <c r="DWS26" s="54"/>
      <c r="DWT26" s="54"/>
      <c r="DWU26" s="54"/>
      <c r="DWV26" s="54"/>
      <c r="DWW26" s="54"/>
      <c r="DWX26" s="54"/>
      <c r="DWY26" s="54"/>
      <c r="DWZ26" s="54"/>
      <c r="DXA26" s="54"/>
      <c r="DXB26" s="54"/>
      <c r="DXC26" s="54"/>
      <c r="DXD26" s="54"/>
      <c r="DXE26" s="54"/>
      <c r="DXF26" s="54"/>
      <c r="DXG26" s="54"/>
      <c r="DXH26" s="54"/>
      <c r="DXI26" s="54"/>
      <c r="DXJ26" s="54"/>
      <c r="DXK26" s="54"/>
      <c r="DXL26" s="54"/>
      <c r="DXM26" s="54"/>
      <c r="DXN26" s="54"/>
      <c r="DXO26" s="54"/>
      <c r="DXP26" s="54"/>
      <c r="DXQ26" s="54"/>
      <c r="DXR26" s="54"/>
      <c r="DXS26" s="54"/>
      <c r="DXT26" s="54"/>
      <c r="DXU26" s="54"/>
      <c r="DXV26" s="54"/>
      <c r="DXW26" s="54"/>
      <c r="DXX26" s="54"/>
      <c r="DXY26" s="54"/>
      <c r="DXZ26" s="54"/>
      <c r="DYA26" s="54"/>
      <c r="DYB26" s="54"/>
      <c r="DYC26" s="54"/>
      <c r="DYD26" s="54"/>
      <c r="DYE26" s="54"/>
      <c r="DYF26" s="54"/>
      <c r="DYG26" s="54"/>
      <c r="DYH26" s="54"/>
      <c r="DYI26" s="54"/>
      <c r="DYJ26" s="54"/>
      <c r="DYK26" s="54"/>
      <c r="DYL26" s="54"/>
      <c r="DYM26" s="54"/>
      <c r="DYN26" s="54"/>
      <c r="DYO26" s="54"/>
      <c r="DYP26" s="54"/>
      <c r="DYQ26" s="54"/>
      <c r="DYR26" s="54"/>
      <c r="DYS26" s="54"/>
      <c r="DYT26" s="54"/>
      <c r="DYU26" s="54"/>
      <c r="DYV26" s="54"/>
      <c r="DYW26" s="54"/>
      <c r="DYX26" s="54"/>
      <c r="DYY26" s="54"/>
      <c r="DYZ26" s="54"/>
      <c r="DZA26" s="54"/>
      <c r="DZB26" s="54"/>
      <c r="DZC26" s="54"/>
      <c r="DZD26" s="54"/>
      <c r="DZE26" s="54"/>
      <c r="DZF26" s="54"/>
      <c r="DZG26" s="54"/>
      <c r="DZH26" s="54"/>
      <c r="DZI26" s="54"/>
      <c r="DZJ26" s="54"/>
      <c r="DZK26" s="54"/>
      <c r="DZL26" s="54"/>
      <c r="DZM26" s="54"/>
      <c r="DZN26" s="54"/>
      <c r="DZO26" s="54"/>
      <c r="DZP26" s="54"/>
      <c r="DZQ26" s="54"/>
      <c r="DZR26" s="54"/>
      <c r="DZS26" s="54"/>
      <c r="DZT26" s="54"/>
      <c r="DZU26" s="54"/>
      <c r="DZV26" s="54"/>
      <c r="DZW26" s="54"/>
      <c r="DZX26" s="54"/>
      <c r="DZY26" s="54"/>
      <c r="DZZ26" s="54"/>
      <c r="EAA26" s="54"/>
      <c r="EAB26" s="54"/>
      <c r="EAC26" s="54"/>
      <c r="EAD26" s="54"/>
      <c r="EAE26" s="54"/>
      <c r="EAF26" s="54"/>
      <c r="EAG26" s="54"/>
      <c r="EAH26" s="54"/>
      <c r="EAI26" s="54"/>
      <c r="EAJ26" s="54"/>
      <c r="EAK26" s="54"/>
      <c r="EAL26" s="54"/>
      <c r="EAM26" s="54"/>
      <c r="EAN26" s="54"/>
      <c r="EAO26" s="54"/>
      <c r="EAP26" s="54"/>
      <c r="EAQ26" s="54"/>
      <c r="EAR26" s="54"/>
      <c r="EAS26" s="54"/>
      <c r="EAT26" s="54"/>
      <c r="EAU26" s="54"/>
      <c r="EAV26" s="54"/>
      <c r="EAW26" s="54"/>
      <c r="EAX26" s="54"/>
      <c r="EAY26" s="54"/>
      <c r="EAZ26" s="54"/>
      <c r="EBA26" s="54"/>
      <c r="EBB26" s="54"/>
      <c r="EBC26" s="54"/>
      <c r="EBD26" s="54"/>
      <c r="EBE26" s="54"/>
      <c r="EBF26" s="54"/>
      <c r="EBG26" s="54"/>
      <c r="EBH26" s="54"/>
      <c r="EBI26" s="54"/>
      <c r="EBJ26" s="54"/>
      <c r="EBK26" s="54"/>
      <c r="EBL26" s="54"/>
      <c r="EBM26" s="54"/>
      <c r="EBN26" s="54"/>
      <c r="EBO26" s="54"/>
      <c r="EBP26" s="54"/>
      <c r="EBQ26" s="54"/>
      <c r="EBR26" s="54"/>
      <c r="EBS26" s="54"/>
      <c r="EBT26" s="54"/>
      <c r="EBU26" s="54"/>
      <c r="EBV26" s="54"/>
      <c r="EBW26" s="54"/>
      <c r="EBX26" s="54"/>
      <c r="EBY26" s="54"/>
      <c r="EBZ26" s="54"/>
      <c r="ECA26" s="54"/>
      <c r="ECB26" s="54"/>
      <c r="ECC26" s="54"/>
      <c r="ECD26" s="54"/>
      <c r="ECE26" s="54"/>
      <c r="ECF26" s="54"/>
      <c r="ECG26" s="54"/>
      <c r="ECH26" s="54"/>
      <c r="ECI26" s="54"/>
      <c r="ECJ26" s="54"/>
      <c r="ECK26" s="54"/>
      <c r="ECL26" s="54"/>
      <c r="ECM26" s="54"/>
      <c r="ECN26" s="54"/>
      <c r="ECO26" s="54"/>
      <c r="ECP26" s="54"/>
      <c r="ECQ26" s="54"/>
      <c r="ECR26" s="54"/>
      <c r="ECS26" s="54"/>
      <c r="ECT26" s="54"/>
      <c r="ECU26" s="54"/>
      <c r="ECV26" s="54"/>
      <c r="ECW26" s="54"/>
      <c r="ECX26" s="54"/>
      <c r="ECY26" s="54"/>
      <c r="ECZ26" s="54"/>
      <c r="EDA26" s="54"/>
      <c r="EDB26" s="54"/>
      <c r="EDC26" s="54"/>
      <c r="EDD26" s="54"/>
      <c r="EDE26" s="54"/>
      <c r="EDF26" s="54"/>
      <c r="EDG26" s="54"/>
      <c r="EDH26" s="54"/>
      <c r="EDI26" s="54"/>
      <c r="EDJ26" s="54"/>
      <c r="EDK26" s="54"/>
      <c r="EDL26" s="54"/>
      <c r="EDM26" s="54"/>
      <c r="EDN26" s="54"/>
      <c r="EDO26" s="54"/>
      <c r="EDP26" s="54"/>
      <c r="EDQ26" s="54"/>
      <c r="EDR26" s="54"/>
      <c r="EDS26" s="54"/>
      <c r="EDT26" s="54"/>
      <c r="EDU26" s="54"/>
      <c r="EDV26" s="54"/>
      <c r="EDW26" s="54"/>
      <c r="EDX26" s="54"/>
      <c r="EDY26" s="54"/>
      <c r="EDZ26" s="54"/>
      <c r="EEA26" s="54"/>
      <c r="EEB26" s="54"/>
      <c r="EEC26" s="54"/>
      <c r="EED26" s="54"/>
      <c r="EEE26" s="54"/>
      <c r="EEF26" s="54"/>
      <c r="EEG26" s="54"/>
      <c r="EEH26" s="54"/>
      <c r="EEI26" s="54"/>
      <c r="EEJ26" s="54"/>
      <c r="EEK26" s="54"/>
      <c r="EEL26" s="54"/>
      <c r="EEM26" s="54"/>
      <c r="EEN26" s="54"/>
      <c r="EEO26" s="54"/>
      <c r="EEP26" s="54"/>
      <c r="EEQ26" s="54"/>
      <c r="EER26" s="54"/>
      <c r="EES26" s="54"/>
      <c r="EET26" s="54"/>
      <c r="EEU26" s="54"/>
      <c r="EEV26" s="54"/>
      <c r="EEW26" s="54"/>
      <c r="EEX26" s="54"/>
      <c r="EEY26" s="54"/>
      <c r="EEZ26" s="54"/>
      <c r="EFA26" s="54"/>
      <c r="EFB26" s="54"/>
      <c r="EFC26" s="54"/>
      <c r="EFD26" s="54"/>
      <c r="EFE26" s="54"/>
      <c r="EFF26" s="54"/>
      <c r="EFG26" s="54"/>
      <c r="EFH26" s="54"/>
      <c r="EFI26" s="54"/>
      <c r="EFJ26" s="54"/>
      <c r="EFK26" s="54"/>
      <c r="EFL26" s="54"/>
      <c r="EFM26" s="54"/>
      <c r="EFN26" s="54"/>
      <c r="EFO26" s="54"/>
      <c r="EFP26" s="54"/>
      <c r="EFQ26" s="54"/>
      <c r="EFR26" s="54"/>
      <c r="EFS26" s="54"/>
      <c r="EFT26" s="54"/>
      <c r="EFU26" s="54"/>
      <c r="EFV26" s="54"/>
      <c r="EFW26" s="54"/>
      <c r="EFX26" s="54"/>
      <c r="EFY26" s="54"/>
      <c r="EFZ26" s="54"/>
      <c r="EGA26" s="54"/>
      <c r="EGB26" s="54"/>
      <c r="EGC26" s="54"/>
      <c r="EGD26" s="54"/>
      <c r="EGE26" s="54"/>
      <c r="EGF26" s="54"/>
      <c r="EGG26" s="54"/>
      <c r="EGH26" s="54"/>
      <c r="EGI26" s="54"/>
      <c r="EGJ26" s="54"/>
      <c r="EGK26" s="54"/>
      <c r="EGL26" s="54"/>
      <c r="EGM26" s="54"/>
      <c r="EGN26" s="54"/>
      <c r="EGO26" s="54"/>
      <c r="EGP26" s="54"/>
      <c r="EGQ26" s="54"/>
      <c r="EGR26" s="54"/>
      <c r="EGS26" s="54"/>
      <c r="EGT26" s="54"/>
      <c r="EGU26" s="54"/>
      <c r="EGV26" s="54"/>
      <c r="EGW26" s="54"/>
      <c r="EGX26" s="54"/>
      <c r="EGY26" s="54"/>
      <c r="EGZ26" s="54"/>
      <c r="EHA26" s="54"/>
      <c r="EHB26" s="54"/>
      <c r="EHC26" s="54"/>
      <c r="EHD26" s="54"/>
      <c r="EHE26" s="54"/>
      <c r="EHF26" s="54"/>
      <c r="EHG26" s="54"/>
      <c r="EHH26" s="54"/>
      <c r="EHI26" s="54"/>
      <c r="EHJ26" s="54"/>
      <c r="EHK26" s="54"/>
      <c r="EHL26" s="54"/>
      <c r="EHM26" s="54"/>
      <c r="EHN26" s="54"/>
      <c r="EHO26" s="54"/>
      <c r="EHP26" s="54"/>
      <c r="EHQ26" s="54"/>
      <c r="EHR26" s="54"/>
      <c r="EHS26" s="54"/>
      <c r="EHT26" s="54"/>
      <c r="EHU26" s="54"/>
      <c r="EHV26" s="54"/>
      <c r="EHW26" s="54"/>
      <c r="EHX26" s="54"/>
      <c r="EHY26" s="54"/>
      <c r="EHZ26" s="54"/>
      <c r="EIA26" s="54"/>
      <c r="EIB26" s="54"/>
      <c r="EIC26" s="54"/>
      <c r="EID26" s="54"/>
      <c r="EIE26" s="54"/>
      <c r="EIF26" s="54"/>
      <c r="EIG26" s="54"/>
      <c r="EIH26" s="54"/>
      <c r="EII26" s="54"/>
      <c r="EIJ26" s="54"/>
      <c r="EIK26" s="54"/>
      <c r="EIL26" s="54"/>
      <c r="EIM26" s="54"/>
      <c r="EIN26" s="54"/>
      <c r="EIO26" s="54"/>
      <c r="EIP26" s="54"/>
      <c r="EIQ26" s="54"/>
      <c r="EIR26" s="54"/>
      <c r="EIS26" s="54"/>
      <c r="EIT26" s="54"/>
      <c r="EIU26" s="54"/>
      <c r="EIV26" s="54"/>
      <c r="EIW26" s="54"/>
      <c r="EIX26" s="54"/>
      <c r="EIY26" s="54"/>
      <c r="EIZ26" s="54"/>
      <c r="EJA26" s="54"/>
      <c r="EJB26" s="54"/>
      <c r="EJC26" s="54"/>
      <c r="EJD26" s="54"/>
      <c r="EJE26" s="54"/>
      <c r="EJF26" s="54"/>
      <c r="EJG26" s="54"/>
      <c r="EJH26" s="54"/>
      <c r="EJI26" s="54"/>
      <c r="EJJ26" s="54"/>
      <c r="EJK26" s="54"/>
      <c r="EJL26" s="54"/>
      <c r="EJM26" s="54"/>
      <c r="EJN26" s="54"/>
      <c r="EJO26" s="54"/>
      <c r="EJP26" s="54"/>
      <c r="EJQ26" s="54"/>
      <c r="EJR26" s="54"/>
      <c r="EJS26" s="54"/>
      <c r="EJT26" s="54"/>
      <c r="EJU26" s="54"/>
      <c r="EJV26" s="54"/>
      <c r="EJW26" s="54"/>
      <c r="EJX26" s="54"/>
      <c r="EJY26" s="54"/>
      <c r="EJZ26" s="54"/>
      <c r="EKA26" s="54"/>
      <c r="EKB26" s="54"/>
      <c r="EKC26" s="54"/>
      <c r="EKD26" s="54"/>
      <c r="EKE26" s="54"/>
      <c r="EKF26" s="54"/>
      <c r="EKG26" s="54"/>
      <c r="EKH26" s="54"/>
      <c r="EKI26" s="54"/>
      <c r="EKJ26" s="54"/>
      <c r="EKK26" s="54"/>
      <c r="EKL26" s="54"/>
      <c r="EKM26" s="54"/>
      <c r="EKN26" s="54"/>
      <c r="EKO26" s="54"/>
      <c r="EKP26" s="54"/>
      <c r="EKQ26" s="54"/>
      <c r="EKR26" s="54"/>
      <c r="EKS26" s="54"/>
      <c r="EKT26" s="54"/>
      <c r="EKU26" s="54"/>
      <c r="EKV26" s="54"/>
      <c r="EKW26" s="54"/>
      <c r="EKX26" s="54"/>
      <c r="EKY26" s="54"/>
      <c r="EKZ26" s="54"/>
      <c r="ELA26" s="54"/>
      <c r="ELB26" s="54"/>
      <c r="ELC26" s="54"/>
      <c r="ELD26" s="54"/>
      <c r="ELE26" s="54"/>
      <c r="ELF26" s="54"/>
      <c r="ELG26" s="54"/>
      <c r="ELH26" s="54"/>
      <c r="ELI26" s="54"/>
      <c r="ELJ26" s="54"/>
      <c r="ELK26" s="54"/>
      <c r="ELL26" s="54"/>
      <c r="ELM26" s="54"/>
      <c r="ELN26" s="54"/>
      <c r="ELO26" s="54"/>
      <c r="ELP26" s="54"/>
      <c r="ELQ26" s="54"/>
      <c r="ELR26" s="54"/>
      <c r="ELS26" s="54"/>
      <c r="ELT26" s="54"/>
      <c r="ELU26" s="54"/>
      <c r="ELV26" s="54"/>
      <c r="ELW26" s="54"/>
      <c r="ELX26" s="54"/>
      <c r="ELY26" s="54"/>
      <c r="ELZ26" s="54"/>
      <c r="EMA26" s="54"/>
      <c r="EMB26" s="54"/>
      <c r="EMC26" s="54"/>
      <c r="EMD26" s="54"/>
      <c r="EME26" s="54"/>
      <c r="EMF26" s="54"/>
      <c r="EMG26" s="54"/>
      <c r="EMH26" s="54"/>
      <c r="EMI26" s="54"/>
      <c r="EMJ26" s="54"/>
      <c r="EMK26" s="54"/>
      <c r="EML26" s="54"/>
      <c r="EMM26" s="54"/>
      <c r="EMN26" s="54"/>
      <c r="EMO26" s="54"/>
      <c r="EMP26" s="54"/>
      <c r="EMQ26" s="54"/>
      <c r="EMR26" s="54"/>
      <c r="EMS26" s="54"/>
      <c r="EMT26" s="54"/>
      <c r="EMU26" s="54"/>
      <c r="EMV26" s="54"/>
      <c r="EMW26" s="54"/>
      <c r="EMX26" s="54"/>
      <c r="EMY26" s="54"/>
      <c r="EMZ26" s="54"/>
      <c r="ENA26" s="54"/>
      <c r="ENB26" s="54"/>
      <c r="ENC26" s="54"/>
      <c r="END26" s="54"/>
      <c r="ENE26" s="54"/>
      <c r="ENF26" s="54"/>
      <c r="ENG26" s="54"/>
      <c r="ENH26" s="54"/>
      <c r="ENI26" s="54"/>
      <c r="ENJ26" s="54"/>
      <c r="ENK26" s="54"/>
      <c r="ENL26" s="54"/>
      <c r="ENM26" s="54"/>
      <c r="ENN26" s="54"/>
      <c r="ENO26" s="54"/>
      <c r="ENP26" s="54"/>
      <c r="ENQ26" s="54"/>
      <c r="ENR26" s="54"/>
      <c r="ENS26" s="54"/>
      <c r="ENT26" s="54"/>
      <c r="ENU26" s="54"/>
      <c r="ENV26" s="54"/>
      <c r="ENW26" s="54"/>
      <c r="ENX26" s="54"/>
      <c r="ENY26" s="54"/>
      <c r="ENZ26" s="54"/>
      <c r="EOA26" s="54"/>
      <c r="EOB26" s="54"/>
      <c r="EOC26" s="54"/>
      <c r="EOD26" s="54"/>
      <c r="EOE26" s="54"/>
      <c r="EOF26" s="54"/>
      <c r="EOG26" s="54"/>
      <c r="EOH26" s="54"/>
      <c r="EOI26" s="54"/>
      <c r="EOJ26" s="54"/>
      <c r="EOK26" s="54"/>
      <c r="EOL26" s="54"/>
      <c r="EOM26" s="54"/>
      <c r="EON26" s="54"/>
      <c r="EOO26" s="54"/>
      <c r="EOP26" s="54"/>
      <c r="EOQ26" s="54"/>
      <c r="EOR26" s="54"/>
      <c r="EOS26" s="54"/>
      <c r="EOT26" s="54"/>
      <c r="EOU26" s="54"/>
      <c r="EOV26" s="54"/>
      <c r="EOW26" s="54"/>
      <c r="EOX26" s="54"/>
      <c r="EOY26" s="54"/>
      <c r="EOZ26" s="54"/>
      <c r="EPA26" s="54"/>
      <c r="EPB26" s="54"/>
      <c r="EPC26" s="54"/>
      <c r="EPD26" s="54"/>
      <c r="EPE26" s="54"/>
      <c r="EPF26" s="54"/>
      <c r="EPG26" s="54"/>
      <c r="EPH26" s="54"/>
      <c r="EPI26" s="54"/>
      <c r="EPJ26" s="54"/>
      <c r="EPK26" s="54"/>
      <c r="EPL26" s="54"/>
      <c r="EPM26" s="54"/>
      <c r="EPN26" s="54"/>
      <c r="EPO26" s="54"/>
      <c r="EPP26" s="54"/>
      <c r="EPQ26" s="54"/>
      <c r="EPR26" s="54"/>
      <c r="EPS26" s="54"/>
      <c r="EPT26" s="54"/>
      <c r="EPU26" s="54"/>
      <c r="EPV26" s="54"/>
      <c r="EPW26" s="54"/>
      <c r="EPX26" s="54"/>
      <c r="EPY26" s="54"/>
      <c r="EPZ26" s="54"/>
      <c r="EQA26" s="54"/>
      <c r="EQB26" s="54"/>
      <c r="EQC26" s="54"/>
      <c r="EQD26" s="54"/>
      <c r="EQE26" s="54"/>
      <c r="EQF26" s="54"/>
      <c r="EQG26" s="54"/>
      <c r="EQH26" s="54"/>
      <c r="EQI26" s="54"/>
      <c r="EQJ26" s="54"/>
      <c r="EQK26" s="54"/>
      <c r="EQL26" s="54"/>
      <c r="EQM26" s="54"/>
      <c r="EQN26" s="54"/>
      <c r="EQO26" s="54"/>
      <c r="EQP26" s="54"/>
      <c r="EQQ26" s="54"/>
      <c r="EQR26" s="54"/>
      <c r="EQS26" s="54"/>
      <c r="EQT26" s="54"/>
      <c r="EQU26" s="54"/>
      <c r="EQV26" s="54"/>
      <c r="EQW26" s="54"/>
      <c r="EQX26" s="54"/>
      <c r="EQY26" s="54"/>
      <c r="EQZ26" s="54"/>
      <c r="ERA26" s="54"/>
      <c r="ERB26" s="54"/>
      <c r="ERC26" s="54"/>
      <c r="ERD26" s="54"/>
      <c r="ERE26" s="54"/>
      <c r="ERF26" s="54"/>
      <c r="ERG26" s="54"/>
      <c r="ERH26" s="54"/>
      <c r="ERI26" s="54"/>
      <c r="ERJ26" s="54"/>
      <c r="ERK26" s="54"/>
      <c r="ERL26" s="54"/>
      <c r="ERM26" s="54"/>
      <c r="ERN26" s="54"/>
      <c r="ERO26" s="54"/>
      <c r="ERP26" s="54"/>
      <c r="ERQ26" s="54"/>
      <c r="ERR26" s="54"/>
      <c r="ERS26" s="54"/>
      <c r="ERT26" s="54"/>
      <c r="ERU26" s="54"/>
      <c r="ERV26" s="54"/>
      <c r="ERW26" s="54"/>
      <c r="ERX26" s="54"/>
      <c r="ERY26" s="54"/>
      <c r="ERZ26" s="54"/>
      <c r="ESA26" s="54"/>
      <c r="ESB26" s="54"/>
      <c r="ESC26" s="54"/>
      <c r="ESD26" s="54"/>
      <c r="ESE26" s="54"/>
      <c r="ESF26" s="54"/>
      <c r="ESG26" s="54"/>
      <c r="ESH26" s="54"/>
      <c r="ESI26" s="54"/>
      <c r="ESJ26" s="54"/>
      <c r="ESK26" s="54"/>
      <c r="ESL26" s="54"/>
      <c r="ESM26" s="54"/>
      <c r="ESN26" s="54"/>
      <c r="ESO26" s="54"/>
      <c r="ESP26" s="54"/>
      <c r="ESQ26" s="54"/>
      <c r="ESR26" s="54"/>
      <c r="ESS26" s="54"/>
      <c r="EST26" s="54"/>
      <c r="ESU26" s="54"/>
      <c r="ESV26" s="54"/>
      <c r="ESW26" s="54"/>
      <c r="ESX26" s="54"/>
      <c r="ESY26" s="54"/>
      <c r="ESZ26" s="54"/>
      <c r="ETA26" s="54"/>
      <c r="ETB26" s="54"/>
      <c r="ETC26" s="54"/>
      <c r="ETD26" s="54"/>
      <c r="ETE26" s="54"/>
      <c r="ETF26" s="54"/>
      <c r="ETG26" s="54"/>
      <c r="ETH26" s="54"/>
      <c r="ETI26" s="54"/>
      <c r="ETJ26" s="54"/>
      <c r="ETK26" s="54"/>
      <c r="ETL26" s="54"/>
      <c r="ETM26" s="54"/>
      <c r="ETN26" s="54"/>
      <c r="ETO26" s="54"/>
      <c r="ETP26" s="54"/>
      <c r="ETQ26" s="54"/>
      <c r="ETR26" s="54"/>
      <c r="ETS26" s="54"/>
      <c r="ETT26" s="54"/>
      <c r="ETU26" s="54"/>
      <c r="ETV26" s="54"/>
      <c r="ETW26" s="54"/>
      <c r="ETX26" s="54"/>
      <c r="ETY26" s="54"/>
      <c r="ETZ26" s="54"/>
      <c r="EUA26" s="54"/>
      <c r="EUB26" s="54"/>
      <c r="EUC26" s="54"/>
      <c r="EUD26" s="54"/>
      <c r="EUE26" s="54"/>
      <c r="EUF26" s="54"/>
      <c r="EUG26" s="54"/>
      <c r="EUH26" s="54"/>
      <c r="EUI26" s="54"/>
      <c r="EUJ26" s="54"/>
      <c r="EUK26" s="54"/>
      <c r="EUL26" s="54"/>
      <c r="EUM26" s="54"/>
      <c r="EUN26" s="54"/>
      <c r="EUO26" s="54"/>
      <c r="EUP26" s="54"/>
      <c r="EUQ26" s="54"/>
      <c r="EUR26" s="54"/>
      <c r="EUS26" s="54"/>
      <c r="EUT26" s="54"/>
      <c r="EUU26" s="54"/>
      <c r="EUV26" s="54"/>
      <c r="EUW26" s="54"/>
      <c r="EUX26" s="54"/>
      <c r="EUY26" s="54"/>
      <c r="EUZ26" s="54"/>
      <c r="EVA26" s="54"/>
      <c r="EVB26" s="54"/>
      <c r="EVC26" s="54"/>
      <c r="EVD26" s="54"/>
      <c r="EVE26" s="54"/>
      <c r="EVF26" s="54"/>
      <c r="EVG26" s="54"/>
      <c r="EVH26" s="54"/>
      <c r="EVI26" s="54"/>
      <c r="EVJ26" s="54"/>
      <c r="EVK26" s="54"/>
      <c r="EVL26" s="54"/>
      <c r="EVM26" s="54"/>
      <c r="EVN26" s="54"/>
      <c r="EVO26" s="54"/>
      <c r="EVP26" s="54"/>
      <c r="EVQ26" s="54"/>
      <c r="EVR26" s="54"/>
      <c r="EVS26" s="54"/>
      <c r="EVT26" s="54"/>
      <c r="EVU26" s="54"/>
      <c r="EVV26" s="54"/>
      <c r="EVW26" s="54"/>
      <c r="EVX26" s="54"/>
      <c r="EVY26" s="54"/>
      <c r="EVZ26" s="54"/>
      <c r="EWA26" s="54"/>
      <c r="EWB26" s="54"/>
      <c r="EWC26" s="54"/>
      <c r="EWD26" s="54"/>
      <c r="EWE26" s="54"/>
      <c r="EWF26" s="54"/>
      <c r="EWG26" s="54"/>
      <c r="EWH26" s="54"/>
      <c r="EWI26" s="54"/>
      <c r="EWJ26" s="54"/>
      <c r="EWK26" s="54"/>
      <c r="EWL26" s="54"/>
      <c r="EWM26" s="54"/>
      <c r="EWN26" s="54"/>
      <c r="EWO26" s="54"/>
      <c r="EWP26" s="54"/>
      <c r="EWQ26" s="54"/>
      <c r="EWR26" s="54"/>
      <c r="EWS26" s="54"/>
      <c r="EWT26" s="54"/>
      <c r="EWU26" s="54"/>
      <c r="EWV26" s="54"/>
      <c r="EWW26" s="54"/>
      <c r="EWX26" s="54"/>
      <c r="EWY26" s="54"/>
      <c r="EWZ26" s="54"/>
      <c r="EXA26" s="54"/>
      <c r="EXB26" s="54"/>
      <c r="EXC26" s="54"/>
      <c r="EXD26" s="54"/>
      <c r="EXE26" s="54"/>
      <c r="EXF26" s="54"/>
      <c r="EXG26" s="54"/>
      <c r="EXH26" s="54"/>
      <c r="EXI26" s="54"/>
      <c r="EXJ26" s="54"/>
      <c r="EXK26" s="54"/>
      <c r="EXL26" s="54"/>
      <c r="EXM26" s="54"/>
      <c r="EXN26" s="54"/>
      <c r="EXO26" s="54"/>
      <c r="EXP26" s="54"/>
      <c r="EXQ26" s="54"/>
      <c r="EXR26" s="54"/>
      <c r="EXS26" s="54"/>
      <c r="EXT26" s="54"/>
      <c r="EXU26" s="54"/>
      <c r="EXV26" s="54"/>
      <c r="EXW26" s="54"/>
      <c r="EXX26" s="54"/>
      <c r="EXY26" s="54"/>
      <c r="EXZ26" s="54"/>
      <c r="EYA26" s="54"/>
      <c r="EYB26" s="54"/>
      <c r="EYC26" s="54"/>
      <c r="EYD26" s="54"/>
      <c r="EYE26" s="54"/>
      <c r="EYF26" s="54"/>
      <c r="EYG26" s="54"/>
      <c r="EYH26" s="54"/>
      <c r="EYI26" s="54"/>
      <c r="EYJ26" s="54"/>
      <c r="EYK26" s="54"/>
      <c r="EYL26" s="54"/>
      <c r="EYM26" s="54"/>
      <c r="EYN26" s="54"/>
      <c r="EYO26" s="54"/>
      <c r="EYP26" s="54"/>
      <c r="EYQ26" s="54"/>
      <c r="EYR26" s="54"/>
      <c r="EYS26" s="54"/>
      <c r="EYT26" s="54"/>
      <c r="EYU26" s="54"/>
      <c r="EYV26" s="54"/>
      <c r="EYW26" s="54"/>
      <c r="EYX26" s="54"/>
      <c r="EYY26" s="54"/>
      <c r="EYZ26" s="54"/>
      <c r="EZA26" s="54"/>
      <c r="EZB26" s="54"/>
      <c r="EZC26" s="54"/>
      <c r="EZD26" s="54"/>
      <c r="EZE26" s="54"/>
      <c r="EZF26" s="54"/>
      <c r="EZG26" s="54"/>
      <c r="EZH26" s="54"/>
      <c r="EZI26" s="54"/>
      <c r="EZJ26" s="54"/>
      <c r="EZK26" s="54"/>
      <c r="EZL26" s="54"/>
      <c r="EZM26" s="54"/>
      <c r="EZN26" s="54"/>
      <c r="EZO26" s="54"/>
      <c r="EZP26" s="54"/>
      <c r="EZQ26" s="54"/>
      <c r="EZR26" s="54"/>
      <c r="EZS26" s="54"/>
      <c r="EZT26" s="54"/>
      <c r="EZU26" s="54"/>
      <c r="EZV26" s="54"/>
      <c r="EZW26" s="54"/>
      <c r="EZX26" s="54"/>
      <c r="EZY26" s="54"/>
      <c r="EZZ26" s="54"/>
      <c r="FAA26" s="54"/>
      <c r="FAB26" s="54"/>
      <c r="FAC26" s="54"/>
      <c r="FAD26" s="54"/>
      <c r="FAE26" s="54"/>
      <c r="FAF26" s="54"/>
      <c r="FAG26" s="54"/>
      <c r="FAH26" s="54"/>
      <c r="FAI26" s="54"/>
      <c r="FAJ26" s="54"/>
      <c r="FAK26" s="54"/>
      <c r="FAL26" s="54"/>
      <c r="FAM26" s="54"/>
      <c r="FAN26" s="54"/>
      <c r="FAO26" s="54"/>
      <c r="FAP26" s="54"/>
      <c r="FAQ26" s="54"/>
      <c r="FAR26" s="54"/>
      <c r="FAS26" s="54"/>
      <c r="FAT26" s="54"/>
      <c r="FAU26" s="54"/>
      <c r="FAV26" s="54"/>
      <c r="FAW26" s="54"/>
      <c r="FAX26" s="54"/>
      <c r="FAY26" s="54"/>
      <c r="FAZ26" s="54"/>
      <c r="FBA26" s="54"/>
      <c r="FBB26" s="54"/>
      <c r="FBC26" s="54"/>
      <c r="FBD26" s="54"/>
      <c r="FBE26" s="54"/>
      <c r="FBF26" s="54"/>
      <c r="FBG26" s="54"/>
      <c r="FBH26" s="54"/>
      <c r="FBI26" s="54"/>
      <c r="FBJ26" s="54"/>
      <c r="FBK26" s="54"/>
      <c r="FBL26" s="54"/>
      <c r="FBM26" s="54"/>
      <c r="FBN26" s="54"/>
      <c r="FBO26" s="54"/>
      <c r="FBP26" s="54"/>
      <c r="FBQ26" s="54"/>
      <c r="FBR26" s="54"/>
      <c r="FBS26" s="54"/>
      <c r="FBT26" s="54"/>
      <c r="FBU26" s="54"/>
      <c r="FBV26" s="54"/>
      <c r="FBW26" s="54"/>
      <c r="FBX26" s="54"/>
      <c r="FBY26" s="54"/>
      <c r="FBZ26" s="54"/>
      <c r="FCA26" s="54"/>
      <c r="FCB26" s="54"/>
      <c r="FCC26" s="54"/>
      <c r="FCD26" s="54"/>
      <c r="FCE26" s="54"/>
      <c r="FCF26" s="54"/>
      <c r="FCG26" s="54"/>
      <c r="FCH26" s="54"/>
      <c r="FCI26" s="54"/>
      <c r="FCJ26" s="54"/>
      <c r="FCK26" s="54"/>
      <c r="FCL26" s="54"/>
      <c r="FCM26" s="54"/>
      <c r="FCN26" s="54"/>
      <c r="FCO26" s="54"/>
      <c r="FCP26" s="54"/>
      <c r="FCQ26" s="54"/>
      <c r="FCR26" s="54"/>
      <c r="FCS26" s="54"/>
      <c r="FCT26" s="54"/>
      <c r="FCU26" s="54"/>
      <c r="FCV26" s="54"/>
      <c r="FCW26" s="54"/>
      <c r="FCX26" s="54"/>
      <c r="FCY26" s="54"/>
      <c r="FCZ26" s="54"/>
      <c r="FDA26" s="54"/>
      <c r="FDB26" s="54"/>
      <c r="FDC26" s="54"/>
      <c r="FDD26" s="54"/>
      <c r="FDE26" s="54"/>
      <c r="FDF26" s="54"/>
      <c r="FDG26" s="54"/>
      <c r="FDH26" s="54"/>
      <c r="FDI26" s="54"/>
      <c r="FDJ26" s="54"/>
      <c r="FDK26" s="54"/>
      <c r="FDL26" s="54"/>
      <c r="FDM26" s="54"/>
      <c r="FDN26" s="54"/>
      <c r="FDO26" s="54"/>
      <c r="FDP26" s="54"/>
      <c r="FDQ26" s="54"/>
      <c r="FDR26" s="54"/>
      <c r="FDS26" s="54"/>
      <c r="FDT26" s="54"/>
      <c r="FDU26" s="54"/>
      <c r="FDV26" s="54"/>
      <c r="FDW26" s="54"/>
      <c r="FDX26" s="54"/>
      <c r="FDY26" s="54"/>
      <c r="FDZ26" s="54"/>
      <c r="FEA26" s="54"/>
      <c r="FEB26" s="54"/>
      <c r="FEC26" s="54"/>
      <c r="FED26" s="54"/>
      <c r="FEE26" s="54"/>
      <c r="FEF26" s="54"/>
      <c r="FEG26" s="54"/>
      <c r="FEH26" s="54"/>
      <c r="FEI26" s="54"/>
      <c r="FEJ26" s="54"/>
      <c r="FEK26" s="54"/>
      <c r="FEL26" s="54"/>
      <c r="FEM26" s="54"/>
      <c r="FEN26" s="54"/>
      <c r="FEO26" s="54"/>
      <c r="FEP26" s="54"/>
      <c r="FEQ26" s="54"/>
      <c r="FER26" s="54"/>
      <c r="FES26" s="54"/>
      <c r="FET26" s="54"/>
      <c r="FEU26" s="54"/>
      <c r="FEV26" s="54"/>
      <c r="FEW26" s="54"/>
      <c r="FEX26" s="54"/>
      <c r="FEY26" s="54"/>
      <c r="FEZ26" s="54"/>
      <c r="FFA26" s="54"/>
      <c r="FFB26" s="54"/>
      <c r="FFC26" s="54"/>
      <c r="FFD26" s="54"/>
      <c r="FFE26" s="54"/>
      <c r="FFF26" s="54"/>
      <c r="FFG26" s="54"/>
      <c r="FFH26" s="54"/>
      <c r="FFI26" s="54"/>
      <c r="FFJ26" s="54"/>
      <c r="FFK26" s="54"/>
      <c r="FFL26" s="54"/>
      <c r="FFM26" s="54"/>
      <c r="FFN26" s="54"/>
      <c r="FFO26" s="54"/>
      <c r="FFP26" s="54"/>
      <c r="FFQ26" s="54"/>
      <c r="FFR26" s="54"/>
      <c r="FFS26" s="54"/>
      <c r="FFT26" s="54"/>
      <c r="FFU26" s="54"/>
      <c r="FFV26" s="54"/>
      <c r="FFW26" s="54"/>
      <c r="FFX26" s="54"/>
      <c r="FFY26" s="54"/>
      <c r="FFZ26" s="54"/>
      <c r="FGA26" s="54"/>
      <c r="FGB26" s="54"/>
      <c r="FGC26" s="54"/>
      <c r="FGD26" s="54"/>
      <c r="FGE26" s="54"/>
      <c r="FGF26" s="54"/>
      <c r="FGG26" s="54"/>
      <c r="FGH26" s="54"/>
      <c r="FGI26" s="54"/>
      <c r="FGJ26" s="54"/>
      <c r="FGK26" s="54"/>
      <c r="FGL26" s="54"/>
      <c r="FGM26" s="54"/>
      <c r="FGN26" s="54"/>
      <c r="FGO26" s="54"/>
      <c r="FGP26" s="54"/>
      <c r="FGQ26" s="54"/>
      <c r="FGR26" s="54"/>
      <c r="FGS26" s="54"/>
      <c r="FGT26" s="54"/>
      <c r="FGU26" s="54"/>
      <c r="FGV26" s="54"/>
      <c r="FGW26" s="54"/>
      <c r="FGX26" s="54"/>
      <c r="FGY26" s="54"/>
      <c r="FGZ26" s="54"/>
      <c r="FHA26" s="54"/>
      <c r="FHB26" s="54"/>
      <c r="FHC26" s="54"/>
      <c r="FHD26" s="54"/>
      <c r="FHE26" s="54"/>
      <c r="FHF26" s="54"/>
      <c r="FHG26" s="54"/>
      <c r="FHH26" s="54"/>
      <c r="FHI26" s="54"/>
      <c r="FHJ26" s="54"/>
      <c r="FHK26" s="54"/>
      <c r="FHL26" s="54"/>
      <c r="FHM26" s="54"/>
      <c r="FHN26" s="54"/>
      <c r="FHO26" s="54"/>
      <c r="FHP26" s="54"/>
      <c r="FHQ26" s="54"/>
      <c r="FHR26" s="54"/>
      <c r="FHS26" s="54"/>
      <c r="FHT26" s="54"/>
      <c r="FHU26" s="54"/>
      <c r="FHV26" s="54"/>
      <c r="FHW26" s="54"/>
      <c r="FHX26" s="54"/>
      <c r="FHY26" s="54"/>
      <c r="FHZ26" s="54"/>
      <c r="FIA26" s="54"/>
      <c r="FIB26" s="54"/>
      <c r="FIC26" s="54"/>
      <c r="FID26" s="54"/>
      <c r="FIE26" s="54"/>
      <c r="FIF26" s="54"/>
      <c r="FIG26" s="54"/>
      <c r="FIH26" s="54"/>
      <c r="FII26" s="54"/>
      <c r="FIJ26" s="54"/>
      <c r="FIK26" s="54"/>
      <c r="FIL26" s="54"/>
      <c r="FIM26" s="54"/>
      <c r="FIN26" s="54"/>
      <c r="FIO26" s="54"/>
      <c r="FIP26" s="54"/>
      <c r="FIQ26" s="54"/>
      <c r="FIR26" s="54"/>
      <c r="FIS26" s="54"/>
      <c r="FIT26" s="54"/>
      <c r="FIU26" s="54"/>
      <c r="FIV26" s="54"/>
      <c r="FIW26" s="54"/>
      <c r="FIX26" s="54"/>
      <c r="FIY26" s="54"/>
      <c r="FIZ26" s="54"/>
      <c r="FJA26" s="54"/>
      <c r="FJB26" s="54"/>
      <c r="FJC26" s="54"/>
      <c r="FJD26" s="54"/>
      <c r="FJE26" s="54"/>
      <c r="FJF26" s="54"/>
      <c r="FJG26" s="54"/>
      <c r="FJH26" s="54"/>
      <c r="FJI26" s="54"/>
      <c r="FJJ26" s="54"/>
      <c r="FJK26" s="54"/>
      <c r="FJL26" s="54"/>
      <c r="FJM26" s="54"/>
      <c r="FJN26" s="54"/>
      <c r="FJO26" s="54"/>
      <c r="FJP26" s="54"/>
      <c r="FJQ26" s="54"/>
      <c r="FJR26" s="54"/>
      <c r="FJS26" s="54"/>
      <c r="FJT26" s="54"/>
      <c r="FJU26" s="54"/>
      <c r="FJV26" s="54"/>
      <c r="FJW26" s="54"/>
      <c r="FJX26" s="54"/>
      <c r="FJY26" s="54"/>
      <c r="FJZ26" s="54"/>
      <c r="FKA26" s="54"/>
      <c r="FKB26" s="54"/>
      <c r="FKC26" s="54"/>
      <c r="FKD26" s="54"/>
      <c r="FKE26" s="54"/>
      <c r="FKF26" s="54"/>
      <c r="FKG26" s="54"/>
      <c r="FKH26" s="54"/>
      <c r="FKI26" s="54"/>
      <c r="FKJ26" s="54"/>
      <c r="FKK26" s="54"/>
      <c r="FKL26" s="54"/>
      <c r="FKM26" s="54"/>
      <c r="FKN26" s="54"/>
      <c r="FKO26" s="54"/>
      <c r="FKP26" s="54"/>
      <c r="FKQ26" s="54"/>
      <c r="FKR26" s="54"/>
      <c r="FKS26" s="54"/>
      <c r="FKT26" s="54"/>
      <c r="FKU26" s="54"/>
      <c r="FKV26" s="54"/>
      <c r="FKW26" s="54"/>
      <c r="FKX26" s="54"/>
      <c r="FKY26" s="54"/>
      <c r="FKZ26" s="54"/>
      <c r="FLA26" s="54"/>
      <c r="FLB26" s="54"/>
      <c r="FLC26" s="54"/>
      <c r="FLD26" s="54"/>
      <c r="FLE26" s="54"/>
      <c r="FLF26" s="54"/>
      <c r="FLG26" s="54"/>
      <c r="FLH26" s="54"/>
      <c r="FLI26" s="54"/>
      <c r="FLJ26" s="54"/>
      <c r="FLK26" s="54"/>
      <c r="FLL26" s="54"/>
      <c r="FLM26" s="54"/>
      <c r="FLN26" s="54"/>
      <c r="FLO26" s="54"/>
      <c r="FLP26" s="54"/>
      <c r="FLQ26" s="54"/>
      <c r="FLR26" s="54"/>
      <c r="FLS26" s="54"/>
      <c r="FLT26" s="54"/>
      <c r="FLU26" s="54"/>
      <c r="FLV26" s="54"/>
      <c r="FLW26" s="54"/>
      <c r="FLX26" s="54"/>
      <c r="FLY26" s="54"/>
      <c r="FLZ26" s="54"/>
      <c r="FMA26" s="54"/>
      <c r="FMB26" s="54"/>
      <c r="FMC26" s="54"/>
      <c r="FMD26" s="54"/>
      <c r="FME26" s="54"/>
      <c r="FMF26" s="54"/>
      <c r="FMG26" s="54"/>
      <c r="FMH26" s="54"/>
      <c r="FMI26" s="54"/>
      <c r="FMJ26" s="54"/>
      <c r="FMK26" s="54"/>
      <c r="FML26" s="54"/>
      <c r="FMM26" s="54"/>
      <c r="FMN26" s="54"/>
      <c r="FMO26" s="54"/>
      <c r="FMP26" s="54"/>
      <c r="FMQ26" s="54"/>
      <c r="FMR26" s="54"/>
      <c r="FMS26" s="54"/>
      <c r="FMT26" s="54"/>
      <c r="FMU26" s="54"/>
      <c r="FMV26" s="54"/>
      <c r="FMW26" s="54"/>
      <c r="FMX26" s="54"/>
      <c r="FMY26" s="54"/>
      <c r="FMZ26" s="54"/>
      <c r="FNA26" s="54"/>
      <c r="FNB26" s="54"/>
      <c r="FNC26" s="54"/>
      <c r="FND26" s="54"/>
      <c r="FNE26" s="54"/>
      <c r="FNF26" s="54"/>
      <c r="FNG26" s="54"/>
      <c r="FNH26" s="54"/>
      <c r="FNI26" s="54"/>
      <c r="FNJ26" s="54"/>
      <c r="FNK26" s="54"/>
      <c r="FNL26" s="54"/>
      <c r="FNM26" s="54"/>
      <c r="FNN26" s="54"/>
      <c r="FNO26" s="54"/>
      <c r="FNP26" s="54"/>
      <c r="FNQ26" s="54"/>
      <c r="FNR26" s="54"/>
      <c r="FNS26" s="54"/>
      <c r="FNT26" s="54"/>
      <c r="FNU26" s="54"/>
      <c r="FNV26" s="54"/>
      <c r="FNW26" s="54"/>
      <c r="FNX26" s="54"/>
      <c r="FNY26" s="54"/>
      <c r="FNZ26" s="54"/>
      <c r="FOA26" s="54"/>
      <c r="FOB26" s="54"/>
      <c r="FOC26" s="54"/>
      <c r="FOD26" s="54"/>
      <c r="FOE26" s="54"/>
      <c r="FOF26" s="54"/>
      <c r="FOG26" s="54"/>
      <c r="FOH26" s="54"/>
      <c r="FOI26" s="54"/>
      <c r="FOJ26" s="54"/>
      <c r="FOK26" s="54"/>
      <c r="FOL26" s="54"/>
      <c r="FOM26" s="54"/>
      <c r="FON26" s="54"/>
      <c r="FOO26" s="54"/>
      <c r="FOP26" s="54"/>
      <c r="FOQ26" s="54"/>
      <c r="FOR26" s="54"/>
      <c r="FOS26" s="54"/>
      <c r="FOT26" s="54"/>
      <c r="FOU26" s="54"/>
      <c r="FOV26" s="54"/>
      <c r="FOW26" s="54"/>
      <c r="FOX26" s="54"/>
      <c r="FOY26" s="54"/>
      <c r="FOZ26" s="54"/>
      <c r="FPA26" s="54"/>
      <c r="FPB26" s="54"/>
      <c r="FPC26" s="54"/>
      <c r="FPD26" s="54"/>
      <c r="FPE26" s="54"/>
      <c r="FPF26" s="54"/>
      <c r="FPG26" s="54"/>
      <c r="FPH26" s="54"/>
      <c r="FPI26" s="54"/>
      <c r="FPJ26" s="54"/>
      <c r="FPK26" s="54"/>
      <c r="FPL26" s="54"/>
      <c r="FPM26" s="54"/>
      <c r="FPN26" s="54"/>
      <c r="FPO26" s="54"/>
      <c r="FPP26" s="54"/>
      <c r="FPQ26" s="54"/>
      <c r="FPR26" s="54"/>
      <c r="FPS26" s="54"/>
      <c r="FPT26" s="54"/>
      <c r="FPU26" s="54"/>
      <c r="FPV26" s="54"/>
      <c r="FPW26" s="54"/>
      <c r="FPX26" s="54"/>
      <c r="FPY26" s="54"/>
      <c r="FPZ26" s="54"/>
      <c r="FQA26" s="54"/>
      <c r="FQB26" s="54"/>
      <c r="FQC26" s="54"/>
      <c r="FQD26" s="54"/>
      <c r="FQE26" s="54"/>
      <c r="FQF26" s="54"/>
      <c r="FQG26" s="54"/>
      <c r="FQH26" s="54"/>
      <c r="FQI26" s="54"/>
      <c r="FQJ26" s="54"/>
      <c r="FQK26" s="54"/>
      <c r="FQL26" s="54"/>
      <c r="FQM26" s="54"/>
      <c r="FQN26" s="54"/>
      <c r="FQO26" s="54"/>
      <c r="FQP26" s="54"/>
      <c r="FQQ26" s="54"/>
      <c r="FQR26" s="54"/>
      <c r="FQS26" s="54"/>
      <c r="FQT26" s="54"/>
      <c r="FQU26" s="54"/>
      <c r="FQV26" s="54"/>
      <c r="FQW26" s="54"/>
      <c r="FQX26" s="54"/>
      <c r="FQY26" s="54"/>
      <c r="FQZ26" s="54"/>
      <c r="FRA26" s="54"/>
      <c r="FRB26" s="54"/>
      <c r="FRC26" s="54"/>
      <c r="FRD26" s="54"/>
      <c r="FRE26" s="54"/>
      <c r="FRF26" s="54"/>
      <c r="FRG26" s="54"/>
      <c r="FRH26" s="54"/>
      <c r="FRI26" s="54"/>
      <c r="FRJ26" s="54"/>
      <c r="FRK26" s="54"/>
      <c r="FRL26" s="54"/>
      <c r="FRM26" s="54"/>
      <c r="FRN26" s="54"/>
      <c r="FRO26" s="54"/>
      <c r="FRP26" s="54"/>
      <c r="FRQ26" s="54"/>
      <c r="FRR26" s="54"/>
      <c r="FRS26" s="54"/>
      <c r="FRT26" s="54"/>
      <c r="FRU26" s="54"/>
      <c r="FRV26" s="54"/>
      <c r="FRW26" s="54"/>
      <c r="FRX26" s="54"/>
      <c r="FRY26" s="54"/>
      <c r="FRZ26" s="54"/>
      <c r="FSA26" s="54"/>
      <c r="FSB26" s="54"/>
      <c r="FSC26" s="54"/>
      <c r="FSD26" s="54"/>
      <c r="FSE26" s="54"/>
      <c r="FSF26" s="54"/>
      <c r="FSG26" s="54"/>
      <c r="FSH26" s="54"/>
      <c r="FSI26" s="54"/>
      <c r="FSJ26" s="54"/>
      <c r="FSK26" s="54"/>
      <c r="FSL26" s="54"/>
      <c r="FSM26" s="54"/>
      <c r="FSN26" s="54"/>
      <c r="FSO26" s="54"/>
      <c r="FSP26" s="54"/>
      <c r="FSQ26" s="54"/>
      <c r="FSR26" s="54"/>
      <c r="FSS26" s="54"/>
      <c r="FST26" s="54"/>
      <c r="FSU26" s="54"/>
      <c r="FSV26" s="54"/>
      <c r="FSW26" s="54"/>
      <c r="FSX26" s="54"/>
      <c r="FSY26" s="54"/>
      <c r="FSZ26" s="54"/>
      <c r="FTA26" s="54"/>
      <c r="FTB26" s="54"/>
      <c r="FTC26" s="54"/>
      <c r="FTD26" s="54"/>
      <c r="FTE26" s="54"/>
      <c r="FTF26" s="54"/>
      <c r="FTG26" s="54"/>
      <c r="FTH26" s="54"/>
      <c r="FTI26" s="54"/>
      <c r="FTJ26" s="54"/>
      <c r="FTK26" s="54"/>
      <c r="FTL26" s="54"/>
      <c r="FTM26" s="54"/>
      <c r="FTN26" s="54"/>
      <c r="FTO26" s="54"/>
      <c r="FTP26" s="54"/>
      <c r="FTQ26" s="54"/>
      <c r="FTR26" s="54"/>
      <c r="FTS26" s="54"/>
      <c r="FTT26" s="54"/>
      <c r="FTU26" s="54"/>
      <c r="FTV26" s="54"/>
      <c r="FTW26" s="54"/>
      <c r="FTX26" s="54"/>
      <c r="FTY26" s="54"/>
      <c r="FTZ26" s="54"/>
      <c r="FUA26" s="54"/>
      <c r="FUB26" s="54"/>
      <c r="FUC26" s="54"/>
      <c r="FUD26" s="54"/>
      <c r="FUE26" s="54"/>
      <c r="FUF26" s="54"/>
      <c r="FUG26" s="54"/>
      <c r="FUH26" s="54"/>
      <c r="FUI26" s="54"/>
      <c r="FUJ26" s="54"/>
      <c r="FUK26" s="54"/>
      <c r="FUL26" s="54"/>
      <c r="FUM26" s="54"/>
      <c r="FUN26" s="54"/>
      <c r="FUO26" s="54"/>
      <c r="FUP26" s="54"/>
      <c r="FUQ26" s="54"/>
      <c r="FUR26" s="54"/>
      <c r="FUS26" s="54"/>
      <c r="FUT26" s="54"/>
      <c r="FUU26" s="54"/>
      <c r="FUV26" s="54"/>
      <c r="FUW26" s="54"/>
      <c r="FUX26" s="54"/>
      <c r="FUY26" s="54"/>
      <c r="FUZ26" s="54"/>
      <c r="FVA26" s="54"/>
      <c r="FVB26" s="54"/>
      <c r="FVC26" s="54"/>
      <c r="FVD26" s="54"/>
      <c r="FVE26" s="54"/>
      <c r="FVF26" s="54"/>
      <c r="FVG26" s="54"/>
      <c r="FVH26" s="54"/>
      <c r="FVI26" s="54"/>
      <c r="FVJ26" s="54"/>
      <c r="FVK26" s="54"/>
      <c r="FVL26" s="54"/>
      <c r="FVM26" s="54"/>
      <c r="FVN26" s="54"/>
      <c r="FVO26" s="54"/>
      <c r="FVP26" s="54"/>
      <c r="FVQ26" s="54"/>
      <c r="FVR26" s="54"/>
      <c r="FVS26" s="54"/>
      <c r="FVT26" s="54"/>
      <c r="FVU26" s="54"/>
      <c r="FVV26" s="54"/>
      <c r="FVW26" s="54"/>
      <c r="FVX26" s="54"/>
      <c r="FVY26" s="54"/>
      <c r="FVZ26" s="54"/>
      <c r="FWA26" s="54"/>
      <c r="FWB26" s="54"/>
      <c r="FWC26" s="54"/>
      <c r="FWD26" s="54"/>
      <c r="FWE26" s="54"/>
      <c r="FWF26" s="54"/>
      <c r="FWG26" s="54"/>
      <c r="FWH26" s="54"/>
      <c r="FWI26" s="54"/>
      <c r="FWJ26" s="54"/>
      <c r="FWK26" s="54"/>
      <c r="FWL26" s="54"/>
      <c r="FWM26" s="54"/>
      <c r="FWN26" s="54"/>
      <c r="FWO26" s="54"/>
      <c r="FWP26" s="54"/>
      <c r="FWQ26" s="54"/>
      <c r="FWR26" s="54"/>
      <c r="FWS26" s="54"/>
      <c r="FWT26" s="54"/>
      <c r="FWU26" s="54"/>
      <c r="FWV26" s="54"/>
      <c r="FWW26" s="54"/>
      <c r="FWX26" s="54"/>
      <c r="FWY26" s="54"/>
      <c r="FWZ26" s="54"/>
      <c r="FXA26" s="54"/>
      <c r="FXB26" s="54"/>
      <c r="FXC26" s="54"/>
      <c r="FXD26" s="54"/>
      <c r="FXE26" s="54"/>
      <c r="FXF26" s="54"/>
      <c r="FXG26" s="54"/>
      <c r="FXH26" s="54"/>
      <c r="FXI26" s="54"/>
      <c r="FXJ26" s="54"/>
      <c r="FXK26" s="54"/>
      <c r="FXL26" s="54"/>
      <c r="FXM26" s="54"/>
      <c r="FXN26" s="54"/>
      <c r="FXO26" s="54"/>
      <c r="FXP26" s="54"/>
      <c r="FXQ26" s="54"/>
      <c r="FXR26" s="54"/>
      <c r="FXS26" s="54"/>
      <c r="FXT26" s="54"/>
      <c r="FXU26" s="54"/>
      <c r="FXV26" s="54"/>
      <c r="FXW26" s="54"/>
      <c r="FXX26" s="54"/>
      <c r="FXY26" s="54"/>
      <c r="FXZ26" s="54"/>
      <c r="FYA26" s="54"/>
      <c r="FYB26" s="54"/>
      <c r="FYC26" s="54"/>
      <c r="FYD26" s="54"/>
      <c r="FYE26" s="54"/>
      <c r="FYF26" s="54"/>
      <c r="FYG26" s="54"/>
      <c r="FYH26" s="54"/>
      <c r="FYI26" s="54"/>
      <c r="FYJ26" s="54"/>
      <c r="FYK26" s="54"/>
      <c r="FYL26" s="54"/>
      <c r="FYM26" s="54"/>
      <c r="FYN26" s="54"/>
      <c r="FYO26" s="54"/>
      <c r="FYP26" s="54"/>
      <c r="FYQ26" s="54"/>
      <c r="FYR26" s="54"/>
      <c r="FYS26" s="54"/>
      <c r="FYT26" s="54"/>
      <c r="FYU26" s="54"/>
      <c r="FYV26" s="54"/>
      <c r="FYW26" s="54"/>
      <c r="FYX26" s="54"/>
      <c r="FYY26" s="54"/>
      <c r="FYZ26" s="54"/>
      <c r="FZA26" s="54"/>
      <c r="FZB26" s="54"/>
      <c r="FZC26" s="54"/>
      <c r="FZD26" s="54"/>
      <c r="FZE26" s="54"/>
      <c r="FZF26" s="54"/>
      <c r="FZG26" s="54"/>
      <c r="FZH26" s="54"/>
      <c r="FZI26" s="54"/>
      <c r="FZJ26" s="54"/>
      <c r="FZK26" s="54"/>
      <c r="FZL26" s="54"/>
      <c r="FZM26" s="54"/>
      <c r="FZN26" s="54"/>
      <c r="FZO26" s="54"/>
      <c r="FZP26" s="54"/>
      <c r="FZQ26" s="54"/>
      <c r="FZR26" s="54"/>
      <c r="FZS26" s="54"/>
      <c r="FZT26" s="54"/>
      <c r="FZU26" s="54"/>
      <c r="FZV26" s="54"/>
      <c r="FZW26" s="54"/>
      <c r="FZX26" s="54"/>
      <c r="FZY26" s="54"/>
      <c r="FZZ26" s="54"/>
      <c r="GAA26" s="54"/>
      <c r="GAB26" s="54"/>
      <c r="GAC26" s="54"/>
      <c r="GAD26" s="54"/>
      <c r="GAE26" s="54"/>
      <c r="GAF26" s="54"/>
      <c r="GAG26" s="54"/>
      <c r="GAH26" s="54"/>
      <c r="GAI26" s="54"/>
      <c r="GAJ26" s="54"/>
      <c r="GAK26" s="54"/>
      <c r="GAL26" s="54"/>
      <c r="GAM26" s="54"/>
      <c r="GAN26" s="54"/>
      <c r="GAO26" s="54"/>
      <c r="GAP26" s="54"/>
      <c r="GAQ26" s="54"/>
      <c r="GAR26" s="54"/>
      <c r="GAS26" s="54"/>
      <c r="GAT26" s="54"/>
      <c r="GAU26" s="54"/>
      <c r="GAV26" s="54"/>
      <c r="GAW26" s="54"/>
      <c r="GAX26" s="54"/>
      <c r="GAY26" s="54"/>
      <c r="GAZ26" s="54"/>
      <c r="GBA26" s="54"/>
      <c r="GBB26" s="54"/>
      <c r="GBC26" s="54"/>
      <c r="GBD26" s="54"/>
      <c r="GBE26" s="54"/>
      <c r="GBF26" s="54"/>
      <c r="GBG26" s="54"/>
      <c r="GBH26" s="54"/>
      <c r="GBI26" s="54"/>
      <c r="GBJ26" s="54"/>
      <c r="GBK26" s="54"/>
      <c r="GBL26" s="54"/>
      <c r="GBM26" s="54"/>
      <c r="GBN26" s="54"/>
      <c r="GBO26" s="54"/>
      <c r="GBP26" s="54"/>
      <c r="GBQ26" s="54"/>
      <c r="GBR26" s="54"/>
      <c r="GBS26" s="54"/>
      <c r="GBT26" s="54"/>
      <c r="GBU26" s="54"/>
      <c r="GBV26" s="54"/>
      <c r="GBW26" s="54"/>
      <c r="GBX26" s="54"/>
      <c r="GBY26" s="54"/>
      <c r="GBZ26" s="54"/>
      <c r="GCA26" s="54"/>
      <c r="GCB26" s="54"/>
      <c r="GCC26" s="54"/>
      <c r="GCD26" s="54"/>
      <c r="GCE26" s="54"/>
      <c r="GCF26" s="54"/>
      <c r="GCG26" s="54"/>
      <c r="GCH26" s="54"/>
      <c r="GCI26" s="54"/>
      <c r="GCJ26" s="54"/>
      <c r="GCK26" s="54"/>
      <c r="GCL26" s="54"/>
      <c r="GCM26" s="54"/>
      <c r="GCN26" s="54"/>
      <c r="GCO26" s="54"/>
      <c r="GCP26" s="54"/>
      <c r="GCQ26" s="54"/>
      <c r="GCR26" s="54"/>
      <c r="GCS26" s="54"/>
      <c r="GCT26" s="54"/>
      <c r="GCU26" s="54"/>
      <c r="GCV26" s="54"/>
      <c r="GCW26" s="54"/>
      <c r="GCX26" s="54"/>
      <c r="GCY26" s="54"/>
      <c r="GCZ26" s="54"/>
      <c r="GDA26" s="54"/>
      <c r="GDB26" s="54"/>
      <c r="GDC26" s="54"/>
      <c r="GDD26" s="54"/>
      <c r="GDE26" s="54"/>
      <c r="GDF26" s="54"/>
      <c r="GDG26" s="54"/>
      <c r="GDH26" s="54"/>
      <c r="GDI26" s="54"/>
      <c r="GDJ26" s="54"/>
      <c r="GDK26" s="54"/>
      <c r="GDL26" s="54"/>
      <c r="GDM26" s="54"/>
      <c r="GDN26" s="54"/>
      <c r="GDO26" s="54"/>
      <c r="GDP26" s="54"/>
      <c r="GDQ26" s="54"/>
      <c r="GDR26" s="54"/>
      <c r="GDS26" s="54"/>
      <c r="GDT26" s="54"/>
      <c r="GDU26" s="54"/>
      <c r="GDV26" s="54"/>
      <c r="GDW26" s="54"/>
      <c r="GDX26" s="54"/>
      <c r="GDY26" s="54"/>
      <c r="GDZ26" s="54"/>
      <c r="GEA26" s="54"/>
      <c r="GEB26" s="54"/>
      <c r="GEC26" s="54"/>
      <c r="GED26" s="54"/>
      <c r="GEE26" s="54"/>
      <c r="GEF26" s="54"/>
      <c r="GEG26" s="54"/>
      <c r="GEH26" s="54"/>
      <c r="GEI26" s="54"/>
      <c r="GEJ26" s="54"/>
      <c r="GEK26" s="54"/>
      <c r="GEL26" s="54"/>
      <c r="GEM26" s="54"/>
      <c r="GEN26" s="54"/>
      <c r="GEO26" s="54"/>
      <c r="GEP26" s="54"/>
      <c r="GEQ26" s="54"/>
      <c r="GER26" s="54"/>
      <c r="GES26" s="54"/>
      <c r="GET26" s="54"/>
      <c r="GEU26" s="54"/>
      <c r="GEV26" s="54"/>
      <c r="GEW26" s="54"/>
      <c r="GEX26" s="54"/>
      <c r="GEY26" s="54"/>
      <c r="GEZ26" s="54"/>
      <c r="GFA26" s="54"/>
      <c r="GFB26" s="54"/>
      <c r="GFC26" s="54"/>
      <c r="GFD26" s="54"/>
      <c r="GFE26" s="54"/>
      <c r="GFF26" s="54"/>
      <c r="GFG26" s="54"/>
      <c r="GFH26" s="54"/>
      <c r="GFI26" s="54"/>
      <c r="GFJ26" s="54"/>
      <c r="GFK26" s="54"/>
      <c r="GFL26" s="54"/>
      <c r="GFM26" s="54"/>
      <c r="GFN26" s="54"/>
      <c r="GFO26" s="54"/>
      <c r="GFP26" s="54"/>
      <c r="GFQ26" s="54"/>
      <c r="GFR26" s="54"/>
      <c r="GFS26" s="54"/>
      <c r="GFT26" s="54"/>
      <c r="GFU26" s="54"/>
      <c r="GFV26" s="54"/>
      <c r="GFW26" s="54"/>
      <c r="GFX26" s="54"/>
      <c r="GFY26" s="54"/>
      <c r="GFZ26" s="54"/>
      <c r="GGA26" s="54"/>
      <c r="GGB26" s="54"/>
      <c r="GGC26" s="54"/>
      <c r="GGD26" s="54"/>
      <c r="GGE26" s="54"/>
      <c r="GGF26" s="54"/>
      <c r="GGG26" s="54"/>
      <c r="GGH26" s="54"/>
      <c r="GGI26" s="54"/>
      <c r="GGJ26" s="54"/>
      <c r="GGK26" s="54"/>
      <c r="GGL26" s="54"/>
      <c r="GGM26" s="54"/>
      <c r="GGN26" s="54"/>
      <c r="GGO26" s="54"/>
      <c r="GGP26" s="54"/>
      <c r="GGQ26" s="54"/>
      <c r="GGR26" s="54"/>
      <c r="GGS26" s="54"/>
      <c r="GGT26" s="54"/>
      <c r="GGU26" s="54"/>
      <c r="GGV26" s="54"/>
      <c r="GGW26" s="54"/>
      <c r="GGX26" s="54"/>
      <c r="GGY26" s="54"/>
      <c r="GGZ26" s="54"/>
      <c r="GHA26" s="54"/>
      <c r="GHB26" s="54"/>
      <c r="GHC26" s="54"/>
      <c r="GHD26" s="54"/>
      <c r="GHE26" s="54"/>
      <c r="GHF26" s="54"/>
      <c r="GHG26" s="54"/>
      <c r="GHH26" s="54"/>
      <c r="GHI26" s="54"/>
      <c r="GHJ26" s="54"/>
      <c r="GHK26" s="54"/>
      <c r="GHL26" s="54"/>
      <c r="GHM26" s="54"/>
      <c r="GHN26" s="54"/>
      <c r="GHO26" s="54"/>
      <c r="GHP26" s="54"/>
      <c r="GHQ26" s="54"/>
      <c r="GHR26" s="54"/>
      <c r="GHS26" s="54"/>
      <c r="GHT26" s="54"/>
      <c r="GHU26" s="54"/>
      <c r="GHV26" s="54"/>
      <c r="GHW26" s="54"/>
      <c r="GHX26" s="54"/>
      <c r="GHY26" s="54"/>
      <c r="GHZ26" s="54"/>
      <c r="GIA26" s="54"/>
      <c r="GIB26" s="54"/>
      <c r="GIC26" s="54"/>
      <c r="GID26" s="54"/>
      <c r="GIE26" s="54"/>
      <c r="GIF26" s="54"/>
      <c r="GIG26" s="54"/>
      <c r="GIH26" s="54"/>
      <c r="GII26" s="54"/>
      <c r="GIJ26" s="54"/>
      <c r="GIK26" s="54"/>
      <c r="GIL26" s="54"/>
      <c r="GIM26" s="54"/>
      <c r="GIN26" s="54"/>
      <c r="GIO26" s="54"/>
      <c r="GIP26" s="54"/>
      <c r="GIQ26" s="54"/>
      <c r="GIR26" s="54"/>
      <c r="GIS26" s="54"/>
      <c r="GIT26" s="54"/>
      <c r="GIU26" s="54"/>
      <c r="GIV26" s="54"/>
      <c r="GIW26" s="54"/>
      <c r="GIX26" s="54"/>
      <c r="GIY26" s="54"/>
      <c r="GIZ26" s="54"/>
      <c r="GJA26" s="54"/>
      <c r="GJB26" s="54"/>
      <c r="GJC26" s="54"/>
      <c r="GJD26" s="54"/>
      <c r="GJE26" s="54"/>
      <c r="GJF26" s="54"/>
      <c r="GJG26" s="54"/>
      <c r="GJH26" s="54"/>
      <c r="GJI26" s="54"/>
      <c r="GJJ26" s="54"/>
      <c r="GJK26" s="54"/>
      <c r="GJL26" s="54"/>
      <c r="GJM26" s="54"/>
      <c r="GJN26" s="54"/>
      <c r="GJO26" s="54"/>
      <c r="GJP26" s="54"/>
      <c r="GJQ26" s="54"/>
      <c r="GJR26" s="54"/>
      <c r="GJS26" s="54"/>
      <c r="GJT26" s="54"/>
      <c r="GJU26" s="54"/>
      <c r="GJV26" s="54"/>
      <c r="GJW26" s="54"/>
      <c r="GJX26" s="54"/>
      <c r="GJY26" s="54"/>
      <c r="GJZ26" s="54"/>
      <c r="GKA26" s="54"/>
      <c r="GKB26" s="54"/>
      <c r="GKC26" s="54"/>
      <c r="GKD26" s="54"/>
      <c r="GKE26" s="54"/>
      <c r="GKF26" s="54"/>
      <c r="GKG26" s="54"/>
      <c r="GKH26" s="54"/>
      <c r="GKI26" s="54"/>
      <c r="GKJ26" s="54"/>
      <c r="GKK26" s="54"/>
      <c r="GKL26" s="54"/>
      <c r="GKM26" s="54"/>
      <c r="GKN26" s="54"/>
      <c r="GKO26" s="54"/>
      <c r="GKP26" s="54"/>
      <c r="GKQ26" s="54"/>
      <c r="GKR26" s="54"/>
      <c r="GKS26" s="54"/>
      <c r="GKT26" s="54"/>
      <c r="GKU26" s="54"/>
      <c r="GKV26" s="54"/>
      <c r="GKW26" s="54"/>
      <c r="GKX26" s="54"/>
      <c r="GKY26" s="54"/>
      <c r="GKZ26" s="54"/>
      <c r="GLA26" s="54"/>
      <c r="GLB26" s="54"/>
      <c r="GLC26" s="54"/>
      <c r="GLD26" s="54"/>
      <c r="GLE26" s="54"/>
      <c r="GLF26" s="54"/>
      <c r="GLG26" s="54"/>
      <c r="GLH26" s="54"/>
      <c r="GLI26" s="54"/>
      <c r="GLJ26" s="54"/>
      <c r="GLK26" s="54"/>
      <c r="GLL26" s="54"/>
      <c r="GLM26" s="54"/>
      <c r="GLN26" s="54"/>
      <c r="GLO26" s="54"/>
      <c r="GLP26" s="54"/>
      <c r="GLQ26" s="54"/>
      <c r="GLR26" s="54"/>
      <c r="GLS26" s="54"/>
      <c r="GLT26" s="54"/>
      <c r="GLU26" s="54"/>
      <c r="GLV26" s="54"/>
      <c r="GLW26" s="54"/>
      <c r="GLX26" s="54"/>
      <c r="GLY26" s="54"/>
      <c r="GLZ26" s="54"/>
      <c r="GMA26" s="54"/>
      <c r="GMB26" s="54"/>
      <c r="GMC26" s="54"/>
      <c r="GMD26" s="54"/>
      <c r="GME26" s="54"/>
      <c r="GMF26" s="54"/>
      <c r="GMG26" s="54"/>
      <c r="GMH26" s="54"/>
      <c r="GMI26" s="54"/>
      <c r="GMJ26" s="54"/>
      <c r="GMK26" s="54"/>
      <c r="GML26" s="54"/>
      <c r="GMM26" s="54"/>
      <c r="GMN26" s="54"/>
      <c r="GMO26" s="54"/>
      <c r="GMP26" s="54"/>
      <c r="GMQ26" s="54"/>
      <c r="GMR26" s="54"/>
      <c r="GMS26" s="54"/>
      <c r="GMT26" s="54"/>
      <c r="GMU26" s="54"/>
      <c r="GMV26" s="54"/>
      <c r="GMW26" s="54"/>
      <c r="GMX26" s="54"/>
      <c r="GMY26" s="54"/>
      <c r="GMZ26" s="54"/>
      <c r="GNA26" s="54"/>
      <c r="GNB26" s="54"/>
      <c r="GNC26" s="54"/>
      <c r="GND26" s="54"/>
      <c r="GNE26" s="54"/>
      <c r="GNF26" s="54"/>
      <c r="GNG26" s="54"/>
      <c r="GNH26" s="54"/>
      <c r="GNI26" s="54"/>
      <c r="GNJ26" s="54"/>
      <c r="GNK26" s="54"/>
      <c r="GNL26" s="54"/>
      <c r="GNM26" s="54"/>
      <c r="GNN26" s="54"/>
      <c r="GNO26" s="54"/>
      <c r="GNP26" s="54"/>
      <c r="GNQ26" s="54"/>
      <c r="GNR26" s="54"/>
      <c r="GNS26" s="54"/>
      <c r="GNT26" s="54"/>
      <c r="GNU26" s="54"/>
      <c r="GNV26" s="54"/>
      <c r="GNW26" s="54"/>
      <c r="GNX26" s="54"/>
      <c r="GNY26" s="54"/>
      <c r="GNZ26" s="54"/>
      <c r="GOA26" s="54"/>
      <c r="GOB26" s="54"/>
      <c r="GOC26" s="54"/>
      <c r="GOD26" s="54"/>
      <c r="GOE26" s="54"/>
      <c r="GOF26" s="54"/>
      <c r="GOG26" s="54"/>
      <c r="GOH26" s="54"/>
      <c r="GOI26" s="54"/>
      <c r="GOJ26" s="54"/>
      <c r="GOK26" s="54"/>
      <c r="GOL26" s="54"/>
      <c r="GOM26" s="54"/>
      <c r="GON26" s="54"/>
      <c r="GOO26" s="54"/>
      <c r="GOP26" s="54"/>
      <c r="GOQ26" s="54"/>
      <c r="GOR26" s="54"/>
      <c r="GOS26" s="54"/>
      <c r="GOT26" s="54"/>
      <c r="GOU26" s="54"/>
      <c r="GOV26" s="54"/>
      <c r="GOW26" s="54"/>
      <c r="GOX26" s="54"/>
      <c r="GOY26" s="54"/>
      <c r="GOZ26" s="54"/>
      <c r="GPA26" s="54"/>
      <c r="GPB26" s="54"/>
      <c r="GPC26" s="54"/>
      <c r="GPD26" s="54"/>
      <c r="GPE26" s="54"/>
      <c r="GPF26" s="54"/>
      <c r="GPG26" s="54"/>
      <c r="GPH26" s="54"/>
      <c r="GPI26" s="54"/>
      <c r="GPJ26" s="54"/>
      <c r="GPK26" s="54"/>
      <c r="GPL26" s="54"/>
      <c r="GPM26" s="54"/>
      <c r="GPN26" s="54"/>
      <c r="GPO26" s="54"/>
      <c r="GPP26" s="54"/>
      <c r="GPQ26" s="54"/>
      <c r="GPR26" s="54"/>
      <c r="GPS26" s="54"/>
      <c r="GPT26" s="54"/>
      <c r="GPU26" s="54"/>
      <c r="GPV26" s="54"/>
      <c r="GPW26" s="54"/>
      <c r="GPX26" s="54"/>
      <c r="GPY26" s="54"/>
      <c r="GPZ26" s="54"/>
      <c r="GQA26" s="54"/>
      <c r="GQB26" s="54"/>
      <c r="GQC26" s="54"/>
      <c r="GQD26" s="54"/>
      <c r="GQE26" s="54"/>
      <c r="GQF26" s="54"/>
      <c r="GQG26" s="54"/>
      <c r="GQH26" s="54"/>
      <c r="GQI26" s="54"/>
      <c r="GQJ26" s="54"/>
      <c r="GQK26" s="54"/>
      <c r="GQL26" s="54"/>
      <c r="GQM26" s="54"/>
      <c r="GQN26" s="54"/>
      <c r="GQO26" s="54"/>
      <c r="GQP26" s="54"/>
      <c r="GQQ26" s="54"/>
      <c r="GQR26" s="54"/>
      <c r="GQS26" s="54"/>
      <c r="GQT26" s="54"/>
      <c r="GQU26" s="54"/>
      <c r="GQV26" s="54"/>
      <c r="GQW26" s="54"/>
      <c r="GQX26" s="54"/>
      <c r="GQY26" s="54"/>
      <c r="GQZ26" s="54"/>
      <c r="GRA26" s="54"/>
      <c r="GRB26" s="54"/>
      <c r="GRC26" s="54"/>
      <c r="GRD26" s="54"/>
      <c r="GRE26" s="54"/>
      <c r="GRF26" s="54"/>
      <c r="GRG26" s="54"/>
      <c r="GRH26" s="54"/>
      <c r="GRI26" s="54"/>
      <c r="GRJ26" s="54"/>
      <c r="GRK26" s="54"/>
      <c r="GRL26" s="54"/>
      <c r="GRM26" s="54"/>
      <c r="GRN26" s="54"/>
      <c r="GRO26" s="54"/>
      <c r="GRP26" s="54"/>
      <c r="GRQ26" s="54"/>
      <c r="GRR26" s="54"/>
      <c r="GRS26" s="54"/>
      <c r="GRT26" s="54"/>
      <c r="GRU26" s="54"/>
      <c r="GRV26" s="54"/>
      <c r="GRW26" s="54"/>
      <c r="GRX26" s="54"/>
      <c r="GRY26" s="54"/>
      <c r="GRZ26" s="54"/>
      <c r="GSA26" s="54"/>
      <c r="GSB26" s="54"/>
      <c r="GSC26" s="54"/>
      <c r="GSD26" s="54"/>
      <c r="GSE26" s="54"/>
      <c r="GSF26" s="54"/>
      <c r="GSG26" s="54"/>
      <c r="GSH26" s="54"/>
      <c r="GSI26" s="54"/>
      <c r="GSJ26" s="54"/>
      <c r="GSK26" s="54"/>
      <c r="GSL26" s="54"/>
      <c r="GSM26" s="54"/>
      <c r="GSN26" s="54"/>
      <c r="GSO26" s="54"/>
      <c r="GSP26" s="54"/>
      <c r="GSQ26" s="54"/>
      <c r="GSR26" s="54"/>
      <c r="GSS26" s="54"/>
      <c r="GST26" s="54"/>
      <c r="GSU26" s="54"/>
      <c r="GSV26" s="54"/>
      <c r="GSW26" s="54"/>
      <c r="GSX26" s="54"/>
      <c r="GSY26" s="54"/>
      <c r="GSZ26" s="54"/>
      <c r="GTA26" s="54"/>
      <c r="GTB26" s="54"/>
      <c r="GTC26" s="54"/>
      <c r="GTD26" s="54"/>
      <c r="GTE26" s="54"/>
      <c r="GTF26" s="54"/>
      <c r="GTG26" s="54"/>
      <c r="GTH26" s="54"/>
      <c r="GTI26" s="54"/>
      <c r="GTJ26" s="54"/>
      <c r="GTK26" s="54"/>
      <c r="GTL26" s="54"/>
      <c r="GTM26" s="54"/>
      <c r="GTN26" s="54"/>
      <c r="GTO26" s="54"/>
      <c r="GTP26" s="54"/>
      <c r="GTQ26" s="54"/>
      <c r="GTR26" s="54"/>
      <c r="GTS26" s="54"/>
      <c r="GTT26" s="54"/>
      <c r="GTU26" s="54"/>
      <c r="GTV26" s="54"/>
      <c r="GTW26" s="54"/>
      <c r="GTX26" s="54"/>
      <c r="GTY26" s="54"/>
      <c r="GTZ26" s="54"/>
      <c r="GUA26" s="54"/>
      <c r="GUB26" s="54"/>
      <c r="GUC26" s="54"/>
      <c r="GUD26" s="54"/>
      <c r="GUE26" s="54"/>
      <c r="GUF26" s="54"/>
      <c r="GUG26" s="54"/>
      <c r="GUH26" s="54"/>
      <c r="GUI26" s="54"/>
      <c r="GUJ26" s="54"/>
      <c r="GUK26" s="54"/>
      <c r="GUL26" s="54"/>
      <c r="GUM26" s="54"/>
      <c r="GUN26" s="54"/>
      <c r="GUO26" s="54"/>
      <c r="GUP26" s="54"/>
      <c r="GUQ26" s="54"/>
      <c r="GUR26" s="54"/>
      <c r="GUS26" s="54"/>
      <c r="GUT26" s="54"/>
      <c r="GUU26" s="54"/>
      <c r="GUV26" s="54"/>
      <c r="GUW26" s="54"/>
      <c r="GUX26" s="54"/>
      <c r="GUY26" s="54"/>
      <c r="GUZ26" s="54"/>
      <c r="GVA26" s="54"/>
      <c r="GVB26" s="54"/>
      <c r="GVC26" s="54"/>
      <c r="GVD26" s="54"/>
      <c r="GVE26" s="54"/>
      <c r="GVF26" s="54"/>
      <c r="GVG26" s="54"/>
      <c r="GVH26" s="54"/>
      <c r="GVI26" s="54"/>
      <c r="GVJ26" s="54"/>
      <c r="GVK26" s="54"/>
      <c r="GVL26" s="54"/>
      <c r="GVM26" s="54"/>
      <c r="GVN26" s="54"/>
      <c r="GVO26" s="54"/>
      <c r="GVP26" s="54"/>
      <c r="GVQ26" s="54"/>
      <c r="GVR26" s="54"/>
      <c r="GVS26" s="54"/>
      <c r="GVT26" s="54"/>
      <c r="GVU26" s="54"/>
      <c r="GVV26" s="54"/>
      <c r="GVW26" s="54"/>
      <c r="GVX26" s="54"/>
      <c r="GVY26" s="54"/>
      <c r="GVZ26" s="54"/>
      <c r="GWA26" s="54"/>
      <c r="GWB26" s="54"/>
      <c r="GWC26" s="54"/>
      <c r="GWD26" s="54"/>
      <c r="GWE26" s="54"/>
      <c r="GWF26" s="54"/>
      <c r="GWG26" s="54"/>
      <c r="GWH26" s="54"/>
      <c r="GWI26" s="54"/>
      <c r="GWJ26" s="54"/>
      <c r="GWK26" s="54"/>
      <c r="GWL26" s="54"/>
      <c r="GWM26" s="54"/>
      <c r="GWN26" s="54"/>
      <c r="GWO26" s="54"/>
      <c r="GWP26" s="54"/>
      <c r="GWQ26" s="54"/>
      <c r="GWR26" s="54"/>
      <c r="GWS26" s="54"/>
      <c r="GWT26" s="54"/>
      <c r="GWU26" s="54"/>
      <c r="GWV26" s="54"/>
      <c r="GWW26" s="54"/>
      <c r="GWX26" s="54"/>
      <c r="GWY26" s="54"/>
      <c r="GWZ26" s="54"/>
      <c r="GXA26" s="54"/>
      <c r="GXB26" s="54"/>
      <c r="GXC26" s="54"/>
      <c r="GXD26" s="54"/>
      <c r="GXE26" s="54"/>
      <c r="GXF26" s="54"/>
      <c r="GXG26" s="54"/>
      <c r="GXH26" s="54"/>
      <c r="GXI26" s="54"/>
      <c r="GXJ26" s="54"/>
      <c r="GXK26" s="54"/>
      <c r="GXL26" s="54"/>
      <c r="GXM26" s="54"/>
      <c r="GXN26" s="54"/>
      <c r="GXO26" s="54"/>
      <c r="GXP26" s="54"/>
      <c r="GXQ26" s="54"/>
      <c r="GXR26" s="54"/>
      <c r="GXS26" s="54"/>
      <c r="GXT26" s="54"/>
      <c r="GXU26" s="54"/>
      <c r="GXV26" s="54"/>
      <c r="GXW26" s="54"/>
      <c r="GXX26" s="54"/>
      <c r="GXY26" s="54"/>
      <c r="GXZ26" s="54"/>
      <c r="GYA26" s="54"/>
      <c r="GYB26" s="54"/>
      <c r="GYC26" s="54"/>
      <c r="GYD26" s="54"/>
      <c r="GYE26" s="54"/>
      <c r="GYF26" s="54"/>
      <c r="GYG26" s="54"/>
      <c r="GYH26" s="54"/>
      <c r="GYI26" s="54"/>
      <c r="GYJ26" s="54"/>
      <c r="GYK26" s="54"/>
      <c r="GYL26" s="54"/>
      <c r="GYM26" s="54"/>
      <c r="GYN26" s="54"/>
      <c r="GYO26" s="54"/>
      <c r="GYP26" s="54"/>
      <c r="GYQ26" s="54"/>
      <c r="GYR26" s="54"/>
      <c r="GYS26" s="54"/>
      <c r="GYT26" s="54"/>
      <c r="GYU26" s="54"/>
      <c r="GYV26" s="54"/>
      <c r="GYW26" s="54"/>
      <c r="GYX26" s="54"/>
      <c r="GYY26" s="54"/>
      <c r="GYZ26" s="54"/>
      <c r="GZA26" s="54"/>
      <c r="GZB26" s="54"/>
      <c r="GZC26" s="54"/>
      <c r="GZD26" s="54"/>
      <c r="GZE26" s="54"/>
      <c r="GZF26" s="54"/>
      <c r="GZG26" s="54"/>
      <c r="GZH26" s="54"/>
      <c r="GZI26" s="54"/>
      <c r="GZJ26" s="54"/>
      <c r="GZK26" s="54"/>
      <c r="GZL26" s="54"/>
      <c r="GZM26" s="54"/>
      <c r="GZN26" s="54"/>
      <c r="GZO26" s="54"/>
      <c r="GZP26" s="54"/>
      <c r="GZQ26" s="54"/>
      <c r="GZR26" s="54"/>
      <c r="GZS26" s="54"/>
      <c r="GZT26" s="54"/>
      <c r="GZU26" s="54"/>
      <c r="GZV26" s="54"/>
      <c r="GZW26" s="54"/>
      <c r="GZX26" s="54"/>
      <c r="GZY26" s="54"/>
      <c r="GZZ26" s="54"/>
      <c r="HAA26" s="54"/>
      <c r="HAB26" s="54"/>
      <c r="HAC26" s="54"/>
      <c r="HAD26" s="54"/>
      <c r="HAE26" s="54"/>
      <c r="HAF26" s="54"/>
      <c r="HAG26" s="54"/>
      <c r="HAH26" s="54"/>
      <c r="HAI26" s="54"/>
      <c r="HAJ26" s="54"/>
      <c r="HAK26" s="54"/>
      <c r="HAL26" s="54"/>
      <c r="HAM26" s="54"/>
      <c r="HAN26" s="54"/>
      <c r="HAO26" s="54"/>
      <c r="HAP26" s="54"/>
      <c r="HAQ26" s="54"/>
      <c r="HAR26" s="54"/>
      <c r="HAS26" s="54"/>
      <c r="HAT26" s="54"/>
      <c r="HAU26" s="54"/>
      <c r="HAV26" s="54"/>
      <c r="HAW26" s="54"/>
      <c r="HAX26" s="54"/>
      <c r="HAY26" s="54"/>
      <c r="HAZ26" s="54"/>
      <c r="HBA26" s="54"/>
      <c r="HBB26" s="54"/>
      <c r="HBC26" s="54"/>
      <c r="HBD26" s="54"/>
      <c r="HBE26" s="54"/>
      <c r="HBF26" s="54"/>
      <c r="HBG26" s="54"/>
      <c r="HBH26" s="54"/>
      <c r="HBI26" s="54"/>
      <c r="HBJ26" s="54"/>
      <c r="HBK26" s="54"/>
      <c r="HBL26" s="54"/>
      <c r="HBM26" s="54"/>
      <c r="HBN26" s="54"/>
      <c r="HBO26" s="54"/>
      <c r="HBP26" s="54"/>
      <c r="HBQ26" s="54"/>
      <c r="HBR26" s="54"/>
      <c r="HBS26" s="54"/>
      <c r="HBT26" s="54"/>
      <c r="HBU26" s="54"/>
      <c r="HBV26" s="54"/>
      <c r="HBW26" s="54"/>
      <c r="HBX26" s="54"/>
      <c r="HBY26" s="54"/>
      <c r="HBZ26" s="54"/>
      <c r="HCA26" s="54"/>
      <c r="HCB26" s="54"/>
      <c r="HCC26" s="54"/>
      <c r="HCD26" s="54"/>
      <c r="HCE26" s="54"/>
      <c r="HCF26" s="54"/>
      <c r="HCG26" s="54"/>
      <c r="HCH26" s="54"/>
      <c r="HCI26" s="54"/>
      <c r="HCJ26" s="54"/>
      <c r="HCK26" s="54"/>
      <c r="HCL26" s="54"/>
      <c r="HCM26" s="54"/>
      <c r="HCN26" s="54"/>
      <c r="HCO26" s="54"/>
      <c r="HCP26" s="54"/>
      <c r="HCQ26" s="54"/>
      <c r="HCR26" s="54"/>
      <c r="HCS26" s="54"/>
      <c r="HCT26" s="54"/>
      <c r="HCU26" s="54"/>
      <c r="HCV26" s="54"/>
      <c r="HCW26" s="54"/>
      <c r="HCX26" s="54"/>
      <c r="HCY26" s="54"/>
      <c r="HCZ26" s="54"/>
      <c r="HDA26" s="54"/>
      <c r="HDB26" s="54"/>
      <c r="HDC26" s="54"/>
      <c r="HDD26" s="54"/>
      <c r="HDE26" s="54"/>
      <c r="HDF26" s="54"/>
      <c r="HDG26" s="54"/>
      <c r="HDH26" s="54"/>
      <c r="HDI26" s="54"/>
      <c r="HDJ26" s="54"/>
      <c r="HDK26" s="54"/>
      <c r="HDL26" s="54"/>
      <c r="HDM26" s="54"/>
      <c r="HDN26" s="54"/>
      <c r="HDO26" s="54"/>
      <c r="HDP26" s="54"/>
      <c r="HDQ26" s="54"/>
      <c r="HDR26" s="54"/>
      <c r="HDS26" s="54"/>
      <c r="HDT26" s="54"/>
      <c r="HDU26" s="54"/>
      <c r="HDV26" s="54"/>
      <c r="HDW26" s="54"/>
      <c r="HDX26" s="54"/>
      <c r="HDY26" s="54"/>
      <c r="HDZ26" s="54"/>
      <c r="HEA26" s="54"/>
      <c r="HEB26" s="54"/>
      <c r="HEC26" s="54"/>
      <c r="HED26" s="54"/>
      <c r="HEE26" s="54"/>
      <c r="HEF26" s="54"/>
      <c r="HEG26" s="54"/>
      <c r="HEH26" s="54"/>
      <c r="HEI26" s="54"/>
      <c r="HEJ26" s="54"/>
      <c r="HEK26" s="54"/>
      <c r="HEL26" s="54"/>
      <c r="HEM26" s="54"/>
      <c r="HEN26" s="54"/>
      <c r="HEO26" s="54"/>
      <c r="HEP26" s="54"/>
      <c r="HEQ26" s="54"/>
      <c r="HER26" s="54"/>
      <c r="HES26" s="54"/>
      <c r="HET26" s="54"/>
      <c r="HEU26" s="54"/>
      <c r="HEV26" s="54"/>
      <c r="HEW26" s="54"/>
      <c r="HEX26" s="54"/>
      <c r="HEY26" s="54"/>
      <c r="HEZ26" s="54"/>
      <c r="HFA26" s="54"/>
      <c r="HFB26" s="54"/>
      <c r="HFC26" s="54"/>
      <c r="HFD26" s="54"/>
      <c r="HFE26" s="54"/>
      <c r="HFF26" s="54"/>
      <c r="HFG26" s="54"/>
      <c r="HFH26" s="54"/>
      <c r="HFI26" s="54"/>
      <c r="HFJ26" s="54"/>
      <c r="HFK26" s="54"/>
      <c r="HFL26" s="54"/>
      <c r="HFM26" s="54"/>
      <c r="HFN26" s="54"/>
      <c r="HFO26" s="54"/>
      <c r="HFP26" s="54"/>
      <c r="HFQ26" s="54"/>
      <c r="HFR26" s="54"/>
      <c r="HFS26" s="54"/>
      <c r="HFT26" s="54"/>
      <c r="HFU26" s="54"/>
      <c r="HFV26" s="54"/>
      <c r="HFW26" s="54"/>
      <c r="HFX26" s="54"/>
      <c r="HFY26" s="54"/>
      <c r="HFZ26" s="54"/>
      <c r="HGA26" s="54"/>
      <c r="HGB26" s="54"/>
      <c r="HGC26" s="54"/>
      <c r="HGD26" s="54"/>
      <c r="HGE26" s="54"/>
      <c r="HGF26" s="54"/>
      <c r="HGG26" s="54"/>
      <c r="HGH26" s="54"/>
      <c r="HGI26" s="54"/>
      <c r="HGJ26" s="54"/>
      <c r="HGK26" s="54"/>
      <c r="HGL26" s="54"/>
      <c r="HGM26" s="54"/>
      <c r="HGN26" s="54"/>
      <c r="HGO26" s="54"/>
      <c r="HGP26" s="54"/>
      <c r="HGQ26" s="54"/>
      <c r="HGR26" s="54"/>
      <c r="HGS26" s="54"/>
      <c r="HGT26" s="54"/>
      <c r="HGU26" s="54"/>
      <c r="HGV26" s="54"/>
      <c r="HGW26" s="54"/>
      <c r="HGX26" s="54"/>
      <c r="HGY26" s="54"/>
      <c r="HGZ26" s="54"/>
      <c r="HHA26" s="54"/>
      <c r="HHB26" s="54"/>
      <c r="HHC26" s="54"/>
      <c r="HHD26" s="54"/>
      <c r="HHE26" s="54"/>
      <c r="HHF26" s="54"/>
      <c r="HHG26" s="54"/>
      <c r="HHH26" s="54"/>
      <c r="HHI26" s="54"/>
      <c r="HHJ26" s="54"/>
      <c r="HHK26" s="54"/>
      <c r="HHL26" s="54"/>
      <c r="HHM26" s="54"/>
      <c r="HHN26" s="54"/>
      <c r="HHO26" s="54"/>
      <c r="HHP26" s="54"/>
      <c r="HHQ26" s="54"/>
      <c r="HHR26" s="54"/>
      <c r="HHS26" s="54"/>
      <c r="HHT26" s="54"/>
      <c r="HHU26" s="54"/>
      <c r="HHV26" s="54"/>
      <c r="HHW26" s="54"/>
      <c r="HHX26" s="54"/>
      <c r="HHY26" s="54"/>
      <c r="HHZ26" s="54"/>
      <c r="HIA26" s="54"/>
      <c r="HIB26" s="54"/>
      <c r="HIC26" s="54"/>
      <c r="HID26" s="54"/>
      <c r="HIE26" s="54"/>
      <c r="HIF26" s="54"/>
      <c r="HIG26" s="54"/>
      <c r="HIH26" s="54"/>
      <c r="HII26" s="54"/>
      <c r="HIJ26" s="54"/>
      <c r="HIK26" s="54"/>
      <c r="HIL26" s="54"/>
      <c r="HIM26" s="54"/>
      <c r="HIN26" s="54"/>
      <c r="HIO26" s="54"/>
      <c r="HIP26" s="54"/>
      <c r="HIQ26" s="54"/>
      <c r="HIR26" s="54"/>
      <c r="HIS26" s="54"/>
      <c r="HIT26" s="54"/>
      <c r="HIU26" s="54"/>
      <c r="HIV26" s="54"/>
      <c r="HIW26" s="54"/>
      <c r="HIX26" s="54"/>
      <c r="HIY26" s="54"/>
      <c r="HIZ26" s="54"/>
      <c r="HJA26" s="54"/>
      <c r="HJB26" s="54"/>
      <c r="HJC26" s="54"/>
      <c r="HJD26" s="54"/>
      <c r="HJE26" s="54"/>
      <c r="HJF26" s="54"/>
      <c r="HJG26" s="54"/>
      <c r="HJH26" s="54"/>
      <c r="HJI26" s="54"/>
      <c r="HJJ26" s="54"/>
      <c r="HJK26" s="54"/>
      <c r="HJL26" s="54"/>
      <c r="HJM26" s="54"/>
      <c r="HJN26" s="54"/>
      <c r="HJO26" s="54"/>
      <c r="HJP26" s="54"/>
      <c r="HJQ26" s="54"/>
      <c r="HJR26" s="54"/>
      <c r="HJS26" s="54"/>
      <c r="HJT26" s="54"/>
      <c r="HJU26" s="54"/>
      <c r="HJV26" s="54"/>
      <c r="HJW26" s="54"/>
      <c r="HJX26" s="54"/>
      <c r="HJY26" s="54"/>
      <c r="HJZ26" s="54"/>
      <c r="HKA26" s="54"/>
      <c r="HKB26" s="54"/>
      <c r="HKC26" s="54"/>
      <c r="HKD26" s="54"/>
      <c r="HKE26" s="54"/>
      <c r="HKF26" s="54"/>
      <c r="HKG26" s="54"/>
      <c r="HKH26" s="54"/>
      <c r="HKI26" s="54"/>
      <c r="HKJ26" s="54"/>
      <c r="HKK26" s="54"/>
      <c r="HKL26" s="54"/>
      <c r="HKM26" s="54"/>
      <c r="HKN26" s="54"/>
      <c r="HKO26" s="54"/>
      <c r="HKP26" s="54"/>
      <c r="HKQ26" s="54"/>
      <c r="HKR26" s="54"/>
      <c r="HKS26" s="54"/>
      <c r="HKT26" s="54"/>
      <c r="HKU26" s="54"/>
      <c r="HKV26" s="54"/>
      <c r="HKW26" s="54"/>
      <c r="HKX26" s="54"/>
      <c r="HKY26" s="54"/>
      <c r="HKZ26" s="54"/>
      <c r="HLA26" s="54"/>
      <c r="HLB26" s="54"/>
      <c r="HLC26" s="54"/>
      <c r="HLD26" s="54"/>
      <c r="HLE26" s="54"/>
      <c r="HLF26" s="54"/>
      <c r="HLG26" s="54"/>
      <c r="HLH26" s="54"/>
      <c r="HLI26" s="54"/>
      <c r="HLJ26" s="54"/>
      <c r="HLK26" s="54"/>
      <c r="HLL26" s="54"/>
      <c r="HLM26" s="54"/>
      <c r="HLN26" s="54"/>
      <c r="HLO26" s="54"/>
      <c r="HLP26" s="54"/>
      <c r="HLQ26" s="54"/>
      <c r="HLR26" s="54"/>
      <c r="HLS26" s="54"/>
      <c r="HLT26" s="54"/>
      <c r="HLU26" s="54"/>
      <c r="HLV26" s="54"/>
      <c r="HLW26" s="54"/>
      <c r="HLX26" s="54"/>
      <c r="HLY26" s="54"/>
      <c r="HLZ26" s="54"/>
      <c r="HMA26" s="54"/>
      <c r="HMB26" s="54"/>
      <c r="HMC26" s="54"/>
      <c r="HMD26" s="54"/>
      <c r="HME26" s="54"/>
      <c r="HMF26" s="54"/>
      <c r="HMG26" s="54"/>
      <c r="HMH26" s="54"/>
      <c r="HMI26" s="54"/>
      <c r="HMJ26" s="54"/>
      <c r="HMK26" s="54"/>
      <c r="HML26" s="54"/>
      <c r="HMM26" s="54"/>
      <c r="HMN26" s="54"/>
      <c r="HMO26" s="54"/>
      <c r="HMP26" s="54"/>
      <c r="HMQ26" s="54"/>
      <c r="HMR26" s="54"/>
      <c r="HMS26" s="54"/>
      <c r="HMT26" s="54"/>
      <c r="HMU26" s="54"/>
      <c r="HMV26" s="54"/>
      <c r="HMW26" s="54"/>
      <c r="HMX26" s="54"/>
      <c r="HMY26" s="54"/>
      <c r="HMZ26" s="54"/>
      <c r="HNA26" s="54"/>
      <c r="HNB26" s="54"/>
      <c r="HNC26" s="54"/>
      <c r="HND26" s="54"/>
      <c r="HNE26" s="54"/>
      <c r="HNF26" s="54"/>
      <c r="HNG26" s="54"/>
      <c r="HNH26" s="54"/>
      <c r="HNI26" s="54"/>
      <c r="HNJ26" s="54"/>
      <c r="HNK26" s="54"/>
      <c r="HNL26" s="54"/>
      <c r="HNM26" s="54"/>
      <c r="HNN26" s="54"/>
      <c r="HNO26" s="54"/>
      <c r="HNP26" s="54"/>
      <c r="HNQ26" s="54"/>
      <c r="HNR26" s="54"/>
      <c r="HNS26" s="54"/>
      <c r="HNT26" s="54"/>
      <c r="HNU26" s="54"/>
      <c r="HNV26" s="54"/>
      <c r="HNW26" s="54"/>
      <c r="HNX26" s="54"/>
      <c r="HNY26" s="54"/>
      <c r="HNZ26" s="54"/>
      <c r="HOA26" s="54"/>
      <c r="HOB26" s="54"/>
      <c r="HOC26" s="54"/>
      <c r="HOD26" s="54"/>
      <c r="HOE26" s="54"/>
      <c r="HOF26" s="54"/>
      <c r="HOG26" s="54"/>
      <c r="HOH26" s="54"/>
      <c r="HOI26" s="54"/>
      <c r="HOJ26" s="54"/>
      <c r="HOK26" s="54"/>
      <c r="HOL26" s="54"/>
      <c r="HOM26" s="54"/>
      <c r="HON26" s="54"/>
      <c r="HOO26" s="54"/>
      <c r="HOP26" s="54"/>
      <c r="HOQ26" s="54"/>
      <c r="HOR26" s="54"/>
      <c r="HOS26" s="54"/>
      <c r="HOT26" s="54"/>
      <c r="HOU26" s="54"/>
      <c r="HOV26" s="54"/>
      <c r="HOW26" s="54"/>
      <c r="HOX26" s="54"/>
      <c r="HOY26" s="54"/>
      <c r="HOZ26" s="54"/>
      <c r="HPA26" s="54"/>
      <c r="HPB26" s="54"/>
      <c r="HPC26" s="54"/>
      <c r="HPD26" s="54"/>
      <c r="HPE26" s="54"/>
      <c r="HPF26" s="54"/>
      <c r="HPG26" s="54"/>
      <c r="HPH26" s="54"/>
      <c r="HPI26" s="54"/>
      <c r="HPJ26" s="54"/>
      <c r="HPK26" s="54"/>
      <c r="HPL26" s="54"/>
      <c r="HPM26" s="54"/>
      <c r="HPN26" s="54"/>
      <c r="HPO26" s="54"/>
      <c r="HPP26" s="54"/>
      <c r="HPQ26" s="54"/>
      <c r="HPR26" s="54"/>
      <c r="HPS26" s="54"/>
      <c r="HPT26" s="54"/>
      <c r="HPU26" s="54"/>
      <c r="HPV26" s="54"/>
      <c r="HPW26" s="54"/>
      <c r="HPX26" s="54"/>
      <c r="HPY26" s="54"/>
      <c r="HPZ26" s="54"/>
      <c r="HQA26" s="54"/>
      <c r="HQB26" s="54"/>
      <c r="HQC26" s="54"/>
      <c r="HQD26" s="54"/>
      <c r="HQE26" s="54"/>
      <c r="HQF26" s="54"/>
      <c r="HQG26" s="54"/>
      <c r="HQH26" s="54"/>
      <c r="HQI26" s="54"/>
      <c r="HQJ26" s="54"/>
      <c r="HQK26" s="54"/>
      <c r="HQL26" s="54"/>
      <c r="HQM26" s="54"/>
      <c r="HQN26" s="54"/>
      <c r="HQO26" s="54"/>
      <c r="HQP26" s="54"/>
      <c r="HQQ26" s="54"/>
      <c r="HQR26" s="54"/>
      <c r="HQS26" s="54"/>
      <c r="HQT26" s="54"/>
      <c r="HQU26" s="54"/>
      <c r="HQV26" s="54"/>
      <c r="HQW26" s="54"/>
      <c r="HQX26" s="54"/>
      <c r="HQY26" s="54"/>
      <c r="HQZ26" s="54"/>
      <c r="HRA26" s="54"/>
      <c r="HRB26" s="54"/>
      <c r="HRC26" s="54"/>
      <c r="HRD26" s="54"/>
      <c r="HRE26" s="54"/>
      <c r="HRF26" s="54"/>
      <c r="HRG26" s="54"/>
      <c r="HRH26" s="54"/>
      <c r="HRI26" s="54"/>
      <c r="HRJ26" s="54"/>
      <c r="HRK26" s="54"/>
      <c r="HRL26" s="54"/>
      <c r="HRM26" s="54"/>
      <c r="HRN26" s="54"/>
      <c r="HRO26" s="54"/>
      <c r="HRP26" s="54"/>
      <c r="HRQ26" s="54"/>
      <c r="HRR26" s="54"/>
      <c r="HRS26" s="54"/>
      <c r="HRT26" s="54"/>
      <c r="HRU26" s="54"/>
      <c r="HRV26" s="54"/>
      <c r="HRW26" s="54"/>
      <c r="HRX26" s="54"/>
      <c r="HRY26" s="54"/>
      <c r="HRZ26" s="54"/>
      <c r="HSA26" s="54"/>
      <c r="HSB26" s="54"/>
      <c r="HSC26" s="54"/>
      <c r="HSD26" s="54"/>
      <c r="HSE26" s="54"/>
      <c r="HSF26" s="54"/>
      <c r="HSG26" s="54"/>
      <c r="HSH26" s="54"/>
      <c r="HSI26" s="54"/>
      <c r="HSJ26" s="54"/>
      <c r="HSK26" s="54"/>
      <c r="HSL26" s="54"/>
      <c r="HSM26" s="54"/>
      <c r="HSN26" s="54"/>
      <c r="HSO26" s="54"/>
      <c r="HSP26" s="54"/>
      <c r="HSQ26" s="54"/>
      <c r="HSR26" s="54"/>
      <c r="HSS26" s="54"/>
      <c r="HST26" s="54"/>
      <c r="HSU26" s="54"/>
      <c r="HSV26" s="54"/>
      <c r="HSW26" s="54"/>
      <c r="HSX26" s="54"/>
      <c r="HSY26" s="54"/>
      <c r="HSZ26" s="54"/>
      <c r="HTA26" s="54"/>
      <c r="HTB26" s="54"/>
      <c r="HTC26" s="54"/>
      <c r="HTD26" s="54"/>
      <c r="HTE26" s="54"/>
      <c r="HTF26" s="54"/>
      <c r="HTG26" s="54"/>
      <c r="HTH26" s="54"/>
      <c r="HTI26" s="54"/>
      <c r="HTJ26" s="54"/>
      <c r="HTK26" s="54"/>
      <c r="HTL26" s="54"/>
      <c r="HTM26" s="54"/>
      <c r="HTN26" s="54"/>
      <c r="HTO26" s="54"/>
      <c r="HTP26" s="54"/>
      <c r="HTQ26" s="54"/>
      <c r="HTR26" s="54"/>
      <c r="HTS26" s="54"/>
      <c r="HTT26" s="54"/>
      <c r="HTU26" s="54"/>
      <c r="HTV26" s="54"/>
      <c r="HTW26" s="54"/>
      <c r="HTX26" s="54"/>
      <c r="HTY26" s="54"/>
      <c r="HTZ26" s="54"/>
      <c r="HUA26" s="54"/>
      <c r="HUB26" s="54"/>
      <c r="HUC26" s="54"/>
      <c r="HUD26" s="54"/>
      <c r="HUE26" s="54"/>
      <c r="HUF26" s="54"/>
      <c r="HUG26" s="54"/>
      <c r="HUH26" s="54"/>
      <c r="HUI26" s="54"/>
      <c r="HUJ26" s="54"/>
      <c r="HUK26" s="54"/>
      <c r="HUL26" s="54"/>
      <c r="HUM26" s="54"/>
      <c r="HUN26" s="54"/>
      <c r="HUO26" s="54"/>
      <c r="HUP26" s="54"/>
      <c r="HUQ26" s="54"/>
      <c r="HUR26" s="54"/>
      <c r="HUS26" s="54"/>
      <c r="HUT26" s="54"/>
      <c r="HUU26" s="54"/>
      <c r="HUV26" s="54"/>
      <c r="HUW26" s="54"/>
      <c r="HUX26" s="54"/>
      <c r="HUY26" s="54"/>
      <c r="HUZ26" s="54"/>
      <c r="HVA26" s="54"/>
      <c r="HVB26" s="54"/>
      <c r="HVC26" s="54"/>
      <c r="HVD26" s="54"/>
      <c r="HVE26" s="54"/>
      <c r="HVF26" s="54"/>
      <c r="HVG26" s="54"/>
      <c r="HVH26" s="54"/>
      <c r="HVI26" s="54"/>
      <c r="HVJ26" s="54"/>
      <c r="HVK26" s="54"/>
      <c r="HVL26" s="54"/>
      <c r="HVM26" s="54"/>
      <c r="HVN26" s="54"/>
      <c r="HVO26" s="54"/>
      <c r="HVP26" s="54"/>
      <c r="HVQ26" s="54"/>
      <c r="HVR26" s="54"/>
      <c r="HVS26" s="54"/>
      <c r="HVT26" s="54"/>
      <c r="HVU26" s="54"/>
      <c r="HVV26" s="54"/>
      <c r="HVW26" s="54"/>
      <c r="HVX26" s="54"/>
      <c r="HVY26" s="54"/>
      <c r="HVZ26" s="54"/>
      <c r="HWA26" s="54"/>
      <c r="HWB26" s="54"/>
      <c r="HWC26" s="54"/>
      <c r="HWD26" s="54"/>
      <c r="HWE26" s="54"/>
      <c r="HWF26" s="54"/>
      <c r="HWG26" s="54"/>
      <c r="HWH26" s="54"/>
      <c r="HWI26" s="54"/>
      <c r="HWJ26" s="54"/>
      <c r="HWK26" s="54"/>
      <c r="HWL26" s="54"/>
      <c r="HWM26" s="54"/>
      <c r="HWN26" s="54"/>
      <c r="HWO26" s="54"/>
      <c r="HWP26" s="54"/>
      <c r="HWQ26" s="54"/>
      <c r="HWR26" s="54"/>
      <c r="HWS26" s="54"/>
      <c r="HWT26" s="54"/>
      <c r="HWU26" s="54"/>
      <c r="HWV26" s="54"/>
      <c r="HWW26" s="54"/>
      <c r="HWX26" s="54"/>
      <c r="HWY26" s="54"/>
      <c r="HWZ26" s="54"/>
      <c r="HXA26" s="54"/>
      <c r="HXB26" s="54"/>
      <c r="HXC26" s="54"/>
      <c r="HXD26" s="54"/>
      <c r="HXE26" s="54"/>
      <c r="HXF26" s="54"/>
      <c r="HXG26" s="54"/>
      <c r="HXH26" s="54"/>
      <c r="HXI26" s="54"/>
      <c r="HXJ26" s="54"/>
      <c r="HXK26" s="54"/>
      <c r="HXL26" s="54"/>
      <c r="HXM26" s="54"/>
      <c r="HXN26" s="54"/>
      <c r="HXO26" s="54"/>
      <c r="HXP26" s="54"/>
      <c r="HXQ26" s="54"/>
      <c r="HXR26" s="54"/>
      <c r="HXS26" s="54"/>
      <c r="HXT26" s="54"/>
      <c r="HXU26" s="54"/>
      <c r="HXV26" s="54"/>
      <c r="HXW26" s="54"/>
      <c r="HXX26" s="54"/>
      <c r="HXY26" s="54"/>
      <c r="HXZ26" s="54"/>
      <c r="HYA26" s="54"/>
      <c r="HYB26" s="54"/>
      <c r="HYC26" s="54"/>
      <c r="HYD26" s="54"/>
      <c r="HYE26" s="54"/>
      <c r="HYF26" s="54"/>
      <c r="HYG26" s="54"/>
      <c r="HYH26" s="54"/>
      <c r="HYI26" s="54"/>
      <c r="HYJ26" s="54"/>
      <c r="HYK26" s="54"/>
      <c r="HYL26" s="54"/>
      <c r="HYM26" s="54"/>
      <c r="HYN26" s="54"/>
      <c r="HYO26" s="54"/>
      <c r="HYP26" s="54"/>
      <c r="HYQ26" s="54"/>
      <c r="HYR26" s="54"/>
      <c r="HYS26" s="54"/>
      <c r="HYT26" s="54"/>
      <c r="HYU26" s="54"/>
      <c r="HYV26" s="54"/>
      <c r="HYW26" s="54"/>
      <c r="HYX26" s="54"/>
      <c r="HYY26" s="54"/>
      <c r="HYZ26" s="54"/>
      <c r="HZA26" s="54"/>
      <c r="HZB26" s="54"/>
      <c r="HZC26" s="54"/>
      <c r="HZD26" s="54"/>
      <c r="HZE26" s="54"/>
      <c r="HZF26" s="54"/>
      <c r="HZG26" s="54"/>
      <c r="HZH26" s="54"/>
      <c r="HZI26" s="54"/>
      <c r="HZJ26" s="54"/>
      <c r="HZK26" s="54"/>
      <c r="HZL26" s="54"/>
      <c r="HZM26" s="54"/>
      <c r="HZN26" s="54"/>
      <c r="HZO26" s="54"/>
      <c r="HZP26" s="54"/>
      <c r="HZQ26" s="54"/>
      <c r="HZR26" s="54"/>
      <c r="HZS26" s="54"/>
      <c r="HZT26" s="54"/>
      <c r="HZU26" s="54"/>
      <c r="HZV26" s="54"/>
      <c r="HZW26" s="54"/>
      <c r="HZX26" s="54"/>
      <c r="HZY26" s="54"/>
      <c r="HZZ26" s="54"/>
      <c r="IAA26" s="54"/>
      <c r="IAB26" s="54"/>
      <c r="IAC26" s="54"/>
      <c r="IAD26" s="54"/>
      <c r="IAE26" s="54"/>
      <c r="IAF26" s="54"/>
      <c r="IAG26" s="54"/>
      <c r="IAH26" s="54"/>
      <c r="IAI26" s="54"/>
      <c r="IAJ26" s="54"/>
      <c r="IAK26" s="54"/>
      <c r="IAL26" s="54"/>
      <c r="IAM26" s="54"/>
      <c r="IAN26" s="54"/>
      <c r="IAO26" s="54"/>
      <c r="IAP26" s="54"/>
      <c r="IAQ26" s="54"/>
      <c r="IAR26" s="54"/>
      <c r="IAS26" s="54"/>
      <c r="IAT26" s="54"/>
      <c r="IAU26" s="54"/>
      <c r="IAV26" s="54"/>
      <c r="IAW26" s="54"/>
      <c r="IAX26" s="54"/>
      <c r="IAY26" s="54"/>
      <c r="IAZ26" s="54"/>
      <c r="IBA26" s="54"/>
      <c r="IBB26" s="54"/>
      <c r="IBC26" s="54"/>
      <c r="IBD26" s="54"/>
      <c r="IBE26" s="54"/>
      <c r="IBF26" s="54"/>
      <c r="IBG26" s="54"/>
      <c r="IBH26" s="54"/>
      <c r="IBI26" s="54"/>
      <c r="IBJ26" s="54"/>
      <c r="IBK26" s="54"/>
      <c r="IBL26" s="54"/>
      <c r="IBM26" s="54"/>
      <c r="IBN26" s="54"/>
      <c r="IBO26" s="54"/>
      <c r="IBP26" s="54"/>
      <c r="IBQ26" s="54"/>
      <c r="IBR26" s="54"/>
      <c r="IBS26" s="54"/>
      <c r="IBT26" s="54"/>
      <c r="IBU26" s="54"/>
      <c r="IBV26" s="54"/>
      <c r="IBW26" s="54"/>
      <c r="IBX26" s="54"/>
      <c r="IBY26" s="54"/>
      <c r="IBZ26" s="54"/>
      <c r="ICA26" s="54"/>
      <c r="ICB26" s="54"/>
      <c r="ICC26" s="54"/>
      <c r="ICD26" s="54"/>
      <c r="ICE26" s="54"/>
      <c r="ICF26" s="54"/>
      <c r="ICG26" s="54"/>
      <c r="ICH26" s="54"/>
      <c r="ICI26" s="54"/>
      <c r="ICJ26" s="54"/>
      <c r="ICK26" s="54"/>
      <c r="ICL26" s="54"/>
      <c r="ICM26" s="54"/>
      <c r="ICN26" s="54"/>
      <c r="ICO26" s="54"/>
      <c r="ICP26" s="54"/>
      <c r="ICQ26" s="54"/>
      <c r="ICR26" s="54"/>
      <c r="ICS26" s="54"/>
      <c r="ICT26" s="54"/>
      <c r="ICU26" s="54"/>
      <c r="ICV26" s="54"/>
      <c r="ICW26" s="54"/>
      <c r="ICX26" s="54"/>
      <c r="ICY26" s="54"/>
      <c r="ICZ26" s="54"/>
      <c r="IDA26" s="54"/>
      <c r="IDB26" s="54"/>
      <c r="IDC26" s="54"/>
      <c r="IDD26" s="54"/>
      <c r="IDE26" s="54"/>
      <c r="IDF26" s="54"/>
      <c r="IDG26" s="54"/>
      <c r="IDH26" s="54"/>
      <c r="IDI26" s="54"/>
      <c r="IDJ26" s="54"/>
      <c r="IDK26" s="54"/>
      <c r="IDL26" s="54"/>
      <c r="IDM26" s="54"/>
      <c r="IDN26" s="54"/>
      <c r="IDO26" s="54"/>
      <c r="IDP26" s="54"/>
      <c r="IDQ26" s="54"/>
      <c r="IDR26" s="54"/>
      <c r="IDS26" s="54"/>
      <c r="IDT26" s="54"/>
      <c r="IDU26" s="54"/>
      <c r="IDV26" s="54"/>
      <c r="IDW26" s="54"/>
      <c r="IDX26" s="54"/>
      <c r="IDY26" s="54"/>
      <c r="IDZ26" s="54"/>
      <c r="IEA26" s="54"/>
      <c r="IEB26" s="54"/>
      <c r="IEC26" s="54"/>
      <c r="IED26" s="54"/>
      <c r="IEE26" s="54"/>
      <c r="IEF26" s="54"/>
      <c r="IEG26" s="54"/>
      <c r="IEH26" s="54"/>
      <c r="IEI26" s="54"/>
      <c r="IEJ26" s="54"/>
      <c r="IEK26" s="54"/>
      <c r="IEL26" s="54"/>
      <c r="IEM26" s="54"/>
      <c r="IEN26" s="54"/>
      <c r="IEO26" s="54"/>
      <c r="IEP26" s="54"/>
      <c r="IEQ26" s="54"/>
      <c r="IER26" s="54"/>
      <c r="IES26" s="54"/>
      <c r="IET26" s="54"/>
      <c r="IEU26" s="54"/>
      <c r="IEV26" s="54"/>
      <c r="IEW26" s="54"/>
      <c r="IEX26" s="54"/>
      <c r="IEY26" s="54"/>
      <c r="IEZ26" s="54"/>
      <c r="IFA26" s="54"/>
      <c r="IFB26" s="54"/>
      <c r="IFC26" s="54"/>
      <c r="IFD26" s="54"/>
      <c r="IFE26" s="54"/>
      <c r="IFF26" s="54"/>
      <c r="IFG26" s="54"/>
      <c r="IFH26" s="54"/>
      <c r="IFI26" s="54"/>
      <c r="IFJ26" s="54"/>
      <c r="IFK26" s="54"/>
      <c r="IFL26" s="54"/>
      <c r="IFM26" s="54"/>
      <c r="IFN26" s="54"/>
      <c r="IFO26" s="54"/>
      <c r="IFP26" s="54"/>
      <c r="IFQ26" s="54"/>
      <c r="IFR26" s="54"/>
      <c r="IFS26" s="54"/>
      <c r="IFT26" s="54"/>
      <c r="IFU26" s="54"/>
      <c r="IFV26" s="54"/>
      <c r="IFW26" s="54"/>
      <c r="IFX26" s="54"/>
      <c r="IFY26" s="54"/>
      <c r="IFZ26" s="54"/>
      <c r="IGA26" s="54"/>
      <c r="IGB26" s="54"/>
      <c r="IGC26" s="54"/>
      <c r="IGD26" s="54"/>
      <c r="IGE26" s="54"/>
      <c r="IGF26" s="54"/>
      <c r="IGG26" s="54"/>
      <c r="IGH26" s="54"/>
      <c r="IGI26" s="54"/>
      <c r="IGJ26" s="54"/>
      <c r="IGK26" s="54"/>
      <c r="IGL26" s="54"/>
      <c r="IGM26" s="54"/>
      <c r="IGN26" s="54"/>
      <c r="IGO26" s="54"/>
      <c r="IGP26" s="54"/>
      <c r="IGQ26" s="54"/>
      <c r="IGR26" s="54"/>
      <c r="IGS26" s="54"/>
      <c r="IGT26" s="54"/>
      <c r="IGU26" s="54"/>
      <c r="IGV26" s="54"/>
      <c r="IGW26" s="54"/>
      <c r="IGX26" s="54"/>
      <c r="IGY26" s="54"/>
      <c r="IGZ26" s="54"/>
      <c r="IHA26" s="54"/>
      <c r="IHB26" s="54"/>
      <c r="IHC26" s="54"/>
      <c r="IHD26" s="54"/>
      <c r="IHE26" s="54"/>
      <c r="IHF26" s="54"/>
      <c r="IHG26" s="54"/>
      <c r="IHH26" s="54"/>
      <c r="IHI26" s="54"/>
      <c r="IHJ26" s="54"/>
      <c r="IHK26" s="54"/>
      <c r="IHL26" s="54"/>
      <c r="IHM26" s="54"/>
      <c r="IHN26" s="54"/>
      <c r="IHO26" s="54"/>
      <c r="IHP26" s="54"/>
      <c r="IHQ26" s="54"/>
      <c r="IHR26" s="54"/>
      <c r="IHS26" s="54"/>
      <c r="IHT26" s="54"/>
      <c r="IHU26" s="54"/>
      <c r="IHV26" s="54"/>
      <c r="IHW26" s="54"/>
      <c r="IHX26" s="54"/>
      <c r="IHY26" s="54"/>
      <c r="IHZ26" s="54"/>
      <c r="IIA26" s="54"/>
      <c r="IIB26" s="54"/>
      <c r="IIC26" s="54"/>
      <c r="IID26" s="54"/>
      <c r="IIE26" s="54"/>
      <c r="IIF26" s="54"/>
      <c r="IIG26" s="54"/>
      <c r="IIH26" s="54"/>
      <c r="III26" s="54"/>
      <c r="IIJ26" s="54"/>
      <c r="IIK26" s="54"/>
      <c r="IIL26" s="54"/>
      <c r="IIM26" s="54"/>
      <c r="IIN26" s="54"/>
      <c r="IIO26" s="54"/>
      <c r="IIP26" s="54"/>
      <c r="IIQ26" s="54"/>
      <c r="IIR26" s="54"/>
      <c r="IIS26" s="54"/>
      <c r="IIT26" s="54"/>
      <c r="IIU26" s="54"/>
      <c r="IIV26" s="54"/>
      <c r="IIW26" s="54"/>
      <c r="IIX26" s="54"/>
      <c r="IIY26" s="54"/>
      <c r="IIZ26" s="54"/>
      <c r="IJA26" s="54"/>
      <c r="IJB26" s="54"/>
      <c r="IJC26" s="54"/>
      <c r="IJD26" s="54"/>
      <c r="IJE26" s="54"/>
      <c r="IJF26" s="54"/>
      <c r="IJG26" s="54"/>
      <c r="IJH26" s="54"/>
      <c r="IJI26" s="54"/>
      <c r="IJJ26" s="54"/>
      <c r="IJK26" s="54"/>
      <c r="IJL26" s="54"/>
      <c r="IJM26" s="54"/>
      <c r="IJN26" s="54"/>
      <c r="IJO26" s="54"/>
      <c r="IJP26" s="54"/>
      <c r="IJQ26" s="54"/>
      <c r="IJR26" s="54"/>
      <c r="IJS26" s="54"/>
      <c r="IJT26" s="54"/>
      <c r="IJU26" s="54"/>
      <c r="IJV26" s="54"/>
      <c r="IJW26" s="54"/>
      <c r="IJX26" s="54"/>
      <c r="IJY26" s="54"/>
      <c r="IJZ26" s="54"/>
      <c r="IKA26" s="54"/>
      <c r="IKB26" s="54"/>
      <c r="IKC26" s="54"/>
      <c r="IKD26" s="54"/>
      <c r="IKE26" s="54"/>
      <c r="IKF26" s="54"/>
      <c r="IKG26" s="54"/>
      <c r="IKH26" s="54"/>
      <c r="IKI26" s="54"/>
      <c r="IKJ26" s="54"/>
      <c r="IKK26" s="54"/>
      <c r="IKL26" s="54"/>
      <c r="IKM26" s="54"/>
      <c r="IKN26" s="54"/>
      <c r="IKO26" s="54"/>
      <c r="IKP26" s="54"/>
      <c r="IKQ26" s="54"/>
      <c r="IKR26" s="54"/>
      <c r="IKS26" s="54"/>
      <c r="IKT26" s="54"/>
      <c r="IKU26" s="54"/>
      <c r="IKV26" s="54"/>
      <c r="IKW26" s="54"/>
      <c r="IKX26" s="54"/>
      <c r="IKY26" s="54"/>
      <c r="IKZ26" s="54"/>
      <c r="ILA26" s="54"/>
      <c r="ILB26" s="54"/>
      <c r="ILC26" s="54"/>
      <c r="ILD26" s="54"/>
      <c r="ILE26" s="54"/>
      <c r="ILF26" s="54"/>
      <c r="ILG26" s="54"/>
      <c r="ILH26" s="54"/>
      <c r="ILI26" s="54"/>
      <c r="ILJ26" s="54"/>
      <c r="ILK26" s="54"/>
      <c r="ILL26" s="54"/>
      <c r="ILM26" s="54"/>
      <c r="ILN26" s="54"/>
      <c r="ILO26" s="54"/>
      <c r="ILP26" s="54"/>
      <c r="ILQ26" s="54"/>
      <c r="ILR26" s="54"/>
      <c r="ILS26" s="54"/>
      <c r="ILT26" s="54"/>
      <c r="ILU26" s="54"/>
      <c r="ILV26" s="54"/>
      <c r="ILW26" s="54"/>
      <c r="ILX26" s="54"/>
      <c r="ILY26" s="54"/>
      <c r="ILZ26" s="54"/>
      <c r="IMA26" s="54"/>
      <c r="IMB26" s="54"/>
      <c r="IMC26" s="54"/>
      <c r="IMD26" s="54"/>
      <c r="IME26" s="54"/>
      <c r="IMF26" s="54"/>
      <c r="IMG26" s="54"/>
      <c r="IMH26" s="54"/>
      <c r="IMI26" s="54"/>
      <c r="IMJ26" s="54"/>
      <c r="IMK26" s="54"/>
      <c r="IML26" s="54"/>
      <c r="IMM26" s="54"/>
      <c r="IMN26" s="54"/>
      <c r="IMO26" s="54"/>
      <c r="IMP26" s="54"/>
      <c r="IMQ26" s="54"/>
      <c r="IMR26" s="54"/>
      <c r="IMS26" s="54"/>
      <c r="IMT26" s="54"/>
      <c r="IMU26" s="54"/>
      <c r="IMV26" s="54"/>
      <c r="IMW26" s="54"/>
      <c r="IMX26" s="54"/>
      <c r="IMY26" s="54"/>
      <c r="IMZ26" s="54"/>
      <c r="INA26" s="54"/>
      <c r="INB26" s="54"/>
      <c r="INC26" s="54"/>
      <c r="IND26" s="54"/>
      <c r="INE26" s="54"/>
      <c r="INF26" s="54"/>
      <c r="ING26" s="54"/>
      <c r="INH26" s="54"/>
      <c r="INI26" s="54"/>
      <c r="INJ26" s="54"/>
      <c r="INK26" s="54"/>
      <c r="INL26" s="54"/>
      <c r="INM26" s="54"/>
      <c r="INN26" s="54"/>
      <c r="INO26" s="54"/>
      <c r="INP26" s="54"/>
      <c r="INQ26" s="54"/>
      <c r="INR26" s="54"/>
      <c r="INS26" s="54"/>
      <c r="INT26" s="54"/>
      <c r="INU26" s="54"/>
      <c r="INV26" s="54"/>
      <c r="INW26" s="54"/>
      <c r="INX26" s="54"/>
      <c r="INY26" s="54"/>
      <c r="INZ26" s="54"/>
      <c r="IOA26" s="54"/>
      <c r="IOB26" s="54"/>
      <c r="IOC26" s="54"/>
      <c r="IOD26" s="54"/>
      <c r="IOE26" s="54"/>
      <c r="IOF26" s="54"/>
      <c r="IOG26" s="54"/>
      <c r="IOH26" s="54"/>
      <c r="IOI26" s="54"/>
      <c r="IOJ26" s="54"/>
      <c r="IOK26" s="54"/>
      <c r="IOL26" s="54"/>
      <c r="IOM26" s="54"/>
      <c r="ION26" s="54"/>
      <c r="IOO26" s="54"/>
      <c r="IOP26" s="54"/>
      <c r="IOQ26" s="54"/>
      <c r="IOR26" s="54"/>
      <c r="IOS26" s="54"/>
      <c r="IOT26" s="54"/>
      <c r="IOU26" s="54"/>
      <c r="IOV26" s="54"/>
      <c r="IOW26" s="54"/>
      <c r="IOX26" s="54"/>
      <c r="IOY26" s="54"/>
      <c r="IOZ26" s="54"/>
      <c r="IPA26" s="54"/>
      <c r="IPB26" s="54"/>
      <c r="IPC26" s="54"/>
      <c r="IPD26" s="54"/>
      <c r="IPE26" s="54"/>
      <c r="IPF26" s="54"/>
      <c r="IPG26" s="54"/>
      <c r="IPH26" s="54"/>
      <c r="IPI26" s="54"/>
      <c r="IPJ26" s="54"/>
      <c r="IPK26" s="54"/>
      <c r="IPL26" s="54"/>
      <c r="IPM26" s="54"/>
      <c r="IPN26" s="54"/>
      <c r="IPO26" s="54"/>
      <c r="IPP26" s="54"/>
      <c r="IPQ26" s="54"/>
      <c r="IPR26" s="54"/>
      <c r="IPS26" s="54"/>
      <c r="IPT26" s="54"/>
      <c r="IPU26" s="54"/>
      <c r="IPV26" s="54"/>
      <c r="IPW26" s="54"/>
      <c r="IPX26" s="54"/>
      <c r="IPY26" s="54"/>
      <c r="IPZ26" s="54"/>
      <c r="IQA26" s="54"/>
      <c r="IQB26" s="54"/>
      <c r="IQC26" s="54"/>
      <c r="IQD26" s="54"/>
      <c r="IQE26" s="54"/>
      <c r="IQF26" s="54"/>
      <c r="IQG26" s="54"/>
      <c r="IQH26" s="54"/>
      <c r="IQI26" s="54"/>
      <c r="IQJ26" s="54"/>
      <c r="IQK26" s="54"/>
      <c r="IQL26" s="54"/>
      <c r="IQM26" s="54"/>
      <c r="IQN26" s="54"/>
      <c r="IQO26" s="54"/>
      <c r="IQP26" s="54"/>
      <c r="IQQ26" s="54"/>
      <c r="IQR26" s="54"/>
      <c r="IQS26" s="54"/>
      <c r="IQT26" s="54"/>
      <c r="IQU26" s="54"/>
      <c r="IQV26" s="54"/>
      <c r="IQW26" s="54"/>
      <c r="IQX26" s="54"/>
      <c r="IQY26" s="54"/>
      <c r="IQZ26" s="54"/>
      <c r="IRA26" s="54"/>
      <c r="IRB26" s="54"/>
      <c r="IRC26" s="54"/>
      <c r="IRD26" s="54"/>
      <c r="IRE26" s="54"/>
      <c r="IRF26" s="54"/>
      <c r="IRG26" s="54"/>
      <c r="IRH26" s="54"/>
      <c r="IRI26" s="54"/>
      <c r="IRJ26" s="54"/>
      <c r="IRK26" s="54"/>
      <c r="IRL26" s="54"/>
      <c r="IRM26" s="54"/>
      <c r="IRN26" s="54"/>
      <c r="IRO26" s="54"/>
      <c r="IRP26" s="54"/>
      <c r="IRQ26" s="54"/>
      <c r="IRR26" s="54"/>
      <c r="IRS26" s="54"/>
      <c r="IRT26" s="54"/>
      <c r="IRU26" s="54"/>
      <c r="IRV26" s="54"/>
      <c r="IRW26" s="54"/>
      <c r="IRX26" s="54"/>
      <c r="IRY26" s="54"/>
      <c r="IRZ26" s="54"/>
      <c r="ISA26" s="54"/>
      <c r="ISB26" s="54"/>
      <c r="ISC26" s="54"/>
      <c r="ISD26" s="54"/>
      <c r="ISE26" s="54"/>
      <c r="ISF26" s="54"/>
      <c r="ISG26" s="54"/>
      <c r="ISH26" s="54"/>
      <c r="ISI26" s="54"/>
      <c r="ISJ26" s="54"/>
      <c r="ISK26" s="54"/>
      <c r="ISL26" s="54"/>
      <c r="ISM26" s="54"/>
      <c r="ISN26" s="54"/>
      <c r="ISO26" s="54"/>
      <c r="ISP26" s="54"/>
      <c r="ISQ26" s="54"/>
      <c r="ISR26" s="54"/>
      <c r="ISS26" s="54"/>
      <c r="IST26" s="54"/>
      <c r="ISU26" s="54"/>
      <c r="ISV26" s="54"/>
      <c r="ISW26" s="54"/>
      <c r="ISX26" s="54"/>
      <c r="ISY26" s="54"/>
      <c r="ISZ26" s="54"/>
      <c r="ITA26" s="54"/>
      <c r="ITB26" s="54"/>
      <c r="ITC26" s="54"/>
      <c r="ITD26" s="54"/>
      <c r="ITE26" s="54"/>
      <c r="ITF26" s="54"/>
      <c r="ITG26" s="54"/>
      <c r="ITH26" s="54"/>
      <c r="ITI26" s="54"/>
      <c r="ITJ26" s="54"/>
      <c r="ITK26" s="54"/>
      <c r="ITL26" s="54"/>
      <c r="ITM26" s="54"/>
      <c r="ITN26" s="54"/>
      <c r="ITO26" s="54"/>
      <c r="ITP26" s="54"/>
      <c r="ITQ26" s="54"/>
      <c r="ITR26" s="54"/>
      <c r="ITS26" s="54"/>
      <c r="ITT26" s="54"/>
      <c r="ITU26" s="54"/>
      <c r="ITV26" s="54"/>
      <c r="ITW26" s="54"/>
      <c r="ITX26" s="54"/>
      <c r="ITY26" s="54"/>
      <c r="ITZ26" s="54"/>
      <c r="IUA26" s="54"/>
      <c r="IUB26" s="54"/>
      <c r="IUC26" s="54"/>
      <c r="IUD26" s="54"/>
      <c r="IUE26" s="54"/>
      <c r="IUF26" s="54"/>
      <c r="IUG26" s="54"/>
      <c r="IUH26" s="54"/>
      <c r="IUI26" s="54"/>
      <c r="IUJ26" s="54"/>
      <c r="IUK26" s="54"/>
      <c r="IUL26" s="54"/>
      <c r="IUM26" s="54"/>
      <c r="IUN26" s="54"/>
      <c r="IUO26" s="54"/>
      <c r="IUP26" s="54"/>
      <c r="IUQ26" s="54"/>
      <c r="IUR26" s="54"/>
      <c r="IUS26" s="54"/>
      <c r="IUT26" s="54"/>
      <c r="IUU26" s="54"/>
      <c r="IUV26" s="54"/>
      <c r="IUW26" s="54"/>
      <c r="IUX26" s="54"/>
      <c r="IUY26" s="54"/>
      <c r="IUZ26" s="54"/>
      <c r="IVA26" s="54"/>
      <c r="IVB26" s="54"/>
      <c r="IVC26" s="54"/>
      <c r="IVD26" s="54"/>
      <c r="IVE26" s="54"/>
      <c r="IVF26" s="54"/>
      <c r="IVG26" s="54"/>
      <c r="IVH26" s="54"/>
      <c r="IVI26" s="54"/>
      <c r="IVJ26" s="54"/>
      <c r="IVK26" s="54"/>
      <c r="IVL26" s="54"/>
      <c r="IVM26" s="54"/>
      <c r="IVN26" s="54"/>
      <c r="IVO26" s="54"/>
      <c r="IVP26" s="54"/>
      <c r="IVQ26" s="54"/>
      <c r="IVR26" s="54"/>
      <c r="IVS26" s="54"/>
      <c r="IVT26" s="54"/>
      <c r="IVU26" s="54"/>
      <c r="IVV26" s="54"/>
      <c r="IVW26" s="54"/>
      <c r="IVX26" s="54"/>
      <c r="IVY26" s="54"/>
      <c r="IVZ26" s="54"/>
      <c r="IWA26" s="54"/>
      <c r="IWB26" s="54"/>
      <c r="IWC26" s="54"/>
      <c r="IWD26" s="54"/>
      <c r="IWE26" s="54"/>
      <c r="IWF26" s="54"/>
      <c r="IWG26" s="54"/>
      <c r="IWH26" s="54"/>
      <c r="IWI26" s="54"/>
      <c r="IWJ26" s="54"/>
      <c r="IWK26" s="54"/>
      <c r="IWL26" s="54"/>
      <c r="IWM26" s="54"/>
      <c r="IWN26" s="54"/>
      <c r="IWO26" s="54"/>
      <c r="IWP26" s="54"/>
      <c r="IWQ26" s="54"/>
      <c r="IWR26" s="54"/>
      <c r="IWS26" s="54"/>
      <c r="IWT26" s="54"/>
      <c r="IWU26" s="54"/>
      <c r="IWV26" s="54"/>
      <c r="IWW26" s="54"/>
      <c r="IWX26" s="54"/>
      <c r="IWY26" s="54"/>
      <c r="IWZ26" s="54"/>
      <c r="IXA26" s="54"/>
      <c r="IXB26" s="54"/>
      <c r="IXC26" s="54"/>
      <c r="IXD26" s="54"/>
      <c r="IXE26" s="54"/>
      <c r="IXF26" s="54"/>
      <c r="IXG26" s="54"/>
      <c r="IXH26" s="54"/>
      <c r="IXI26" s="54"/>
      <c r="IXJ26" s="54"/>
      <c r="IXK26" s="54"/>
      <c r="IXL26" s="54"/>
      <c r="IXM26" s="54"/>
      <c r="IXN26" s="54"/>
      <c r="IXO26" s="54"/>
      <c r="IXP26" s="54"/>
      <c r="IXQ26" s="54"/>
      <c r="IXR26" s="54"/>
      <c r="IXS26" s="54"/>
      <c r="IXT26" s="54"/>
      <c r="IXU26" s="54"/>
      <c r="IXV26" s="54"/>
      <c r="IXW26" s="54"/>
      <c r="IXX26" s="54"/>
      <c r="IXY26" s="54"/>
      <c r="IXZ26" s="54"/>
      <c r="IYA26" s="54"/>
      <c r="IYB26" s="54"/>
      <c r="IYC26" s="54"/>
      <c r="IYD26" s="54"/>
      <c r="IYE26" s="54"/>
      <c r="IYF26" s="54"/>
      <c r="IYG26" s="54"/>
      <c r="IYH26" s="54"/>
      <c r="IYI26" s="54"/>
      <c r="IYJ26" s="54"/>
      <c r="IYK26" s="54"/>
      <c r="IYL26" s="54"/>
      <c r="IYM26" s="54"/>
      <c r="IYN26" s="54"/>
      <c r="IYO26" s="54"/>
      <c r="IYP26" s="54"/>
      <c r="IYQ26" s="54"/>
      <c r="IYR26" s="54"/>
      <c r="IYS26" s="54"/>
      <c r="IYT26" s="54"/>
      <c r="IYU26" s="54"/>
      <c r="IYV26" s="54"/>
      <c r="IYW26" s="54"/>
      <c r="IYX26" s="54"/>
      <c r="IYY26" s="54"/>
      <c r="IYZ26" s="54"/>
      <c r="IZA26" s="54"/>
      <c r="IZB26" s="54"/>
      <c r="IZC26" s="54"/>
      <c r="IZD26" s="54"/>
      <c r="IZE26" s="54"/>
      <c r="IZF26" s="54"/>
      <c r="IZG26" s="54"/>
      <c r="IZH26" s="54"/>
      <c r="IZI26" s="54"/>
      <c r="IZJ26" s="54"/>
      <c r="IZK26" s="54"/>
      <c r="IZL26" s="54"/>
      <c r="IZM26" s="54"/>
      <c r="IZN26" s="54"/>
      <c r="IZO26" s="54"/>
      <c r="IZP26" s="54"/>
      <c r="IZQ26" s="54"/>
      <c r="IZR26" s="54"/>
      <c r="IZS26" s="54"/>
      <c r="IZT26" s="54"/>
      <c r="IZU26" s="54"/>
      <c r="IZV26" s="54"/>
      <c r="IZW26" s="54"/>
      <c r="IZX26" s="54"/>
      <c r="IZY26" s="54"/>
      <c r="IZZ26" s="54"/>
      <c r="JAA26" s="54"/>
      <c r="JAB26" s="54"/>
      <c r="JAC26" s="54"/>
      <c r="JAD26" s="54"/>
      <c r="JAE26" s="54"/>
      <c r="JAF26" s="54"/>
      <c r="JAG26" s="54"/>
      <c r="JAH26" s="54"/>
      <c r="JAI26" s="54"/>
      <c r="JAJ26" s="54"/>
      <c r="JAK26" s="54"/>
      <c r="JAL26" s="54"/>
      <c r="JAM26" s="54"/>
      <c r="JAN26" s="54"/>
      <c r="JAO26" s="54"/>
      <c r="JAP26" s="54"/>
      <c r="JAQ26" s="54"/>
      <c r="JAR26" s="54"/>
      <c r="JAS26" s="54"/>
      <c r="JAT26" s="54"/>
      <c r="JAU26" s="54"/>
      <c r="JAV26" s="54"/>
      <c r="JAW26" s="54"/>
      <c r="JAX26" s="54"/>
      <c r="JAY26" s="54"/>
      <c r="JAZ26" s="54"/>
      <c r="JBA26" s="54"/>
      <c r="JBB26" s="54"/>
      <c r="JBC26" s="54"/>
      <c r="JBD26" s="54"/>
      <c r="JBE26" s="54"/>
      <c r="JBF26" s="54"/>
      <c r="JBG26" s="54"/>
      <c r="JBH26" s="54"/>
      <c r="JBI26" s="54"/>
      <c r="JBJ26" s="54"/>
      <c r="JBK26" s="54"/>
      <c r="JBL26" s="54"/>
      <c r="JBM26" s="54"/>
      <c r="JBN26" s="54"/>
      <c r="JBO26" s="54"/>
      <c r="JBP26" s="54"/>
      <c r="JBQ26" s="54"/>
      <c r="JBR26" s="54"/>
      <c r="JBS26" s="54"/>
      <c r="JBT26" s="54"/>
      <c r="JBU26" s="54"/>
      <c r="JBV26" s="54"/>
      <c r="JBW26" s="54"/>
      <c r="JBX26" s="54"/>
      <c r="JBY26" s="54"/>
      <c r="JBZ26" s="54"/>
      <c r="JCA26" s="54"/>
      <c r="JCB26" s="54"/>
      <c r="JCC26" s="54"/>
      <c r="JCD26" s="54"/>
      <c r="JCE26" s="54"/>
      <c r="JCF26" s="54"/>
      <c r="JCG26" s="54"/>
      <c r="JCH26" s="54"/>
      <c r="JCI26" s="54"/>
      <c r="JCJ26" s="54"/>
      <c r="JCK26" s="54"/>
      <c r="JCL26" s="54"/>
      <c r="JCM26" s="54"/>
      <c r="JCN26" s="54"/>
      <c r="JCO26" s="54"/>
      <c r="JCP26" s="54"/>
      <c r="JCQ26" s="54"/>
      <c r="JCR26" s="54"/>
      <c r="JCS26" s="54"/>
      <c r="JCT26" s="54"/>
      <c r="JCU26" s="54"/>
      <c r="JCV26" s="54"/>
      <c r="JCW26" s="54"/>
      <c r="JCX26" s="54"/>
      <c r="JCY26" s="54"/>
      <c r="JCZ26" s="54"/>
      <c r="JDA26" s="54"/>
      <c r="JDB26" s="54"/>
      <c r="JDC26" s="54"/>
      <c r="JDD26" s="54"/>
      <c r="JDE26" s="54"/>
      <c r="JDF26" s="54"/>
      <c r="JDG26" s="54"/>
      <c r="JDH26" s="54"/>
      <c r="JDI26" s="54"/>
      <c r="JDJ26" s="54"/>
      <c r="JDK26" s="54"/>
      <c r="JDL26" s="54"/>
      <c r="JDM26" s="54"/>
      <c r="JDN26" s="54"/>
      <c r="JDO26" s="54"/>
      <c r="JDP26" s="54"/>
      <c r="JDQ26" s="54"/>
      <c r="JDR26" s="54"/>
      <c r="JDS26" s="54"/>
      <c r="JDT26" s="54"/>
      <c r="JDU26" s="54"/>
      <c r="JDV26" s="54"/>
      <c r="JDW26" s="54"/>
      <c r="JDX26" s="54"/>
      <c r="JDY26" s="54"/>
      <c r="JDZ26" s="54"/>
      <c r="JEA26" s="54"/>
      <c r="JEB26" s="54"/>
      <c r="JEC26" s="54"/>
      <c r="JED26" s="54"/>
      <c r="JEE26" s="54"/>
      <c r="JEF26" s="54"/>
      <c r="JEG26" s="54"/>
      <c r="JEH26" s="54"/>
      <c r="JEI26" s="54"/>
      <c r="JEJ26" s="54"/>
      <c r="JEK26" s="54"/>
      <c r="JEL26" s="54"/>
      <c r="JEM26" s="54"/>
      <c r="JEN26" s="54"/>
      <c r="JEO26" s="54"/>
      <c r="JEP26" s="54"/>
      <c r="JEQ26" s="54"/>
      <c r="JER26" s="54"/>
      <c r="JES26" s="54"/>
      <c r="JET26" s="54"/>
      <c r="JEU26" s="54"/>
      <c r="JEV26" s="54"/>
      <c r="JEW26" s="54"/>
      <c r="JEX26" s="54"/>
      <c r="JEY26" s="54"/>
      <c r="JEZ26" s="54"/>
      <c r="JFA26" s="54"/>
      <c r="JFB26" s="54"/>
      <c r="JFC26" s="54"/>
      <c r="JFD26" s="54"/>
      <c r="JFE26" s="54"/>
      <c r="JFF26" s="54"/>
      <c r="JFG26" s="54"/>
      <c r="JFH26" s="54"/>
      <c r="JFI26" s="54"/>
      <c r="JFJ26" s="54"/>
      <c r="JFK26" s="54"/>
      <c r="JFL26" s="54"/>
      <c r="JFM26" s="54"/>
      <c r="JFN26" s="54"/>
      <c r="JFO26" s="54"/>
      <c r="JFP26" s="54"/>
      <c r="JFQ26" s="54"/>
      <c r="JFR26" s="54"/>
      <c r="JFS26" s="54"/>
      <c r="JFT26" s="54"/>
      <c r="JFU26" s="54"/>
      <c r="JFV26" s="54"/>
      <c r="JFW26" s="54"/>
      <c r="JFX26" s="54"/>
      <c r="JFY26" s="54"/>
      <c r="JFZ26" s="54"/>
      <c r="JGA26" s="54"/>
      <c r="JGB26" s="54"/>
      <c r="JGC26" s="54"/>
      <c r="JGD26" s="54"/>
      <c r="JGE26" s="54"/>
      <c r="JGF26" s="54"/>
      <c r="JGG26" s="54"/>
      <c r="JGH26" s="54"/>
      <c r="JGI26" s="54"/>
      <c r="JGJ26" s="54"/>
      <c r="JGK26" s="54"/>
      <c r="JGL26" s="54"/>
      <c r="JGM26" s="54"/>
      <c r="JGN26" s="54"/>
      <c r="JGO26" s="54"/>
      <c r="JGP26" s="54"/>
      <c r="JGQ26" s="54"/>
      <c r="JGR26" s="54"/>
      <c r="JGS26" s="54"/>
      <c r="JGT26" s="54"/>
      <c r="JGU26" s="54"/>
      <c r="JGV26" s="54"/>
      <c r="JGW26" s="54"/>
      <c r="JGX26" s="54"/>
      <c r="JGY26" s="54"/>
      <c r="JGZ26" s="54"/>
      <c r="JHA26" s="54"/>
      <c r="JHB26" s="54"/>
      <c r="JHC26" s="54"/>
      <c r="JHD26" s="54"/>
      <c r="JHE26" s="54"/>
      <c r="JHF26" s="54"/>
      <c r="JHG26" s="54"/>
      <c r="JHH26" s="54"/>
      <c r="JHI26" s="54"/>
      <c r="JHJ26" s="54"/>
      <c r="JHK26" s="54"/>
      <c r="JHL26" s="54"/>
      <c r="JHM26" s="54"/>
      <c r="JHN26" s="54"/>
      <c r="JHO26" s="54"/>
      <c r="JHP26" s="54"/>
      <c r="JHQ26" s="54"/>
      <c r="JHR26" s="54"/>
      <c r="JHS26" s="54"/>
      <c r="JHT26" s="54"/>
      <c r="JHU26" s="54"/>
      <c r="JHV26" s="54"/>
      <c r="JHW26" s="54"/>
      <c r="JHX26" s="54"/>
      <c r="JHY26" s="54"/>
      <c r="JHZ26" s="54"/>
      <c r="JIA26" s="54"/>
      <c r="JIB26" s="54"/>
      <c r="JIC26" s="54"/>
      <c r="JID26" s="54"/>
      <c r="JIE26" s="54"/>
      <c r="JIF26" s="54"/>
      <c r="JIG26" s="54"/>
      <c r="JIH26" s="54"/>
      <c r="JII26" s="54"/>
      <c r="JIJ26" s="54"/>
      <c r="JIK26" s="54"/>
      <c r="JIL26" s="54"/>
      <c r="JIM26" s="54"/>
      <c r="JIN26" s="54"/>
      <c r="JIO26" s="54"/>
      <c r="JIP26" s="54"/>
      <c r="JIQ26" s="54"/>
      <c r="JIR26" s="54"/>
      <c r="JIS26" s="54"/>
      <c r="JIT26" s="54"/>
      <c r="JIU26" s="54"/>
      <c r="JIV26" s="54"/>
      <c r="JIW26" s="54"/>
      <c r="JIX26" s="54"/>
      <c r="JIY26" s="54"/>
      <c r="JIZ26" s="54"/>
      <c r="JJA26" s="54"/>
      <c r="JJB26" s="54"/>
      <c r="JJC26" s="54"/>
      <c r="JJD26" s="54"/>
      <c r="JJE26" s="54"/>
      <c r="JJF26" s="54"/>
      <c r="JJG26" s="54"/>
      <c r="JJH26" s="54"/>
      <c r="JJI26" s="54"/>
      <c r="JJJ26" s="54"/>
      <c r="JJK26" s="54"/>
      <c r="JJL26" s="54"/>
      <c r="JJM26" s="54"/>
      <c r="JJN26" s="54"/>
      <c r="JJO26" s="54"/>
      <c r="JJP26" s="54"/>
      <c r="JJQ26" s="54"/>
      <c r="JJR26" s="54"/>
      <c r="JJS26" s="54"/>
      <c r="JJT26" s="54"/>
      <c r="JJU26" s="54"/>
      <c r="JJV26" s="54"/>
      <c r="JJW26" s="54"/>
      <c r="JJX26" s="54"/>
      <c r="JJY26" s="54"/>
      <c r="JJZ26" s="54"/>
      <c r="JKA26" s="54"/>
      <c r="JKB26" s="54"/>
      <c r="JKC26" s="54"/>
      <c r="JKD26" s="54"/>
      <c r="JKE26" s="54"/>
      <c r="JKF26" s="54"/>
      <c r="JKG26" s="54"/>
      <c r="JKH26" s="54"/>
      <c r="JKI26" s="54"/>
      <c r="JKJ26" s="54"/>
      <c r="JKK26" s="54"/>
      <c r="JKL26" s="54"/>
      <c r="JKM26" s="54"/>
      <c r="JKN26" s="54"/>
      <c r="JKO26" s="54"/>
      <c r="JKP26" s="54"/>
      <c r="JKQ26" s="54"/>
      <c r="JKR26" s="54"/>
      <c r="JKS26" s="54"/>
      <c r="JKT26" s="54"/>
      <c r="JKU26" s="54"/>
      <c r="JKV26" s="54"/>
      <c r="JKW26" s="54"/>
      <c r="JKX26" s="54"/>
      <c r="JKY26" s="54"/>
      <c r="JKZ26" s="54"/>
      <c r="JLA26" s="54"/>
      <c r="JLB26" s="54"/>
      <c r="JLC26" s="54"/>
      <c r="JLD26" s="54"/>
      <c r="JLE26" s="54"/>
      <c r="JLF26" s="54"/>
      <c r="JLG26" s="54"/>
      <c r="JLH26" s="54"/>
      <c r="JLI26" s="54"/>
      <c r="JLJ26" s="54"/>
      <c r="JLK26" s="54"/>
      <c r="JLL26" s="54"/>
      <c r="JLM26" s="54"/>
      <c r="JLN26" s="54"/>
      <c r="JLO26" s="54"/>
      <c r="JLP26" s="54"/>
      <c r="JLQ26" s="54"/>
      <c r="JLR26" s="54"/>
      <c r="JLS26" s="54"/>
      <c r="JLT26" s="54"/>
      <c r="JLU26" s="54"/>
      <c r="JLV26" s="54"/>
      <c r="JLW26" s="54"/>
      <c r="JLX26" s="54"/>
      <c r="JLY26" s="54"/>
      <c r="JLZ26" s="54"/>
      <c r="JMA26" s="54"/>
      <c r="JMB26" s="54"/>
      <c r="JMC26" s="54"/>
      <c r="JMD26" s="54"/>
      <c r="JME26" s="54"/>
      <c r="JMF26" s="54"/>
      <c r="JMG26" s="54"/>
      <c r="JMH26" s="54"/>
      <c r="JMI26" s="54"/>
      <c r="JMJ26" s="54"/>
      <c r="JMK26" s="54"/>
      <c r="JML26" s="54"/>
      <c r="JMM26" s="54"/>
      <c r="JMN26" s="54"/>
      <c r="JMO26" s="54"/>
      <c r="JMP26" s="54"/>
      <c r="JMQ26" s="54"/>
      <c r="JMR26" s="54"/>
      <c r="JMS26" s="54"/>
      <c r="JMT26" s="54"/>
      <c r="JMU26" s="54"/>
      <c r="JMV26" s="54"/>
      <c r="JMW26" s="54"/>
      <c r="JMX26" s="54"/>
      <c r="JMY26" s="54"/>
      <c r="JMZ26" s="54"/>
      <c r="JNA26" s="54"/>
      <c r="JNB26" s="54"/>
      <c r="JNC26" s="54"/>
      <c r="JND26" s="54"/>
      <c r="JNE26" s="54"/>
      <c r="JNF26" s="54"/>
      <c r="JNG26" s="54"/>
      <c r="JNH26" s="54"/>
      <c r="JNI26" s="54"/>
      <c r="JNJ26" s="54"/>
      <c r="JNK26" s="54"/>
      <c r="JNL26" s="54"/>
      <c r="JNM26" s="54"/>
      <c r="JNN26" s="54"/>
      <c r="JNO26" s="54"/>
      <c r="JNP26" s="54"/>
      <c r="JNQ26" s="54"/>
      <c r="JNR26" s="54"/>
      <c r="JNS26" s="54"/>
      <c r="JNT26" s="54"/>
      <c r="JNU26" s="54"/>
      <c r="JNV26" s="54"/>
      <c r="JNW26" s="54"/>
      <c r="JNX26" s="54"/>
      <c r="JNY26" s="54"/>
      <c r="JNZ26" s="54"/>
      <c r="JOA26" s="54"/>
      <c r="JOB26" s="54"/>
      <c r="JOC26" s="54"/>
      <c r="JOD26" s="54"/>
      <c r="JOE26" s="54"/>
      <c r="JOF26" s="54"/>
      <c r="JOG26" s="54"/>
      <c r="JOH26" s="54"/>
      <c r="JOI26" s="54"/>
      <c r="JOJ26" s="54"/>
      <c r="JOK26" s="54"/>
      <c r="JOL26" s="54"/>
      <c r="JOM26" s="54"/>
      <c r="JON26" s="54"/>
      <c r="JOO26" s="54"/>
      <c r="JOP26" s="54"/>
      <c r="JOQ26" s="54"/>
      <c r="JOR26" s="54"/>
      <c r="JOS26" s="54"/>
      <c r="JOT26" s="54"/>
      <c r="JOU26" s="54"/>
      <c r="JOV26" s="54"/>
      <c r="JOW26" s="54"/>
      <c r="JOX26" s="54"/>
      <c r="JOY26" s="54"/>
      <c r="JOZ26" s="54"/>
      <c r="JPA26" s="54"/>
      <c r="JPB26" s="54"/>
      <c r="JPC26" s="54"/>
      <c r="JPD26" s="54"/>
      <c r="JPE26" s="54"/>
      <c r="JPF26" s="54"/>
      <c r="JPG26" s="54"/>
      <c r="JPH26" s="54"/>
      <c r="JPI26" s="54"/>
      <c r="JPJ26" s="54"/>
      <c r="JPK26" s="54"/>
      <c r="JPL26" s="54"/>
      <c r="JPM26" s="54"/>
      <c r="JPN26" s="54"/>
      <c r="JPO26" s="54"/>
      <c r="JPP26" s="54"/>
      <c r="JPQ26" s="54"/>
      <c r="JPR26" s="54"/>
      <c r="JPS26" s="54"/>
      <c r="JPT26" s="54"/>
      <c r="JPU26" s="54"/>
      <c r="JPV26" s="54"/>
      <c r="JPW26" s="54"/>
      <c r="JPX26" s="54"/>
      <c r="JPY26" s="54"/>
      <c r="JPZ26" s="54"/>
      <c r="JQA26" s="54"/>
      <c r="JQB26" s="54"/>
      <c r="JQC26" s="54"/>
      <c r="JQD26" s="54"/>
      <c r="JQE26" s="54"/>
      <c r="JQF26" s="54"/>
      <c r="JQG26" s="54"/>
      <c r="JQH26" s="54"/>
      <c r="JQI26" s="54"/>
      <c r="JQJ26" s="54"/>
      <c r="JQK26" s="54"/>
      <c r="JQL26" s="54"/>
      <c r="JQM26" s="54"/>
      <c r="JQN26" s="54"/>
      <c r="JQO26" s="54"/>
      <c r="JQP26" s="54"/>
      <c r="JQQ26" s="54"/>
      <c r="JQR26" s="54"/>
      <c r="JQS26" s="54"/>
      <c r="JQT26" s="54"/>
      <c r="JQU26" s="54"/>
      <c r="JQV26" s="54"/>
      <c r="JQW26" s="54"/>
      <c r="JQX26" s="54"/>
      <c r="JQY26" s="54"/>
      <c r="JQZ26" s="54"/>
      <c r="JRA26" s="54"/>
      <c r="JRB26" s="54"/>
      <c r="JRC26" s="54"/>
      <c r="JRD26" s="54"/>
      <c r="JRE26" s="54"/>
      <c r="JRF26" s="54"/>
      <c r="JRG26" s="54"/>
      <c r="JRH26" s="54"/>
      <c r="JRI26" s="54"/>
      <c r="JRJ26" s="54"/>
      <c r="JRK26" s="54"/>
      <c r="JRL26" s="54"/>
      <c r="JRM26" s="54"/>
      <c r="JRN26" s="54"/>
      <c r="JRO26" s="54"/>
      <c r="JRP26" s="54"/>
      <c r="JRQ26" s="54"/>
      <c r="JRR26" s="54"/>
      <c r="JRS26" s="54"/>
      <c r="JRT26" s="54"/>
      <c r="JRU26" s="54"/>
      <c r="JRV26" s="54"/>
      <c r="JRW26" s="54"/>
      <c r="JRX26" s="54"/>
      <c r="JRY26" s="54"/>
      <c r="JRZ26" s="54"/>
      <c r="JSA26" s="54"/>
      <c r="JSB26" s="54"/>
      <c r="JSC26" s="54"/>
      <c r="JSD26" s="54"/>
      <c r="JSE26" s="54"/>
      <c r="JSF26" s="54"/>
      <c r="JSG26" s="54"/>
      <c r="JSH26" s="54"/>
      <c r="JSI26" s="54"/>
      <c r="JSJ26" s="54"/>
      <c r="JSK26" s="54"/>
      <c r="JSL26" s="54"/>
      <c r="JSM26" s="54"/>
      <c r="JSN26" s="54"/>
      <c r="JSO26" s="54"/>
      <c r="JSP26" s="54"/>
      <c r="JSQ26" s="54"/>
      <c r="JSR26" s="54"/>
      <c r="JSS26" s="54"/>
      <c r="JST26" s="54"/>
      <c r="JSU26" s="54"/>
      <c r="JSV26" s="54"/>
      <c r="JSW26" s="54"/>
      <c r="JSX26" s="54"/>
      <c r="JSY26" s="54"/>
      <c r="JSZ26" s="54"/>
      <c r="JTA26" s="54"/>
      <c r="JTB26" s="54"/>
      <c r="JTC26" s="54"/>
      <c r="JTD26" s="54"/>
      <c r="JTE26" s="54"/>
      <c r="JTF26" s="54"/>
      <c r="JTG26" s="54"/>
      <c r="JTH26" s="54"/>
      <c r="JTI26" s="54"/>
      <c r="JTJ26" s="54"/>
      <c r="JTK26" s="54"/>
      <c r="JTL26" s="54"/>
      <c r="JTM26" s="54"/>
      <c r="JTN26" s="54"/>
      <c r="JTO26" s="54"/>
      <c r="JTP26" s="54"/>
      <c r="JTQ26" s="54"/>
      <c r="JTR26" s="54"/>
      <c r="JTS26" s="54"/>
      <c r="JTT26" s="54"/>
      <c r="JTU26" s="54"/>
      <c r="JTV26" s="54"/>
      <c r="JTW26" s="54"/>
      <c r="JTX26" s="54"/>
      <c r="JTY26" s="54"/>
      <c r="JTZ26" s="54"/>
      <c r="JUA26" s="54"/>
      <c r="JUB26" s="54"/>
      <c r="JUC26" s="54"/>
      <c r="JUD26" s="54"/>
      <c r="JUE26" s="54"/>
      <c r="JUF26" s="54"/>
      <c r="JUG26" s="54"/>
      <c r="JUH26" s="54"/>
      <c r="JUI26" s="54"/>
      <c r="JUJ26" s="54"/>
      <c r="JUK26" s="54"/>
      <c r="JUL26" s="54"/>
      <c r="JUM26" s="54"/>
      <c r="JUN26" s="54"/>
      <c r="JUO26" s="54"/>
      <c r="JUP26" s="54"/>
      <c r="JUQ26" s="54"/>
      <c r="JUR26" s="54"/>
      <c r="JUS26" s="54"/>
      <c r="JUT26" s="54"/>
      <c r="JUU26" s="54"/>
      <c r="JUV26" s="54"/>
      <c r="JUW26" s="54"/>
      <c r="JUX26" s="54"/>
      <c r="JUY26" s="54"/>
      <c r="JUZ26" s="54"/>
      <c r="JVA26" s="54"/>
      <c r="JVB26" s="54"/>
      <c r="JVC26" s="54"/>
      <c r="JVD26" s="54"/>
      <c r="JVE26" s="54"/>
      <c r="JVF26" s="54"/>
      <c r="JVG26" s="54"/>
      <c r="JVH26" s="54"/>
      <c r="JVI26" s="54"/>
      <c r="JVJ26" s="54"/>
      <c r="JVK26" s="54"/>
      <c r="JVL26" s="54"/>
      <c r="JVM26" s="54"/>
      <c r="JVN26" s="54"/>
      <c r="JVO26" s="54"/>
      <c r="JVP26" s="54"/>
      <c r="JVQ26" s="54"/>
      <c r="JVR26" s="54"/>
      <c r="JVS26" s="54"/>
      <c r="JVT26" s="54"/>
      <c r="JVU26" s="54"/>
      <c r="JVV26" s="54"/>
      <c r="JVW26" s="54"/>
      <c r="JVX26" s="54"/>
      <c r="JVY26" s="54"/>
      <c r="JVZ26" s="54"/>
      <c r="JWA26" s="54"/>
      <c r="JWB26" s="54"/>
      <c r="JWC26" s="54"/>
      <c r="JWD26" s="54"/>
      <c r="JWE26" s="54"/>
      <c r="JWF26" s="54"/>
      <c r="JWG26" s="54"/>
      <c r="JWH26" s="54"/>
      <c r="JWI26" s="54"/>
      <c r="JWJ26" s="54"/>
      <c r="JWK26" s="54"/>
      <c r="JWL26" s="54"/>
      <c r="JWM26" s="54"/>
      <c r="JWN26" s="54"/>
      <c r="JWO26" s="54"/>
      <c r="JWP26" s="54"/>
      <c r="JWQ26" s="54"/>
      <c r="JWR26" s="54"/>
      <c r="JWS26" s="54"/>
      <c r="JWT26" s="54"/>
      <c r="JWU26" s="54"/>
      <c r="JWV26" s="54"/>
      <c r="JWW26" s="54"/>
      <c r="JWX26" s="54"/>
      <c r="JWY26" s="54"/>
      <c r="JWZ26" s="54"/>
      <c r="JXA26" s="54"/>
      <c r="JXB26" s="54"/>
      <c r="JXC26" s="54"/>
      <c r="JXD26" s="54"/>
      <c r="JXE26" s="54"/>
      <c r="JXF26" s="54"/>
      <c r="JXG26" s="54"/>
      <c r="JXH26" s="54"/>
      <c r="JXI26" s="54"/>
      <c r="JXJ26" s="54"/>
      <c r="JXK26" s="54"/>
      <c r="JXL26" s="54"/>
      <c r="JXM26" s="54"/>
      <c r="JXN26" s="54"/>
      <c r="JXO26" s="54"/>
      <c r="JXP26" s="54"/>
      <c r="JXQ26" s="54"/>
      <c r="JXR26" s="54"/>
      <c r="JXS26" s="54"/>
      <c r="JXT26" s="54"/>
      <c r="JXU26" s="54"/>
      <c r="JXV26" s="54"/>
      <c r="JXW26" s="54"/>
      <c r="JXX26" s="54"/>
      <c r="JXY26" s="54"/>
      <c r="JXZ26" s="54"/>
      <c r="JYA26" s="54"/>
      <c r="JYB26" s="54"/>
      <c r="JYC26" s="54"/>
      <c r="JYD26" s="54"/>
      <c r="JYE26" s="54"/>
      <c r="JYF26" s="54"/>
      <c r="JYG26" s="54"/>
      <c r="JYH26" s="54"/>
      <c r="JYI26" s="54"/>
      <c r="JYJ26" s="54"/>
      <c r="JYK26" s="54"/>
      <c r="JYL26" s="54"/>
      <c r="JYM26" s="54"/>
      <c r="JYN26" s="54"/>
      <c r="JYO26" s="54"/>
      <c r="JYP26" s="54"/>
      <c r="JYQ26" s="54"/>
      <c r="JYR26" s="54"/>
      <c r="JYS26" s="54"/>
      <c r="JYT26" s="54"/>
      <c r="JYU26" s="54"/>
      <c r="JYV26" s="54"/>
      <c r="JYW26" s="54"/>
      <c r="JYX26" s="54"/>
      <c r="JYY26" s="54"/>
      <c r="JYZ26" s="54"/>
      <c r="JZA26" s="54"/>
      <c r="JZB26" s="54"/>
      <c r="JZC26" s="54"/>
      <c r="JZD26" s="54"/>
      <c r="JZE26" s="54"/>
      <c r="JZF26" s="54"/>
      <c r="JZG26" s="54"/>
      <c r="JZH26" s="54"/>
      <c r="JZI26" s="54"/>
      <c r="JZJ26" s="54"/>
      <c r="JZK26" s="54"/>
      <c r="JZL26" s="54"/>
      <c r="JZM26" s="54"/>
      <c r="JZN26" s="54"/>
      <c r="JZO26" s="54"/>
      <c r="JZP26" s="54"/>
      <c r="JZQ26" s="54"/>
      <c r="JZR26" s="54"/>
      <c r="JZS26" s="54"/>
      <c r="JZT26" s="54"/>
      <c r="JZU26" s="54"/>
      <c r="JZV26" s="54"/>
      <c r="JZW26" s="54"/>
      <c r="JZX26" s="54"/>
      <c r="JZY26" s="54"/>
      <c r="JZZ26" s="54"/>
      <c r="KAA26" s="54"/>
      <c r="KAB26" s="54"/>
      <c r="KAC26" s="54"/>
      <c r="KAD26" s="54"/>
      <c r="KAE26" s="54"/>
      <c r="KAF26" s="54"/>
      <c r="KAG26" s="54"/>
      <c r="KAH26" s="54"/>
      <c r="KAI26" s="54"/>
      <c r="KAJ26" s="54"/>
      <c r="KAK26" s="54"/>
      <c r="KAL26" s="54"/>
      <c r="KAM26" s="54"/>
      <c r="KAN26" s="54"/>
      <c r="KAO26" s="54"/>
      <c r="KAP26" s="54"/>
      <c r="KAQ26" s="54"/>
      <c r="KAR26" s="54"/>
      <c r="KAS26" s="54"/>
      <c r="KAT26" s="54"/>
      <c r="KAU26" s="54"/>
      <c r="KAV26" s="54"/>
      <c r="KAW26" s="54"/>
      <c r="KAX26" s="54"/>
      <c r="KAY26" s="54"/>
      <c r="KAZ26" s="54"/>
      <c r="KBA26" s="54"/>
      <c r="KBB26" s="54"/>
      <c r="KBC26" s="54"/>
      <c r="KBD26" s="54"/>
      <c r="KBE26" s="54"/>
      <c r="KBF26" s="54"/>
      <c r="KBG26" s="54"/>
      <c r="KBH26" s="54"/>
      <c r="KBI26" s="54"/>
      <c r="KBJ26" s="54"/>
      <c r="KBK26" s="54"/>
      <c r="KBL26" s="54"/>
      <c r="KBM26" s="54"/>
      <c r="KBN26" s="54"/>
      <c r="KBO26" s="54"/>
      <c r="KBP26" s="54"/>
      <c r="KBQ26" s="54"/>
      <c r="KBR26" s="54"/>
      <c r="KBS26" s="54"/>
      <c r="KBT26" s="54"/>
      <c r="KBU26" s="54"/>
      <c r="KBV26" s="54"/>
      <c r="KBW26" s="54"/>
      <c r="KBX26" s="54"/>
      <c r="KBY26" s="54"/>
      <c r="KBZ26" s="54"/>
      <c r="KCA26" s="54"/>
      <c r="KCB26" s="54"/>
      <c r="KCC26" s="54"/>
      <c r="KCD26" s="54"/>
      <c r="KCE26" s="54"/>
      <c r="KCF26" s="54"/>
      <c r="KCG26" s="54"/>
      <c r="KCH26" s="54"/>
      <c r="KCI26" s="54"/>
      <c r="KCJ26" s="54"/>
      <c r="KCK26" s="54"/>
      <c r="KCL26" s="54"/>
      <c r="KCM26" s="54"/>
      <c r="KCN26" s="54"/>
      <c r="KCO26" s="54"/>
      <c r="KCP26" s="54"/>
      <c r="KCQ26" s="54"/>
      <c r="KCR26" s="54"/>
      <c r="KCS26" s="54"/>
      <c r="KCT26" s="54"/>
      <c r="KCU26" s="54"/>
      <c r="KCV26" s="54"/>
      <c r="KCW26" s="54"/>
      <c r="KCX26" s="54"/>
      <c r="KCY26" s="54"/>
      <c r="KCZ26" s="54"/>
      <c r="KDA26" s="54"/>
      <c r="KDB26" s="54"/>
      <c r="KDC26" s="54"/>
      <c r="KDD26" s="54"/>
      <c r="KDE26" s="54"/>
      <c r="KDF26" s="54"/>
      <c r="KDG26" s="54"/>
      <c r="KDH26" s="54"/>
      <c r="KDI26" s="54"/>
      <c r="KDJ26" s="54"/>
      <c r="KDK26" s="54"/>
      <c r="KDL26" s="54"/>
      <c r="KDM26" s="54"/>
      <c r="KDN26" s="54"/>
      <c r="KDO26" s="54"/>
      <c r="KDP26" s="54"/>
      <c r="KDQ26" s="54"/>
      <c r="KDR26" s="54"/>
      <c r="KDS26" s="54"/>
      <c r="KDT26" s="54"/>
      <c r="KDU26" s="54"/>
      <c r="KDV26" s="54"/>
      <c r="KDW26" s="54"/>
      <c r="KDX26" s="54"/>
      <c r="KDY26" s="54"/>
      <c r="KDZ26" s="54"/>
      <c r="KEA26" s="54"/>
      <c r="KEB26" s="54"/>
      <c r="KEC26" s="54"/>
      <c r="KED26" s="54"/>
      <c r="KEE26" s="54"/>
      <c r="KEF26" s="54"/>
      <c r="KEG26" s="54"/>
      <c r="KEH26" s="54"/>
      <c r="KEI26" s="54"/>
      <c r="KEJ26" s="54"/>
      <c r="KEK26" s="54"/>
      <c r="KEL26" s="54"/>
      <c r="KEM26" s="54"/>
      <c r="KEN26" s="54"/>
      <c r="KEO26" s="54"/>
      <c r="KEP26" s="54"/>
      <c r="KEQ26" s="54"/>
      <c r="KER26" s="54"/>
      <c r="KES26" s="54"/>
      <c r="KET26" s="54"/>
      <c r="KEU26" s="54"/>
      <c r="KEV26" s="54"/>
      <c r="KEW26" s="54"/>
      <c r="KEX26" s="54"/>
      <c r="KEY26" s="54"/>
      <c r="KEZ26" s="54"/>
      <c r="KFA26" s="54"/>
      <c r="KFB26" s="54"/>
      <c r="KFC26" s="54"/>
      <c r="KFD26" s="54"/>
      <c r="KFE26" s="54"/>
      <c r="KFF26" s="54"/>
      <c r="KFG26" s="54"/>
      <c r="KFH26" s="54"/>
      <c r="KFI26" s="54"/>
      <c r="KFJ26" s="54"/>
      <c r="KFK26" s="54"/>
      <c r="KFL26" s="54"/>
      <c r="KFM26" s="54"/>
      <c r="KFN26" s="54"/>
      <c r="KFO26" s="54"/>
      <c r="KFP26" s="54"/>
      <c r="KFQ26" s="54"/>
      <c r="KFR26" s="54"/>
      <c r="KFS26" s="54"/>
      <c r="KFT26" s="54"/>
      <c r="KFU26" s="54"/>
      <c r="KFV26" s="54"/>
      <c r="KFW26" s="54"/>
      <c r="KFX26" s="54"/>
      <c r="KFY26" s="54"/>
      <c r="KFZ26" s="54"/>
      <c r="KGA26" s="54"/>
      <c r="KGB26" s="54"/>
      <c r="KGC26" s="54"/>
      <c r="KGD26" s="54"/>
      <c r="KGE26" s="54"/>
      <c r="KGF26" s="54"/>
      <c r="KGG26" s="54"/>
      <c r="KGH26" s="54"/>
      <c r="KGI26" s="54"/>
      <c r="KGJ26" s="54"/>
      <c r="KGK26" s="54"/>
      <c r="KGL26" s="54"/>
      <c r="KGM26" s="54"/>
      <c r="KGN26" s="54"/>
      <c r="KGO26" s="54"/>
      <c r="KGP26" s="54"/>
      <c r="KGQ26" s="54"/>
      <c r="KGR26" s="54"/>
      <c r="KGS26" s="54"/>
      <c r="KGT26" s="54"/>
      <c r="KGU26" s="54"/>
      <c r="KGV26" s="54"/>
      <c r="KGW26" s="54"/>
      <c r="KGX26" s="54"/>
      <c r="KGY26" s="54"/>
      <c r="KGZ26" s="54"/>
      <c r="KHA26" s="54"/>
      <c r="KHB26" s="54"/>
      <c r="KHC26" s="54"/>
      <c r="KHD26" s="54"/>
      <c r="KHE26" s="54"/>
      <c r="KHF26" s="54"/>
      <c r="KHG26" s="54"/>
      <c r="KHH26" s="54"/>
      <c r="KHI26" s="54"/>
      <c r="KHJ26" s="54"/>
      <c r="KHK26" s="54"/>
      <c r="KHL26" s="54"/>
      <c r="KHM26" s="54"/>
      <c r="KHN26" s="54"/>
      <c r="KHO26" s="54"/>
      <c r="KHP26" s="54"/>
      <c r="KHQ26" s="54"/>
      <c r="KHR26" s="54"/>
      <c r="KHS26" s="54"/>
      <c r="KHT26" s="54"/>
      <c r="KHU26" s="54"/>
      <c r="KHV26" s="54"/>
      <c r="KHW26" s="54"/>
      <c r="KHX26" s="54"/>
      <c r="KHY26" s="54"/>
      <c r="KHZ26" s="54"/>
      <c r="KIA26" s="54"/>
      <c r="KIB26" s="54"/>
      <c r="KIC26" s="54"/>
      <c r="KID26" s="54"/>
      <c r="KIE26" s="54"/>
      <c r="KIF26" s="54"/>
      <c r="KIG26" s="54"/>
      <c r="KIH26" s="54"/>
      <c r="KII26" s="54"/>
      <c r="KIJ26" s="54"/>
      <c r="KIK26" s="54"/>
      <c r="KIL26" s="54"/>
      <c r="KIM26" s="54"/>
      <c r="KIN26" s="54"/>
      <c r="KIO26" s="54"/>
      <c r="KIP26" s="54"/>
      <c r="KIQ26" s="54"/>
      <c r="KIR26" s="54"/>
      <c r="KIS26" s="54"/>
      <c r="KIT26" s="54"/>
      <c r="KIU26" s="54"/>
      <c r="KIV26" s="54"/>
      <c r="KIW26" s="54"/>
      <c r="KIX26" s="54"/>
      <c r="KIY26" s="54"/>
      <c r="KIZ26" s="54"/>
      <c r="KJA26" s="54"/>
      <c r="KJB26" s="54"/>
      <c r="KJC26" s="54"/>
      <c r="KJD26" s="54"/>
      <c r="KJE26" s="54"/>
      <c r="KJF26" s="54"/>
      <c r="KJG26" s="54"/>
      <c r="KJH26" s="54"/>
      <c r="KJI26" s="54"/>
      <c r="KJJ26" s="54"/>
      <c r="KJK26" s="54"/>
      <c r="KJL26" s="54"/>
      <c r="KJM26" s="54"/>
      <c r="KJN26" s="54"/>
      <c r="KJO26" s="54"/>
      <c r="KJP26" s="54"/>
      <c r="KJQ26" s="54"/>
      <c r="KJR26" s="54"/>
      <c r="KJS26" s="54"/>
      <c r="KJT26" s="54"/>
      <c r="KJU26" s="54"/>
      <c r="KJV26" s="54"/>
      <c r="KJW26" s="54"/>
      <c r="KJX26" s="54"/>
      <c r="KJY26" s="54"/>
      <c r="KJZ26" s="54"/>
      <c r="KKA26" s="54"/>
      <c r="KKB26" s="54"/>
      <c r="KKC26" s="54"/>
      <c r="KKD26" s="54"/>
      <c r="KKE26" s="54"/>
      <c r="KKF26" s="54"/>
      <c r="KKG26" s="54"/>
      <c r="KKH26" s="54"/>
      <c r="KKI26" s="54"/>
      <c r="KKJ26" s="54"/>
      <c r="KKK26" s="54"/>
      <c r="KKL26" s="54"/>
      <c r="KKM26" s="54"/>
      <c r="KKN26" s="54"/>
      <c r="KKO26" s="54"/>
      <c r="KKP26" s="54"/>
      <c r="KKQ26" s="54"/>
      <c r="KKR26" s="54"/>
      <c r="KKS26" s="54"/>
      <c r="KKT26" s="54"/>
      <c r="KKU26" s="54"/>
      <c r="KKV26" s="54"/>
      <c r="KKW26" s="54"/>
      <c r="KKX26" s="54"/>
      <c r="KKY26" s="54"/>
      <c r="KKZ26" s="54"/>
      <c r="KLA26" s="54"/>
      <c r="KLB26" s="54"/>
      <c r="KLC26" s="54"/>
      <c r="KLD26" s="54"/>
      <c r="KLE26" s="54"/>
      <c r="KLF26" s="54"/>
      <c r="KLG26" s="54"/>
      <c r="KLH26" s="54"/>
      <c r="KLI26" s="54"/>
      <c r="KLJ26" s="54"/>
      <c r="KLK26" s="54"/>
      <c r="KLL26" s="54"/>
      <c r="KLM26" s="54"/>
      <c r="KLN26" s="54"/>
      <c r="KLO26" s="54"/>
      <c r="KLP26" s="54"/>
      <c r="KLQ26" s="54"/>
      <c r="KLR26" s="54"/>
      <c r="KLS26" s="54"/>
      <c r="KLT26" s="54"/>
      <c r="KLU26" s="54"/>
      <c r="KLV26" s="54"/>
      <c r="KLW26" s="54"/>
      <c r="KLX26" s="54"/>
      <c r="KLY26" s="54"/>
      <c r="KLZ26" s="54"/>
      <c r="KMA26" s="54"/>
      <c r="KMB26" s="54"/>
      <c r="KMC26" s="54"/>
      <c r="KMD26" s="54"/>
      <c r="KME26" s="54"/>
      <c r="KMF26" s="54"/>
      <c r="KMG26" s="54"/>
      <c r="KMH26" s="54"/>
      <c r="KMI26" s="54"/>
      <c r="KMJ26" s="54"/>
      <c r="KMK26" s="54"/>
      <c r="KML26" s="54"/>
      <c r="KMM26" s="54"/>
      <c r="KMN26" s="54"/>
      <c r="KMO26" s="54"/>
      <c r="KMP26" s="54"/>
      <c r="KMQ26" s="54"/>
      <c r="KMR26" s="54"/>
      <c r="KMS26" s="54"/>
      <c r="KMT26" s="54"/>
      <c r="KMU26" s="54"/>
      <c r="KMV26" s="54"/>
      <c r="KMW26" s="54"/>
      <c r="KMX26" s="54"/>
      <c r="KMY26" s="54"/>
      <c r="KMZ26" s="54"/>
      <c r="KNA26" s="54"/>
      <c r="KNB26" s="54"/>
      <c r="KNC26" s="54"/>
      <c r="KND26" s="54"/>
      <c r="KNE26" s="54"/>
      <c r="KNF26" s="54"/>
      <c r="KNG26" s="54"/>
      <c r="KNH26" s="54"/>
      <c r="KNI26" s="54"/>
      <c r="KNJ26" s="54"/>
      <c r="KNK26" s="54"/>
      <c r="KNL26" s="54"/>
      <c r="KNM26" s="54"/>
      <c r="KNN26" s="54"/>
      <c r="KNO26" s="54"/>
      <c r="KNP26" s="54"/>
      <c r="KNQ26" s="54"/>
      <c r="KNR26" s="54"/>
      <c r="KNS26" s="54"/>
      <c r="KNT26" s="54"/>
      <c r="KNU26" s="54"/>
      <c r="KNV26" s="54"/>
      <c r="KNW26" s="54"/>
      <c r="KNX26" s="54"/>
      <c r="KNY26" s="54"/>
      <c r="KNZ26" s="54"/>
      <c r="KOA26" s="54"/>
      <c r="KOB26" s="54"/>
      <c r="KOC26" s="54"/>
      <c r="KOD26" s="54"/>
      <c r="KOE26" s="54"/>
      <c r="KOF26" s="54"/>
      <c r="KOG26" s="54"/>
      <c r="KOH26" s="54"/>
      <c r="KOI26" s="54"/>
      <c r="KOJ26" s="54"/>
      <c r="KOK26" s="54"/>
      <c r="KOL26" s="54"/>
      <c r="KOM26" s="54"/>
      <c r="KON26" s="54"/>
      <c r="KOO26" s="54"/>
      <c r="KOP26" s="54"/>
      <c r="KOQ26" s="54"/>
      <c r="KOR26" s="54"/>
      <c r="KOS26" s="54"/>
      <c r="KOT26" s="54"/>
      <c r="KOU26" s="54"/>
      <c r="KOV26" s="54"/>
      <c r="KOW26" s="54"/>
      <c r="KOX26" s="54"/>
      <c r="KOY26" s="54"/>
      <c r="KOZ26" s="54"/>
      <c r="KPA26" s="54"/>
      <c r="KPB26" s="54"/>
      <c r="KPC26" s="54"/>
      <c r="KPD26" s="54"/>
      <c r="KPE26" s="54"/>
      <c r="KPF26" s="54"/>
      <c r="KPG26" s="54"/>
      <c r="KPH26" s="54"/>
      <c r="KPI26" s="54"/>
      <c r="KPJ26" s="54"/>
      <c r="KPK26" s="54"/>
      <c r="KPL26" s="54"/>
      <c r="KPM26" s="54"/>
      <c r="KPN26" s="54"/>
      <c r="KPO26" s="54"/>
      <c r="KPP26" s="54"/>
      <c r="KPQ26" s="54"/>
      <c r="KPR26" s="54"/>
      <c r="KPS26" s="54"/>
      <c r="KPT26" s="54"/>
      <c r="KPU26" s="54"/>
      <c r="KPV26" s="54"/>
      <c r="KPW26" s="54"/>
      <c r="KPX26" s="54"/>
      <c r="KPY26" s="54"/>
      <c r="KPZ26" s="54"/>
      <c r="KQA26" s="54"/>
      <c r="KQB26" s="54"/>
      <c r="KQC26" s="54"/>
      <c r="KQD26" s="54"/>
      <c r="KQE26" s="54"/>
      <c r="KQF26" s="54"/>
      <c r="KQG26" s="54"/>
      <c r="KQH26" s="54"/>
      <c r="KQI26" s="54"/>
      <c r="KQJ26" s="54"/>
      <c r="KQK26" s="54"/>
      <c r="KQL26" s="54"/>
      <c r="KQM26" s="54"/>
      <c r="KQN26" s="54"/>
      <c r="KQO26" s="54"/>
      <c r="KQP26" s="54"/>
      <c r="KQQ26" s="54"/>
      <c r="KQR26" s="54"/>
      <c r="KQS26" s="54"/>
      <c r="KQT26" s="54"/>
      <c r="KQU26" s="54"/>
      <c r="KQV26" s="54"/>
      <c r="KQW26" s="54"/>
      <c r="KQX26" s="54"/>
      <c r="KQY26" s="54"/>
      <c r="KQZ26" s="54"/>
      <c r="KRA26" s="54"/>
      <c r="KRB26" s="54"/>
      <c r="KRC26" s="54"/>
      <c r="KRD26" s="54"/>
      <c r="KRE26" s="54"/>
      <c r="KRF26" s="54"/>
      <c r="KRG26" s="54"/>
      <c r="KRH26" s="54"/>
      <c r="KRI26" s="54"/>
      <c r="KRJ26" s="54"/>
      <c r="KRK26" s="54"/>
      <c r="KRL26" s="54"/>
      <c r="KRM26" s="54"/>
      <c r="KRN26" s="54"/>
      <c r="KRO26" s="54"/>
      <c r="KRP26" s="54"/>
      <c r="KRQ26" s="54"/>
      <c r="KRR26" s="54"/>
      <c r="KRS26" s="54"/>
      <c r="KRT26" s="54"/>
      <c r="KRU26" s="54"/>
      <c r="KRV26" s="54"/>
      <c r="KRW26" s="54"/>
      <c r="KRX26" s="54"/>
      <c r="KRY26" s="54"/>
      <c r="KRZ26" s="54"/>
      <c r="KSA26" s="54"/>
      <c r="KSB26" s="54"/>
      <c r="KSC26" s="54"/>
      <c r="KSD26" s="54"/>
      <c r="KSE26" s="54"/>
      <c r="KSF26" s="54"/>
      <c r="KSG26" s="54"/>
      <c r="KSH26" s="54"/>
      <c r="KSI26" s="54"/>
      <c r="KSJ26" s="54"/>
      <c r="KSK26" s="54"/>
      <c r="KSL26" s="54"/>
      <c r="KSM26" s="54"/>
      <c r="KSN26" s="54"/>
      <c r="KSO26" s="54"/>
      <c r="KSP26" s="54"/>
      <c r="KSQ26" s="54"/>
      <c r="KSR26" s="54"/>
      <c r="KSS26" s="54"/>
      <c r="KST26" s="54"/>
      <c r="KSU26" s="54"/>
      <c r="KSV26" s="54"/>
      <c r="KSW26" s="54"/>
      <c r="KSX26" s="54"/>
      <c r="KSY26" s="54"/>
      <c r="KSZ26" s="54"/>
      <c r="KTA26" s="54"/>
      <c r="KTB26" s="54"/>
      <c r="KTC26" s="54"/>
      <c r="KTD26" s="54"/>
      <c r="KTE26" s="54"/>
      <c r="KTF26" s="54"/>
      <c r="KTG26" s="54"/>
      <c r="KTH26" s="54"/>
      <c r="KTI26" s="54"/>
      <c r="KTJ26" s="54"/>
      <c r="KTK26" s="54"/>
      <c r="KTL26" s="54"/>
      <c r="KTM26" s="54"/>
      <c r="KTN26" s="54"/>
      <c r="KTO26" s="54"/>
      <c r="KTP26" s="54"/>
      <c r="KTQ26" s="54"/>
      <c r="KTR26" s="54"/>
      <c r="KTS26" s="54"/>
      <c r="KTT26" s="54"/>
      <c r="KTU26" s="54"/>
      <c r="KTV26" s="54"/>
      <c r="KTW26" s="54"/>
      <c r="KTX26" s="54"/>
      <c r="KTY26" s="54"/>
      <c r="KTZ26" s="54"/>
      <c r="KUA26" s="54"/>
      <c r="KUB26" s="54"/>
      <c r="KUC26" s="54"/>
      <c r="KUD26" s="54"/>
      <c r="KUE26" s="54"/>
      <c r="KUF26" s="54"/>
      <c r="KUG26" s="54"/>
      <c r="KUH26" s="54"/>
      <c r="KUI26" s="54"/>
      <c r="KUJ26" s="54"/>
      <c r="KUK26" s="54"/>
      <c r="KUL26" s="54"/>
      <c r="KUM26" s="54"/>
      <c r="KUN26" s="54"/>
      <c r="KUO26" s="54"/>
      <c r="KUP26" s="54"/>
      <c r="KUQ26" s="54"/>
      <c r="KUR26" s="54"/>
      <c r="KUS26" s="54"/>
      <c r="KUT26" s="54"/>
      <c r="KUU26" s="54"/>
      <c r="KUV26" s="54"/>
      <c r="KUW26" s="54"/>
      <c r="KUX26" s="54"/>
      <c r="KUY26" s="54"/>
      <c r="KUZ26" s="54"/>
      <c r="KVA26" s="54"/>
      <c r="KVB26" s="54"/>
      <c r="KVC26" s="54"/>
      <c r="KVD26" s="54"/>
      <c r="KVE26" s="54"/>
      <c r="KVF26" s="54"/>
      <c r="KVG26" s="54"/>
      <c r="KVH26" s="54"/>
      <c r="KVI26" s="54"/>
      <c r="KVJ26" s="54"/>
      <c r="KVK26" s="54"/>
      <c r="KVL26" s="54"/>
      <c r="KVM26" s="54"/>
      <c r="KVN26" s="54"/>
      <c r="KVO26" s="54"/>
      <c r="KVP26" s="54"/>
      <c r="KVQ26" s="54"/>
      <c r="KVR26" s="54"/>
      <c r="KVS26" s="54"/>
      <c r="KVT26" s="54"/>
      <c r="KVU26" s="54"/>
      <c r="KVV26" s="54"/>
      <c r="KVW26" s="54"/>
      <c r="KVX26" s="54"/>
      <c r="KVY26" s="54"/>
      <c r="KVZ26" s="54"/>
      <c r="KWA26" s="54"/>
      <c r="KWB26" s="54"/>
      <c r="KWC26" s="54"/>
      <c r="KWD26" s="54"/>
      <c r="KWE26" s="54"/>
      <c r="KWF26" s="54"/>
      <c r="KWG26" s="54"/>
      <c r="KWH26" s="54"/>
      <c r="KWI26" s="54"/>
      <c r="KWJ26" s="54"/>
      <c r="KWK26" s="54"/>
      <c r="KWL26" s="54"/>
      <c r="KWM26" s="54"/>
      <c r="KWN26" s="54"/>
      <c r="KWO26" s="54"/>
      <c r="KWP26" s="54"/>
      <c r="KWQ26" s="54"/>
      <c r="KWR26" s="54"/>
      <c r="KWS26" s="54"/>
      <c r="KWT26" s="54"/>
      <c r="KWU26" s="54"/>
      <c r="KWV26" s="54"/>
      <c r="KWW26" s="54"/>
      <c r="KWX26" s="54"/>
      <c r="KWY26" s="54"/>
      <c r="KWZ26" s="54"/>
      <c r="KXA26" s="54"/>
      <c r="KXB26" s="54"/>
      <c r="KXC26" s="54"/>
      <c r="KXD26" s="54"/>
      <c r="KXE26" s="54"/>
      <c r="KXF26" s="54"/>
      <c r="KXG26" s="54"/>
      <c r="KXH26" s="54"/>
      <c r="KXI26" s="54"/>
      <c r="KXJ26" s="54"/>
      <c r="KXK26" s="54"/>
      <c r="KXL26" s="54"/>
      <c r="KXM26" s="54"/>
      <c r="KXN26" s="54"/>
      <c r="KXO26" s="54"/>
      <c r="KXP26" s="54"/>
      <c r="KXQ26" s="54"/>
      <c r="KXR26" s="54"/>
      <c r="KXS26" s="54"/>
      <c r="KXT26" s="54"/>
      <c r="KXU26" s="54"/>
      <c r="KXV26" s="54"/>
      <c r="KXW26" s="54"/>
      <c r="KXX26" s="54"/>
      <c r="KXY26" s="54"/>
      <c r="KXZ26" s="54"/>
      <c r="KYA26" s="54"/>
      <c r="KYB26" s="54"/>
      <c r="KYC26" s="54"/>
      <c r="KYD26" s="54"/>
      <c r="KYE26" s="54"/>
      <c r="KYF26" s="54"/>
      <c r="KYG26" s="54"/>
      <c r="KYH26" s="54"/>
      <c r="KYI26" s="54"/>
      <c r="KYJ26" s="54"/>
      <c r="KYK26" s="54"/>
      <c r="KYL26" s="54"/>
      <c r="KYM26" s="54"/>
      <c r="KYN26" s="54"/>
      <c r="KYO26" s="54"/>
      <c r="KYP26" s="54"/>
      <c r="KYQ26" s="54"/>
      <c r="KYR26" s="54"/>
      <c r="KYS26" s="54"/>
      <c r="KYT26" s="54"/>
      <c r="KYU26" s="54"/>
      <c r="KYV26" s="54"/>
      <c r="KYW26" s="54"/>
      <c r="KYX26" s="54"/>
      <c r="KYY26" s="54"/>
      <c r="KYZ26" s="54"/>
      <c r="KZA26" s="54"/>
      <c r="KZB26" s="54"/>
      <c r="KZC26" s="54"/>
      <c r="KZD26" s="54"/>
      <c r="KZE26" s="54"/>
      <c r="KZF26" s="54"/>
      <c r="KZG26" s="54"/>
      <c r="KZH26" s="54"/>
      <c r="KZI26" s="54"/>
      <c r="KZJ26" s="54"/>
      <c r="KZK26" s="54"/>
      <c r="KZL26" s="54"/>
      <c r="KZM26" s="54"/>
      <c r="KZN26" s="54"/>
      <c r="KZO26" s="54"/>
      <c r="KZP26" s="54"/>
      <c r="KZQ26" s="54"/>
      <c r="KZR26" s="54"/>
      <c r="KZS26" s="54"/>
      <c r="KZT26" s="54"/>
      <c r="KZU26" s="54"/>
      <c r="KZV26" s="54"/>
      <c r="KZW26" s="54"/>
      <c r="KZX26" s="54"/>
      <c r="KZY26" s="54"/>
      <c r="KZZ26" s="54"/>
      <c r="LAA26" s="54"/>
      <c r="LAB26" s="54"/>
      <c r="LAC26" s="54"/>
      <c r="LAD26" s="54"/>
      <c r="LAE26" s="54"/>
      <c r="LAF26" s="54"/>
      <c r="LAG26" s="54"/>
      <c r="LAH26" s="54"/>
      <c r="LAI26" s="54"/>
      <c r="LAJ26" s="54"/>
      <c r="LAK26" s="54"/>
      <c r="LAL26" s="54"/>
      <c r="LAM26" s="54"/>
      <c r="LAN26" s="54"/>
      <c r="LAO26" s="54"/>
      <c r="LAP26" s="54"/>
      <c r="LAQ26" s="54"/>
      <c r="LAR26" s="54"/>
      <c r="LAS26" s="54"/>
      <c r="LAT26" s="54"/>
      <c r="LAU26" s="54"/>
      <c r="LAV26" s="54"/>
      <c r="LAW26" s="54"/>
      <c r="LAX26" s="54"/>
      <c r="LAY26" s="54"/>
      <c r="LAZ26" s="54"/>
      <c r="LBA26" s="54"/>
      <c r="LBB26" s="54"/>
      <c r="LBC26" s="54"/>
      <c r="LBD26" s="54"/>
      <c r="LBE26" s="54"/>
      <c r="LBF26" s="54"/>
      <c r="LBG26" s="54"/>
      <c r="LBH26" s="54"/>
      <c r="LBI26" s="54"/>
      <c r="LBJ26" s="54"/>
      <c r="LBK26" s="54"/>
      <c r="LBL26" s="54"/>
      <c r="LBM26" s="54"/>
      <c r="LBN26" s="54"/>
      <c r="LBO26" s="54"/>
      <c r="LBP26" s="54"/>
      <c r="LBQ26" s="54"/>
      <c r="LBR26" s="54"/>
      <c r="LBS26" s="54"/>
      <c r="LBT26" s="54"/>
      <c r="LBU26" s="54"/>
      <c r="LBV26" s="54"/>
      <c r="LBW26" s="54"/>
      <c r="LBX26" s="54"/>
      <c r="LBY26" s="54"/>
      <c r="LBZ26" s="54"/>
      <c r="LCA26" s="54"/>
      <c r="LCB26" s="54"/>
      <c r="LCC26" s="54"/>
      <c r="LCD26" s="54"/>
      <c r="LCE26" s="54"/>
      <c r="LCF26" s="54"/>
      <c r="LCG26" s="54"/>
      <c r="LCH26" s="54"/>
      <c r="LCI26" s="54"/>
      <c r="LCJ26" s="54"/>
      <c r="LCK26" s="54"/>
      <c r="LCL26" s="54"/>
      <c r="LCM26" s="54"/>
      <c r="LCN26" s="54"/>
      <c r="LCO26" s="54"/>
      <c r="LCP26" s="54"/>
      <c r="LCQ26" s="54"/>
      <c r="LCR26" s="54"/>
      <c r="LCS26" s="54"/>
      <c r="LCT26" s="54"/>
      <c r="LCU26" s="54"/>
      <c r="LCV26" s="54"/>
      <c r="LCW26" s="54"/>
      <c r="LCX26" s="54"/>
      <c r="LCY26" s="54"/>
      <c r="LCZ26" s="54"/>
      <c r="LDA26" s="54"/>
      <c r="LDB26" s="54"/>
      <c r="LDC26" s="54"/>
      <c r="LDD26" s="54"/>
      <c r="LDE26" s="54"/>
      <c r="LDF26" s="54"/>
      <c r="LDG26" s="54"/>
      <c r="LDH26" s="54"/>
      <c r="LDI26" s="54"/>
      <c r="LDJ26" s="54"/>
      <c r="LDK26" s="54"/>
      <c r="LDL26" s="54"/>
      <c r="LDM26" s="54"/>
      <c r="LDN26" s="54"/>
      <c r="LDO26" s="54"/>
      <c r="LDP26" s="54"/>
      <c r="LDQ26" s="54"/>
      <c r="LDR26" s="54"/>
      <c r="LDS26" s="54"/>
      <c r="LDT26" s="54"/>
      <c r="LDU26" s="54"/>
      <c r="LDV26" s="54"/>
      <c r="LDW26" s="54"/>
      <c r="LDX26" s="54"/>
      <c r="LDY26" s="54"/>
      <c r="LDZ26" s="54"/>
      <c r="LEA26" s="54"/>
      <c r="LEB26" s="54"/>
      <c r="LEC26" s="54"/>
      <c r="LED26" s="54"/>
      <c r="LEE26" s="54"/>
      <c r="LEF26" s="54"/>
      <c r="LEG26" s="54"/>
      <c r="LEH26" s="54"/>
      <c r="LEI26" s="54"/>
      <c r="LEJ26" s="54"/>
      <c r="LEK26" s="54"/>
      <c r="LEL26" s="54"/>
      <c r="LEM26" s="54"/>
      <c r="LEN26" s="54"/>
      <c r="LEO26" s="54"/>
      <c r="LEP26" s="54"/>
      <c r="LEQ26" s="54"/>
      <c r="LER26" s="54"/>
      <c r="LES26" s="54"/>
      <c r="LET26" s="54"/>
      <c r="LEU26" s="54"/>
      <c r="LEV26" s="54"/>
      <c r="LEW26" s="54"/>
      <c r="LEX26" s="54"/>
      <c r="LEY26" s="54"/>
      <c r="LEZ26" s="54"/>
      <c r="LFA26" s="54"/>
      <c r="LFB26" s="54"/>
      <c r="LFC26" s="54"/>
      <c r="LFD26" s="54"/>
      <c r="LFE26" s="54"/>
      <c r="LFF26" s="54"/>
      <c r="LFG26" s="54"/>
      <c r="LFH26" s="54"/>
      <c r="LFI26" s="54"/>
      <c r="LFJ26" s="54"/>
      <c r="LFK26" s="54"/>
      <c r="LFL26" s="54"/>
      <c r="LFM26" s="54"/>
      <c r="LFN26" s="54"/>
      <c r="LFO26" s="54"/>
      <c r="LFP26" s="54"/>
      <c r="LFQ26" s="54"/>
      <c r="LFR26" s="54"/>
      <c r="LFS26" s="54"/>
      <c r="LFT26" s="54"/>
      <c r="LFU26" s="54"/>
      <c r="LFV26" s="54"/>
      <c r="LFW26" s="54"/>
      <c r="LFX26" s="54"/>
      <c r="LFY26" s="54"/>
      <c r="LFZ26" s="54"/>
      <c r="LGA26" s="54"/>
      <c r="LGB26" s="54"/>
      <c r="LGC26" s="54"/>
      <c r="LGD26" s="54"/>
      <c r="LGE26" s="54"/>
      <c r="LGF26" s="54"/>
      <c r="LGG26" s="54"/>
      <c r="LGH26" s="54"/>
      <c r="LGI26" s="54"/>
      <c r="LGJ26" s="54"/>
      <c r="LGK26" s="54"/>
      <c r="LGL26" s="54"/>
      <c r="LGM26" s="54"/>
      <c r="LGN26" s="54"/>
      <c r="LGO26" s="54"/>
      <c r="LGP26" s="54"/>
      <c r="LGQ26" s="54"/>
      <c r="LGR26" s="54"/>
      <c r="LGS26" s="54"/>
      <c r="LGT26" s="54"/>
      <c r="LGU26" s="54"/>
      <c r="LGV26" s="54"/>
      <c r="LGW26" s="54"/>
      <c r="LGX26" s="54"/>
      <c r="LGY26" s="54"/>
      <c r="LGZ26" s="54"/>
      <c r="LHA26" s="54"/>
      <c r="LHB26" s="54"/>
      <c r="LHC26" s="54"/>
      <c r="LHD26" s="54"/>
      <c r="LHE26" s="54"/>
      <c r="LHF26" s="54"/>
      <c r="LHG26" s="54"/>
      <c r="LHH26" s="54"/>
      <c r="LHI26" s="54"/>
      <c r="LHJ26" s="54"/>
      <c r="LHK26" s="54"/>
      <c r="LHL26" s="54"/>
      <c r="LHM26" s="54"/>
      <c r="LHN26" s="54"/>
      <c r="LHO26" s="54"/>
      <c r="LHP26" s="54"/>
      <c r="LHQ26" s="54"/>
      <c r="LHR26" s="54"/>
      <c r="LHS26" s="54"/>
      <c r="LHT26" s="54"/>
      <c r="LHU26" s="54"/>
      <c r="LHV26" s="54"/>
      <c r="LHW26" s="54"/>
      <c r="LHX26" s="54"/>
      <c r="LHY26" s="54"/>
      <c r="LHZ26" s="54"/>
      <c r="LIA26" s="54"/>
      <c r="LIB26" s="54"/>
      <c r="LIC26" s="54"/>
      <c r="LID26" s="54"/>
      <c r="LIE26" s="54"/>
      <c r="LIF26" s="54"/>
      <c r="LIG26" s="54"/>
      <c r="LIH26" s="54"/>
      <c r="LII26" s="54"/>
      <c r="LIJ26" s="54"/>
      <c r="LIK26" s="54"/>
      <c r="LIL26" s="54"/>
      <c r="LIM26" s="54"/>
      <c r="LIN26" s="54"/>
      <c r="LIO26" s="54"/>
      <c r="LIP26" s="54"/>
      <c r="LIQ26" s="54"/>
      <c r="LIR26" s="54"/>
      <c r="LIS26" s="54"/>
      <c r="LIT26" s="54"/>
      <c r="LIU26" s="54"/>
      <c r="LIV26" s="54"/>
      <c r="LIW26" s="54"/>
      <c r="LIX26" s="54"/>
      <c r="LIY26" s="54"/>
      <c r="LIZ26" s="54"/>
      <c r="LJA26" s="54"/>
      <c r="LJB26" s="54"/>
      <c r="LJC26" s="54"/>
      <c r="LJD26" s="54"/>
      <c r="LJE26" s="54"/>
      <c r="LJF26" s="54"/>
      <c r="LJG26" s="54"/>
      <c r="LJH26" s="54"/>
      <c r="LJI26" s="54"/>
      <c r="LJJ26" s="54"/>
      <c r="LJK26" s="54"/>
      <c r="LJL26" s="54"/>
      <c r="LJM26" s="54"/>
      <c r="LJN26" s="54"/>
      <c r="LJO26" s="54"/>
      <c r="LJP26" s="54"/>
      <c r="LJQ26" s="54"/>
      <c r="LJR26" s="54"/>
      <c r="LJS26" s="54"/>
      <c r="LJT26" s="54"/>
      <c r="LJU26" s="54"/>
      <c r="LJV26" s="54"/>
      <c r="LJW26" s="54"/>
      <c r="LJX26" s="54"/>
      <c r="LJY26" s="54"/>
      <c r="LJZ26" s="54"/>
      <c r="LKA26" s="54"/>
      <c r="LKB26" s="54"/>
      <c r="LKC26" s="54"/>
      <c r="LKD26" s="54"/>
      <c r="LKE26" s="54"/>
      <c r="LKF26" s="54"/>
      <c r="LKG26" s="54"/>
      <c r="LKH26" s="54"/>
      <c r="LKI26" s="54"/>
      <c r="LKJ26" s="54"/>
      <c r="LKK26" s="54"/>
      <c r="LKL26" s="54"/>
      <c r="LKM26" s="54"/>
      <c r="LKN26" s="54"/>
      <c r="LKO26" s="54"/>
      <c r="LKP26" s="54"/>
      <c r="LKQ26" s="54"/>
      <c r="LKR26" s="54"/>
      <c r="LKS26" s="54"/>
      <c r="LKT26" s="54"/>
      <c r="LKU26" s="54"/>
      <c r="LKV26" s="54"/>
      <c r="LKW26" s="54"/>
      <c r="LKX26" s="54"/>
      <c r="LKY26" s="54"/>
      <c r="LKZ26" s="54"/>
      <c r="LLA26" s="54"/>
      <c r="LLB26" s="54"/>
      <c r="LLC26" s="54"/>
      <c r="LLD26" s="54"/>
      <c r="LLE26" s="54"/>
      <c r="LLF26" s="54"/>
      <c r="LLG26" s="54"/>
      <c r="LLH26" s="54"/>
      <c r="LLI26" s="54"/>
      <c r="LLJ26" s="54"/>
      <c r="LLK26" s="54"/>
      <c r="LLL26" s="54"/>
      <c r="LLM26" s="54"/>
      <c r="LLN26" s="54"/>
      <c r="LLO26" s="54"/>
      <c r="LLP26" s="54"/>
      <c r="LLQ26" s="54"/>
      <c r="LLR26" s="54"/>
      <c r="LLS26" s="54"/>
      <c r="LLT26" s="54"/>
      <c r="LLU26" s="54"/>
      <c r="LLV26" s="54"/>
      <c r="LLW26" s="54"/>
      <c r="LLX26" s="54"/>
      <c r="LLY26" s="54"/>
      <c r="LLZ26" s="54"/>
      <c r="LMA26" s="54"/>
      <c r="LMB26" s="54"/>
      <c r="LMC26" s="54"/>
      <c r="LMD26" s="54"/>
      <c r="LME26" s="54"/>
      <c r="LMF26" s="54"/>
      <c r="LMG26" s="54"/>
      <c r="LMH26" s="54"/>
      <c r="LMI26" s="54"/>
      <c r="LMJ26" s="54"/>
      <c r="LMK26" s="54"/>
      <c r="LML26" s="54"/>
      <c r="LMM26" s="54"/>
      <c r="LMN26" s="54"/>
      <c r="LMO26" s="54"/>
      <c r="LMP26" s="54"/>
      <c r="LMQ26" s="54"/>
      <c r="LMR26" s="54"/>
      <c r="LMS26" s="54"/>
      <c r="LMT26" s="54"/>
      <c r="LMU26" s="54"/>
      <c r="LMV26" s="54"/>
      <c r="LMW26" s="54"/>
      <c r="LMX26" s="54"/>
      <c r="LMY26" s="54"/>
      <c r="LMZ26" s="54"/>
      <c r="LNA26" s="54"/>
      <c r="LNB26" s="54"/>
      <c r="LNC26" s="54"/>
      <c r="LND26" s="54"/>
      <c r="LNE26" s="54"/>
      <c r="LNF26" s="54"/>
      <c r="LNG26" s="54"/>
      <c r="LNH26" s="54"/>
      <c r="LNI26" s="54"/>
      <c r="LNJ26" s="54"/>
      <c r="LNK26" s="54"/>
      <c r="LNL26" s="54"/>
      <c r="LNM26" s="54"/>
      <c r="LNN26" s="54"/>
      <c r="LNO26" s="54"/>
      <c r="LNP26" s="54"/>
      <c r="LNQ26" s="54"/>
      <c r="LNR26" s="54"/>
      <c r="LNS26" s="54"/>
      <c r="LNT26" s="54"/>
      <c r="LNU26" s="54"/>
      <c r="LNV26" s="54"/>
      <c r="LNW26" s="54"/>
      <c r="LNX26" s="54"/>
      <c r="LNY26" s="54"/>
      <c r="LNZ26" s="54"/>
      <c r="LOA26" s="54"/>
      <c r="LOB26" s="54"/>
      <c r="LOC26" s="54"/>
      <c r="LOD26" s="54"/>
      <c r="LOE26" s="54"/>
      <c r="LOF26" s="54"/>
      <c r="LOG26" s="54"/>
      <c r="LOH26" s="54"/>
      <c r="LOI26" s="54"/>
      <c r="LOJ26" s="54"/>
      <c r="LOK26" s="54"/>
      <c r="LOL26" s="54"/>
      <c r="LOM26" s="54"/>
      <c r="LON26" s="54"/>
      <c r="LOO26" s="54"/>
      <c r="LOP26" s="54"/>
      <c r="LOQ26" s="54"/>
      <c r="LOR26" s="54"/>
      <c r="LOS26" s="54"/>
      <c r="LOT26" s="54"/>
      <c r="LOU26" s="54"/>
      <c r="LOV26" s="54"/>
      <c r="LOW26" s="54"/>
      <c r="LOX26" s="54"/>
      <c r="LOY26" s="54"/>
      <c r="LOZ26" s="54"/>
      <c r="LPA26" s="54"/>
      <c r="LPB26" s="54"/>
      <c r="LPC26" s="54"/>
      <c r="LPD26" s="54"/>
      <c r="LPE26" s="54"/>
      <c r="LPF26" s="54"/>
      <c r="LPG26" s="54"/>
      <c r="LPH26" s="54"/>
      <c r="LPI26" s="54"/>
      <c r="LPJ26" s="54"/>
      <c r="LPK26" s="54"/>
      <c r="LPL26" s="54"/>
      <c r="LPM26" s="54"/>
      <c r="LPN26" s="54"/>
      <c r="LPO26" s="54"/>
      <c r="LPP26" s="54"/>
      <c r="LPQ26" s="54"/>
      <c r="LPR26" s="54"/>
      <c r="LPS26" s="54"/>
      <c r="LPT26" s="54"/>
      <c r="LPU26" s="54"/>
      <c r="LPV26" s="54"/>
      <c r="LPW26" s="54"/>
      <c r="LPX26" s="54"/>
      <c r="LPY26" s="54"/>
      <c r="LPZ26" s="54"/>
      <c r="LQA26" s="54"/>
      <c r="LQB26" s="54"/>
      <c r="LQC26" s="54"/>
      <c r="LQD26" s="54"/>
      <c r="LQE26" s="54"/>
      <c r="LQF26" s="54"/>
      <c r="LQG26" s="54"/>
      <c r="LQH26" s="54"/>
      <c r="LQI26" s="54"/>
      <c r="LQJ26" s="54"/>
      <c r="LQK26" s="54"/>
      <c r="LQL26" s="54"/>
      <c r="LQM26" s="54"/>
      <c r="LQN26" s="54"/>
      <c r="LQO26" s="54"/>
      <c r="LQP26" s="54"/>
      <c r="LQQ26" s="54"/>
      <c r="LQR26" s="54"/>
      <c r="LQS26" s="54"/>
      <c r="LQT26" s="54"/>
      <c r="LQU26" s="54"/>
      <c r="LQV26" s="54"/>
      <c r="LQW26" s="54"/>
      <c r="LQX26" s="54"/>
      <c r="LQY26" s="54"/>
      <c r="LQZ26" s="54"/>
      <c r="LRA26" s="54"/>
      <c r="LRB26" s="54"/>
      <c r="LRC26" s="54"/>
      <c r="LRD26" s="54"/>
      <c r="LRE26" s="54"/>
      <c r="LRF26" s="54"/>
      <c r="LRG26" s="54"/>
      <c r="LRH26" s="54"/>
      <c r="LRI26" s="54"/>
      <c r="LRJ26" s="54"/>
      <c r="LRK26" s="54"/>
      <c r="LRL26" s="54"/>
      <c r="LRM26" s="54"/>
      <c r="LRN26" s="54"/>
      <c r="LRO26" s="54"/>
      <c r="LRP26" s="54"/>
      <c r="LRQ26" s="54"/>
      <c r="LRR26" s="54"/>
      <c r="LRS26" s="54"/>
      <c r="LRT26" s="54"/>
      <c r="LRU26" s="54"/>
      <c r="LRV26" s="54"/>
      <c r="LRW26" s="54"/>
      <c r="LRX26" s="54"/>
      <c r="LRY26" s="54"/>
      <c r="LRZ26" s="54"/>
      <c r="LSA26" s="54"/>
      <c r="LSB26" s="54"/>
      <c r="LSC26" s="54"/>
      <c r="LSD26" s="54"/>
      <c r="LSE26" s="54"/>
      <c r="LSF26" s="54"/>
      <c r="LSG26" s="54"/>
      <c r="LSH26" s="54"/>
      <c r="LSI26" s="54"/>
      <c r="LSJ26" s="54"/>
      <c r="LSK26" s="54"/>
      <c r="LSL26" s="54"/>
      <c r="LSM26" s="54"/>
      <c r="LSN26" s="54"/>
      <c r="LSO26" s="54"/>
      <c r="LSP26" s="54"/>
      <c r="LSQ26" s="54"/>
      <c r="LSR26" s="54"/>
      <c r="LSS26" s="54"/>
      <c r="LST26" s="54"/>
      <c r="LSU26" s="54"/>
      <c r="LSV26" s="54"/>
      <c r="LSW26" s="54"/>
      <c r="LSX26" s="54"/>
      <c r="LSY26" s="54"/>
      <c r="LSZ26" s="54"/>
      <c r="LTA26" s="54"/>
      <c r="LTB26" s="54"/>
      <c r="LTC26" s="54"/>
      <c r="LTD26" s="54"/>
      <c r="LTE26" s="54"/>
      <c r="LTF26" s="54"/>
      <c r="LTG26" s="54"/>
      <c r="LTH26" s="54"/>
      <c r="LTI26" s="54"/>
      <c r="LTJ26" s="54"/>
      <c r="LTK26" s="54"/>
      <c r="LTL26" s="54"/>
      <c r="LTM26" s="54"/>
      <c r="LTN26" s="54"/>
      <c r="LTO26" s="54"/>
      <c r="LTP26" s="54"/>
      <c r="LTQ26" s="54"/>
      <c r="LTR26" s="54"/>
      <c r="LTS26" s="54"/>
      <c r="LTT26" s="54"/>
      <c r="LTU26" s="54"/>
      <c r="LTV26" s="54"/>
      <c r="LTW26" s="54"/>
      <c r="LTX26" s="54"/>
      <c r="LTY26" s="54"/>
      <c r="LTZ26" s="54"/>
      <c r="LUA26" s="54"/>
      <c r="LUB26" s="54"/>
      <c r="LUC26" s="54"/>
      <c r="LUD26" s="54"/>
      <c r="LUE26" s="54"/>
      <c r="LUF26" s="54"/>
      <c r="LUG26" s="54"/>
      <c r="LUH26" s="54"/>
      <c r="LUI26" s="54"/>
      <c r="LUJ26" s="54"/>
      <c r="LUK26" s="54"/>
      <c r="LUL26" s="54"/>
      <c r="LUM26" s="54"/>
      <c r="LUN26" s="54"/>
      <c r="LUO26" s="54"/>
      <c r="LUP26" s="54"/>
      <c r="LUQ26" s="54"/>
      <c r="LUR26" s="54"/>
      <c r="LUS26" s="54"/>
      <c r="LUT26" s="54"/>
      <c r="LUU26" s="54"/>
      <c r="LUV26" s="54"/>
      <c r="LUW26" s="54"/>
      <c r="LUX26" s="54"/>
      <c r="LUY26" s="54"/>
      <c r="LUZ26" s="54"/>
      <c r="LVA26" s="54"/>
      <c r="LVB26" s="54"/>
      <c r="LVC26" s="54"/>
      <c r="LVD26" s="54"/>
      <c r="LVE26" s="54"/>
      <c r="LVF26" s="54"/>
      <c r="LVG26" s="54"/>
      <c r="LVH26" s="54"/>
      <c r="LVI26" s="54"/>
      <c r="LVJ26" s="54"/>
      <c r="LVK26" s="54"/>
      <c r="LVL26" s="54"/>
      <c r="LVM26" s="54"/>
      <c r="LVN26" s="54"/>
      <c r="LVO26" s="54"/>
      <c r="LVP26" s="54"/>
      <c r="LVQ26" s="54"/>
      <c r="LVR26" s="54"/>
      <c r="LVS26" s="54"/>
      <c r="LVT26" s="54"/>
      <c r="LVU26" s="54"/>
      <c r="LVV26" s="54"/>
      <c r="LVW26" s="54"/>
      <c r="LVX26" s="54"/>
      <c r="LVY26" s="54"/>
      <c r="LVZ26" s="54"/>
      <c r="LWA26" s="54"/>
      <c r="LWB26" s="54"/>
      <c r="LWC26" s="54"/>
      <c r="LWD26" s="54"/>
      <c r="LWE26" s="54"/>
      <c r="LWF26" s="54"/>
      <c r="LWG26" s="54"/>
      <c r="LWH26" s="54"/>
      <c r="LWI26" s="54"/>
      <c r="LWJ26" s="54"/>
      <c r="LWK26" s="54"/>
      <c r="LWL26" s="54"/>
      <c r="LWM26" s="54"/>
      <c r="LWN26" s="54"/>
      <c r="LWO26" s="54"/>
      <c r="LWP26" s="54"/>
      <c r="LWQ26" s="54"/>
      <c r="LWR26" s="54"/>
      <c r="LWS26" s="54"/>
      <c r="LWT26" s="54"/>
      <c r="LWU26" s="54"/>
      <c r="LWV26" s="54"/>
      <c r="LWW26" s="54"/>
      <c r="LWX26" s="54"/>
      <c r="LWY26" s="54"/>
      <c r="LWZ26" s="54"/>
      <c r="LXA26" s="54"/>
      <c r="LXB26" s="54"/>
      <c r="LXC26" s="54"/>
      <c r="LXD26" s="54"/>
      <c r="LXE26" s="54"/>
      <c r="LXF26" s="54"/>
      <c r="LXG26" s="54"/>
      <c r="LXH26" s="54"/>
      <c r="LXI26" s="54"/>
      <c r="LXJ26" s="54"/>
      <c r="LXK26" s="54"/>
      <c r="LXL26" s="54"/>
      <c r="LXM26" s="54"/>
      <c r="LXN26" s="54"/>
      <c r="LXO26" s="54"/>
      <c r="LXP26" s="54"/>
      <c r="LXQ26" s="54"/>
      <c r="LXR26" s="54"/>
      <c r="LXS26" s="54"/>
      <c r="LXT26" s="54"/>
      <c r="LXU26" s="54"/>
      <c r="LXV26" s="54"/>
      <c r="LXW26" s="54"/>
      <c r="LXX26" s="54"/>
      <c r="LXY26" s="54"/>
      <c r="LXZ26" s="54"/>
      <c r="LYA26" s="54"/>
      <c r="LYB26" s="54"/>
      <c r="LYC26" s="54"/>
      <c r="LYD26" s="54"/>
      <c r="LYE26" s="54"/>
      <c r="LYF26" s="54"/>
      <c r="LYG26" s="54"/>
      <c r="LYH26" s="54"/>
      <c r="LYI26" s="54"/>
      <c r="LYJ26" s="54"/>
      <c r="LYK26" s="54"/>
      <c r="LYL26" s="54"/>
      <c r="LYM26" s="54"/>
      <c r="LYN26" s="54"/>
      <c r="LYO26" s="54"/>
      <c r="LYP26" s="54"/>
      <c r="LYQ26" s="54"/>
      <c r="LYR26" s="54"/>
      <c r="LYS26" s="54"/>
      <c r="LYT26" s="54"/>
      <c r="LYU26" s="54"/>
      <c r="LYV26" s="54"/>
      <c r="LYW26" s="54"/>
      <c r="LYX26" s="54"/>
      <c r="LYY26" s="54"/>
      <c r="LYZ26" s="54"/>
      <c r="LZA26" s="54"/>
      <c r="LZB26" s="54"/>
      <c r="LZC26" s="54"/>
      <c r="LZD26" s="54"/>
      <c r="LZE26" s="54"/>
      <c r="LZF26" s="54"/>
      <c r="LZG26" s="54"/>
      <c r="LZH26" s="54"/>
      <c r="LZI26" s="54"/>
      <c r="LZJ26" s="54"/>
      <c r="LZK26" s="54"/>
      <c r="LZL26" s="54"/>
      <c r="LZM26" s="54"/>
      <c r="LZN26" s="54"/>
      <c r="LZO26" s="54"/>
      <c r="LZP26" s="54"/>
      <c r="LZQ26" s="54"/>
      <c r="LZR26" s="54"/>
      <c r="LZS26" s="54"/>
      <c r="LZT26" s="54"/>
      <c r="LZU26" s="54"/>
      <c r="LZV26" s="54"/>
      <c r="LZW26" s="54"/>
      <c r="LZX26" s="54"/>
      <c r="LZY26" s="54"/>
      <c r="LZZ26" s="54"/>
      <c r="MAA26" s="54"/>
      <c r="MAB26" s="54"/>
      <c r="MAC26" s="54"/>
      <c r="MAD26" s="54"/>
      <c r="MAE26" s="54"/>
      <c r="MAF26" s="54"/>
      <c r="MAG26" s="54"/>
      <c r="MAH26" s="54"/>
      <c r="MAI26" s="54"/>
      <c r="MAJ26" s="54"/>
      <c r="MAK26" s="54"/>
      <c r="MAL26" s="54"/>
      <c r="MAM26" s="54"/>
      <c r="MAN26" s="54"/>
      <c r="MAO26" s="54"/>
      <c r="MAP26" s="54"/>
      <c r="MAQ26" s="54"/>
      <c r="MAR26" s="54"/>
      <c r="MAS26" s="54"/>
      <c r="MAT26" s="54"/>
      <c r="MAU26" s="54"/>
      <c r="MAV26" s="54"/>
      <c r="MAW26" s="54"/>
      <c r="MAX26" s="54"/>
      <c r="MAY26" s="54"/>
      <c r="MAZ26" s="54"/>
      <c r="MBA26" s="54"/>
      <c r="MBB26" s="54"/>
      <c r="MBC26" s="54"/>
      <c r="MBD26" s="54"/>
      <c r="MBE26" s="54"/>
      <c r="MBF26" s="54"/>
      <c r="MBG26" s="54"/>
      <c r="MBH26" s="54"/>
      <c r="MBI26" s="54"/>
      <c r="MBJ26" s="54"/>
      <c r="MBK26" s="54"/>
      <c r="MBL26" s="54"/>
      <c r="MBM26" s="54"/>
      <c r="MBN26" s="54"/>
      <c r="MBO26" s="54"/>
      <c r="MBP26" s="54"/>
      <c r="MBQ26" s="54"/>
      <c r="MBR26" s="54"/>
      <c r="MBS26" s="54"/>
      <c r="MBT26" s="54"/>
      <c r="MBU26" s="54"/>
      <c r="MBV26" s="54"/>
      <c r="MBW26" s="54"/>
      <c r="MBX26" s="54"/>
      <c r="MBY26" s="54"/>
      <c r="MBZ26" s="54"/>
      <c r="MCA26" s="54"/>
      <c r="MCB26" s="54"/>
      <c r="MCC26" s="54"/>
      <c r="MCD26" s="54"/>
      <c r="MCE26" s="54"/>
      <c r="MCF26" s="54"/>
      <c r="MCG26" s="54"/>
      <c r="MCH26" s="54"/>
      <c r="MCI26" s="54"/>
      <c r="MCJ26" s="54"/>
      <c r="MCK26" s="54"/>
      <c r="MCL26" s="54"/>
      <c r="MCM26" s="54"/>
      <c r="MCN26" s="54"/>
      <c r="MCO26" s="54"/>
      <c r="MCP26" s="54"/>
      <c r="MCQ26" s="54"/>
      <c r="MCR26" s="54"/>
      <c r="MCS26" s="54"/>
      <c r="MCT26" s="54"/>
      <c r="MCU26" s="54"/>
      <c r="MCV26" s="54"/>
      <c r="MCW26" s="54"/>
      <c r="MCX26" s="54"/>
      <c r="MCY26" s="54"/>
      <c r="MCZ26" s="54"/>
      <c r="MDA26" s="54"/>
      <c r="MDB26" s="54"/>
      <c r="MDC26" s="54"/>
      <c r="MDD26" s="54"/>
      <c r="MDE26" s="54"/>
      <c r="MDF26" s="54"/>
      <c r="MDG26" s="54"/>
      <c r="MDH26" s="54"/>
      <c r="MDI26" s="54"/>
      <c r="MDJ26" s="54"/>
      <c r="MDK26" s="54"/>
      <c r="MDL26" s="54"/>
      <c r="MDM26" s="54"/>
      <c r="MDN26" s="54"/>
      <c r="MDO26" s="54"/>
      <c r="MDP26" s="54"/>
      <c r="MDQ26" s="54"/>
      <c r="MDR26" s="54"/>
      <c r="MDS26" s="54"/>
      <c r="MDT26" s="54"/>
      <c r="MDU26" s="54"/>
      <c r="MDV26" s="54"/>
      <c r="MDW26" s="54"/>
      <c r="MDX26" s="54"/>
      <c r="MDY26" s="54"/>
      <c r="MDZ26" s="54"/>
      <c r="MEA26" s="54"/>
      <c r="MEB26" s="54"/>
      <c r="MEC26" s="54"/>
      <c r="MED26" s="54"/>
      <c r="MEE26" s="54"/>
      <c r="MEF26" s="54"/>
      <c r="MEG26" s="54"/>
      <c r="MEH26" s="54"/>
      <c r="MEI26" s="54"/>
      <c r="MEJ26" s="54"/>
      <c r="MEK26" s="54"/>
      <c r="MEL26" s="54"/>
      <c r="MEM26" s="54"/>
      <c r="MEN26" s="54"/>
      <c r="MEO26" s="54"/>
      <c r="MEP26" s="54"/>
      <c r="MEQ26" s="54"/>
      <c r="MER26" s="54"/>
      <c r="MES26" s="54"/>
      <c r="MET26" s="54"/>
      <c r="MEU26" s="54"/>
      <c r="MEV26" s="54"/>
      <c r="MEW26" s="54"/>
      <c r="MEX26" s="54"/>
      <c r="MEY26" s="54"/>
      <c r="MEZ26" s="54"/>
      <c r="MFA26" s="54"/>
      <c r="MFB26" s="54"/>
      <c r="MFC26" s="54"/>
      <c r="MFD26" s="54"/>
      <c r="MFE26" s="54"/>
      <c r="MFF26" s="54"/>
      <c r="MFG26" s="54"/>
      <c r="MFH26" s="54"/>
      <c r="MFI26" s="54"/>
      <c r="MFJ26" s="54"/>
      <c r="MFK26" s="54"/>
      <c r="MFL26" s="54"/>
      <c r="MFM26" s="54"/>
      <c r="MFN26" s="54"/>
      <c r="MFO26" s="54"/>
      <c r="MFP26" s="54"/>
      <c r="MFQ26" s="54"/>
      <c r="MFR26" s="54"/>
      <c r="MFS26" s="54"/>
      <c r="MFT26" s="54"/>
      <c r="MFU26" s="54"/>
      <c r="MFV26" s="54"/>
      <c r="MFW26" s="54"/>
      <c r="MFX26" s="54"/>
      <c r="MFY26" s="54"/>
      <c r="MFZ26" s="54"/>
      <c r="MGA26" s="54"/>
      <c r="MGB26" s="54"/>
      <c r="MGC26" s="54"/>
      <c r="MGD26" s="54"/>
      <c r="MGE26" s="54"/>
      <c r="MGF26" s="54"/>
      <c r="MGG26" s="54"/>
      <c r="MGH26" s="54"/>
      <c r="MGI26" s="54"/>
      <c r="MGJ26" s="54"/>
      <c r="MGK26" s="54"/>
      <c r="MGL26" s="54"/>
      <c r="MGM26" s="54"/>
      <c r="MGN26" s="54"/>
      <c r="MGO26" s="54"/>
      <c r="MGP26" s="54"/>
      <c r="MGQ26" s="54"/>
      <c r="MGR26" s="54"/>
      <c r="MGS26" s="54"/>
      <c r="MGT26" s="54"/>
      <c r="MGU26" s="54"/>
      <c r="MGV26" s="54"/>
      <c r="MGW26" s="54"/>
      <c r="MGX26" s="54"/>
      <c r="MGY26" s="54"/>
      <c r="MGZ26" s="54"/>
      <c r="MHA26" s="54"/>
      <c r="MHB26" s="54"/>
      <c r="MHC26" s="54"/>
      <c r="MHD26" s="54"/>
      <c r="MHE26" s="54"/>
      <c r="MHF26" s="54"/>
      <c r="MHG26" s="54"/>
      <c r="MHH26" s="54"/>
      <c r="MHI26" s="54"/>
      <c r="MHJ26" s="54"/>
      <c r="MHK26" s="54"/>
      <c r="MHL26" s="54"/>
      <c r="MHM26" s="54"/>
      <c r="MHN26" s="54"/>
      <c r="MHO26" s="54"/>
      <c r="MHP26" s="54"/>
      <c r="MHQ26" s="54"/>
      <c r="MHR26" s="54"/>
      <c r="MHS26" s="54"/>
      <c r="MHT26" s="54"/>
      <c r="MHU26" s="54"/>
      <c r="MHV26" s="54"/>
      <c r="MHW26" s="54"/>
      <c r="MHX26" s="54"/>
      <c r="MHY26" s="54"/>
      <c r="MHZ26" s="54"/>
      <c r="MIA26" s="54"/>
      <c r="MIB26" s="54"/>
      <c r="MIC26" s="54"/>
      <c r="MID26" s="54"/>
      <c r="MIE26" s="54"/>
      <c r="MIF26" s="54"/>
      <c r="MIG26" s="54"/>
      <c r="MIH26" s="54"/>
      <c r="MII26" s="54"/>
      <c r="MIJ26" s="54"/>
      <c r="MIK26" s="54"/>
      <c r="MIL26" s="54"/>
      <c r="MIM26" s="54"/>
      <c r="MIN26" s="54"/>
      <c r="MIO26" s="54"/>
      <c r="MIP26" s="54"/>
      <c r="MIQ26" s="54"/>
      <c r="MIR26" s="54"/>
      <c r="MIS26" s="54"/>
      <c r="MIT26" s="54"/>
      <c r="MIU26" s="54"/>
      <c r="MIV26" s="54"/>
      <c r="MIW26" s="54"/>
      <c r="MIX26" s="54"/>
      <c r="MIY26" s="54"/>
      <c r="MIZ26" s="54"/>
      <c r="MJA26" s="54"/>
      <c r="MJB26" s="54"/>
      <c r="MJC26" s="54"/>
      <c r="MJD26" s="54"/>
      <c r="MJE26" s="54"/>
      <c r="MJF26" s="54"/>
      <c r="MJG26" s="54"/>
      <c r="MJH26" s="54"/>
      <c r="MJI26" s="54"/>
      <c r="MJJ26" s="54"/>
      <c r="MJK26" s="54"/>
      <c r="MJL26" s="54"/>
      <c r="MJM26" s="54"/>
      <c r="MJN26" s="54"/>
      <c r="MJO26" s="54"/>
      <c r="MJP26" s="54"/>
      <c r="MJQ26" s="54"/>
      <c r="MJR26" s="54"/>
      <c r="MJS26" s="54"/>
      <c r="MJT26" s="54"/>
      <c r="MJU26" s="54"/>
      <c r="MJV26" s="54"/>
      <c r="MJW26" s="54"/>
      <c r="MJX26" s="54"/>
      <c r="MJY26" s="54"/>
      <c r="MJZ26" s="54"/>
      <c r="MKA26" s="54"/>
      <c r="MKB26" s="54"/>
      <c r="MKC26" s="54"/>
      <c r="MKD26" s="54"/>
      <c r="MKE26" s="54"/>
      <c r="MKF26" s="54"/>
      <c r="MKG26" s="54"/>
      <c r="MKH26" s="54"/>
      <c r="MKI26" s="54"/>
      <c r="MKJ26" s="54"/>
      <c r="MKK26" s="54"/>
      <c r="MKL26" s="54"/>
      <c r="MKM26" s="54"/>
      <c r="MKN26" s="54"/>
      <c r="MKO26" s="54"/>
      <c r="MKP26" s="54"/>
      <c r="MKQ26" s="54"/>
      <c r="MKR26" s="54"/>
      <c r="MKS26" s="54"/>
      <c r="MKT26" s="54"/>
      <c r="MKU26" s="54"/>
      <c r="MKV26" s="54"/>
      <c r="MKW26" s="54"/>
      <c r="MKX26" s="54"/>
      <c r="MKY26" s="54"/>
      <c r="MKZ26" s="54"/>
      <c r="MLA26" s="54"/>
      <c r="MLB26" s="54"/>
      <c r="MLC26" s="54"/>
      <c r="MLD26" s="54"/>
      <c r="MLE26" s="54"/>
      <c r="MLF26" s="54"/>
      <c r="MLG26" s="54"/>
      <c r="MLH26" s="54"/>
      <c r="MLI26" s="54"/>
      <c r="MLJ26" s="54"/>
      <c r="MLK26" s="54"/>
      <c r="MLL26" s="54"/>
      <c r="MLM26" s="54"/>
      <c r="MLN26" s="54"/>
      <c r="MLO26" s="54"/>
      <c r="MLP26" s="54"/>
      <c r="MLQ26" s="54"/>
      <c r="MLR26" s="54"/>
      <c r="MLS26" s="54"/>
      <c r="MLT26" s="54"/>
      <c r="MLU26" s="54"/>
      <c r="MLV26" s="54"/>
      <c r="MLW26" s="54"/>
      <c r="MLX26" s="54"/>
      <c r="MLY26" s="54"/>
      <c r="MLZ26" s="54"/>
      <c r="MMA26" s="54"/>
      <c r="MMB26" s="54"/>
      <c r="MMC26" s="54"/>
      <c r="MMD26" s="54"/>
      <c r="MME26" s="54"/>
      <c r="MMF26" s="54"/>
      <c r="MMG26" s="54"/>
      <c r="MMH26" s="54"/>
      <c r="MMI26" s="54"/>
      <c r="MMJ26" s="54"/>
      <c r="MMK26" s="54"/>
      <c r="MML26" s="54"/>
      <c r="MMM26" s="54"/>
      <c r="MMN26" s="54"/>
      <c r="MMO26" s="54"/>
      <c r="MMP26" s="54"/>
      <c r="MMQ26" s="54"/>
      <c r="MMR26" s="54"/>
      <c r="MMS26" s="54"/>
      <c r="MMT26" s="54"/>
      <c r="MMU26" s="54"/>
      <c r="MMV26" s="54"/>
      <c r="MMW26" s="54"/>
      <c r="MMX26" s="54"/>
      <c r="MMY26" s="54"/>
      <c r="MMZ26" s="54"/>
      <c r="MNA26" s="54"/>
      <c r="MNB26" s="54"/>
      <c r="MNC26" s="54"/>
      <c r="MND26" s="54"/>
      <c r="MNE26" s="54"/>
      <c r="MNF26" s="54"/>
      <c r="MNG26" s="54"/>
      <c r="MNH26" s="54"/>
      <c r="MNI26" s="54"/>
      <c r="MNJ26" s="54"/>
      <c r="MNK26" s="54"/>
      <c r="MNL26" s="54"/>
      <c r="MNM26" s="54"/>
      <c r="MNN26" s="54"/>
      <c r="MNO26" s="54"/>
      <c r="MNP26" s="54"/>
      <c r="MNQ26" s="54"/>
      <c r="MNR26" s="54"/>
      <c r="MNS26" s="54"/>
      <c r="MNT26" s="54"/>
      <c r="MNU26" s="54"/>
      <c r="MNV26" s="54"/>
      <c r="MNW26" s="54"/>
      <c r="MNX26" s="54"/>
      <c r="MNY26" s="54"/>
      <c r="MNZ26" s="54"/>
      <c r="MOA26" s="54"/>
      <c r="MOB26" s="54"/>
      <c r="MOC26" s="54"/>
      <c r="MOD26" s="54"/>
      <c r="MOE26" s="54"/>
      <c r="MOF26" s="54"/>
      <c r="MOG26" s="54"/>
      <c r="MOH26" s="54"/>
      <c r="MOI26" s="54"/>
      <c r="MOJ26" s="54"/>
      <c r="MOK26" s="54"/>
      <c r="MOL26" s="54"/>
      <c r="MOM26" s="54"/>
      <c r="MON26" s="54"/>
      <c r="MOO26" s="54"/>
      <c r="MOP26" s="54"/>
      <c r="MOQ26" s="54"/>
      <c r="MOR26" s="54"/>
      <c r="MOS26" s="54"/>
      <c r="MOT26" s="54"/>
      <c r="MOU26" s="54"/>
      <c r="MOV26" s="54"/>
      <c r="MOW26" s="54"/>
      <c r="MOX26" s="54"/>
      <c r="MOY26" s="54"/>
      <c r="MOZ26" s="54"/>
      <c r="MPA26" s="54"/>
      <c r="MPB26" s="54"/>
      <c r="MPC26" s="54"/>
      <c r="MPD26" s="54"/>
      <c r="MPE26" s="54"/>
      <c r="MPF26" s="54"/>
      <c r="MPG26" s="54"/>
      <c r="MPH26" s="54"/>
      <c r="MPI26" s="54"/>
      <c r="MPJ26" s="54"/>
      <c r="MPK26" s="54"/>
      <c r="MPL26" s="54"/>
      <c r="MPM26" s="54"/>
      <c r="MPN26" s="54"/>
      <c r="MPO26" s="54"/>
      <c r="MPP26" s="54"/>
      <c r="MPQ26" s="54"/>
      <c r="MPR26" s="54"/>
      <c r="MPS26" s="54"/>
      <c r="MPT26" s="54"/>
      <c r="MPU26" s="54"/>
      <c r="MPV26" s="54"/>
      <c r="MPW26" s="54"/>
      <c r="MPX26" s="54"/>
      <c r="MPY26" s="54"/>
      <c r="MPZ26" s="54"/>
      <c r="MQA26" s="54"/>
      <c r="MQB26" s="54"/>
      <c r="MQC26" s="54"/>
      <c r="MQD26" s="54"/>
      <c r="MQE26" s="54"/>
      <c r="MQF26" s="54"/>
      <c r="MQG26" s="54"/>
      <c r="MQH26" s="54"/>
      <c r="MQI26" s="54"/>
      <c r="MQJ26" s="54"/>
      <c r="MQK26" s="54"/>
      <c r="MQL26" s="54"/>
      <c r="MQM26" s="54"/>
      <c r="MQN26" s="54"/>
      <c r="MQO26" s="54"/>
      <c r="MQP26" s="54"/>
      <c r="MQQ26" s="54"/>
      <c r="MQR26" s="54"/>
      <c r="MQS26" s="54"/>
      <c r="MQT26" s="54"/>
      <c r="MQU26" s="54"/>
      <c r="MQV26" s="54"/>
      <c r="MQW26" s="54"/>
      <c r="MQX26" s="54"/>
      <c r="MQY26" s="54"/>
      <c r="MQZ26" s="54"/>
      <c r="MRA26" s="54"/>
      <c r="MRB26" s="54"/>
      <c r="MRC26" s="54"/>
      <c r="MRD26" s="54"/>
      <c r="MRE26" s="54"/>
      <c r="MRF26" s="54"/>
      <c r="MRG26" s="54"/>
      <c r="MRH26" s="54"/>
      <c r="MRI26" s="54"/>
      <c r="MRJ26" s="54"/>
      <c r="MRK26" s="54"/>
      <c r="MRL26" s="54"/>
      <c r="MRM26" s="54"/>
      <c r="MRN26" s="54"/>
      <c r="MRO26" s="54"/>
      <c r="MRP26" s="54"/>
      <c r="MRQ26" s="54"/>
      <c r="MRR26" s="54"/>
      <c r="MRS26" s="54"/>
      <c r="MRT26" s="54"/>
      <c r="MRU26" s="54"/>
      <c r="MRV26" s="54"/>
      <c r="MRW26" s="54"/>
      <c r="MRX26" s="54"/>
      <c r="MRY26" s="54"/>
      <c r="MRZ26" s="54"/>
      <c r="MSA26" s="54"/>
      <c r="MSB26" s="54"/>
      <c r="MSC26" s="54"/>
      <c r="MSD26" s="54"/>
      <c r="MSE26" s="54"/>
      <c r="MSF26" s="54"/>
      <c r="MSG26" s="54"/>
      <c r="MSH26" s="54"/>
      <c r="MSI26" s="54"/>
      <c r="MSJ26" s="54"/>
      <c r="MSK26" s="54"/>
      <c r="MSL26" s="54"/>
      <c r="MSM26" s="54"/>
      <c r="MSN26" s="54"/>
      <c r="MSO26" s="54"/>
      <c r="MSP26" s="54"/>
      <c r="MSQ26" s="54"/>
      <c r="MSR26" s="54"/>
      <c r="MSS26" s="54"/>
      <c r="MST26" s="54"/>
      <c r="MSU26" s="54"/>
      <c r="MSV26" s="54"/>
      <c r="MSW26" s="54"/>
      <c r="MSX26" s="54"/>
      <c r="MSY26" s="54"/>
      <c r="MSZ26" s="54"/>
      <c r="MTA26" s="54"/>
      <c r="MTB26" s="54"/>
      <c r="MTC26" s="54"/>
      <c r="MTD26" s="54"/>
      <c r="MTE26" s="54"/>
      <c r="MTF26" s="54"/>
      <c r="MTG26" s="54"/>
      <c r="MTH26" s="54"/>
      <c r="MTI26" s="54"/>
      <c r="MTJ26" s="54"/>
      <c r="MTK26" s="54"/>
      <c r="MTL26" s="54"/>
      <c r="MTM26" s="54"/>
      <c r="MTN26" s="54"/>
      <c r="MTO26" s="54"/>
      <c r="MTP26" s="54"/>
      <c r="MTQ26" s="54"/>
      <c r="MTR26" s="54"/>
      <c r="MTS26" s="54"/>
      <c r="MTT26" s="54"/>
      <c r="MTU26" s="54"/>
      <c r="MTV26" s="54"/>
      <c r="MTW26" s="54"/>
      <c r="MTX26" s="54"/>
      <c r="MTY26" s="54"/>
      <c r="MTZ26" s="54"/>
      <c r="MUA26" s="54"/>
      <c r="MUB26" s="54"/>
      <c r="MUC26" s="54"/>
      <c r="MUD26" s="54"/>
      <c r="MUE26" s="54"/>
      <c r="MUF26" s="54"/>
      <c r="MUG26" s="54"/>
      <c r="MUH26" s="54"/>
      <c r="MUI26" s="54"/>
      <c r="MUJ26" s="54"/>
      <c r="MUK26" s="54"/>
      <c r="MUL26" s="54"/>
      <c r="MUM26" s="54"/>
      <c r="MUN26" s="54"/>
      <c r="MUO26" s="54"/>
      <c r="MUP26" s="54"/>
      <c r="MUQ26" s="54"/>
      <c r="MUR26" s="54"/>
      <c r="MUS26" s="54"/>
      <c r="MUT26" s="54"/>
      <c r="MUU26" s="54"/>
      <c r="MUV26" s="54"/>
      <c r="MUW26" s="54"/>
      <c r="MUX26" s="54"/>
      <c r="MUY26" s="54"/>
      <c r="MUZ26" s="54"/>
      <c r="MVA26" s="54"/>
      <c r="MVB26" s="54"/>
      <c r="MVC26" s="54"/>
      <c r="MVD26" s="54"/>
      <c r="MVE26" s="54"/>
      <c r="MVF26" s="54"/>
      <c r="MVG26" s="54"/>
      <c r="MVH26" s="54"/>
      <c r="MVI26" s="54"/>
      <c r="MVJ26" s="54"/>
      <c r="MVK26" s="54"/>
      <c r="MVL26" s="54"/>
      <c r="MVM26" s="54"/>
      <c r="MVN26" s="54"/>
      <c r="MVO26" s="54"/>
      <c r="MVP26" s="54"/>
      <c r="MVQ26" s="54"/>
      <c r="MVR26" s="54"/>
      <c r="MVS26" s="54"/>
      <c r="MVT26" s="54"/>
      <c r="MVU26" s="54"/>
      <c r="MVV26" s="54"/>
      <c r="MVW26" s="54"/>
      <c r="MVX26" s="54"/>
      <c r="MVY26" s="54"/>
      <c r="MVZ26" s="54"/>
      <c r="MWA26" s="54"/>
      <c r="MWB26" s="54"/>
      <c r="MWC26" s="54"/>
      <c r="MWD26" s="54"/>
      <c r="MWE26" s="54"/>
      <c r="MWF26" s="54"/>
      <c r="MWG26" s="54"/>
      <c r="MWH26" s="54"/>
      <c r="MWI26" s="54"/>
      <c r="MWJ26" s="54"/>
      <c r="MWK26" s="54"/>
      <c r="MWL26" s="54"/>
      <c r="MWM26" s="54"/>
      <c r="MWN26" s="54"/>
      <c r="MWO26" s="54"/>
      <c r="MWP26" s="54"/>
      <c r="MWQ26" s="54"/>
      <c r="MWR26" s="54"/>
      <c r="MWS26" s="54"/>
      <c r="MWT26" s="54"/>
      <c r="MWU26" s="54"/>
      <c r="MWV26" s="54"/>
      <c r="MWW26" s="54"/>
      <c r="MWX26" s="54"/>
      <c r="MWY26" s="54"/>
      <c r="MWZ26" s="54"/>
      <c r="MXA26" s="54"/>
      <c r="MXB26" s="54"/>
      <c r="MXC26" s="54"/>
      <c r="MXD26" s="54"/>
      <c r="MXE26" s="54"/>
      <c r="MXF26" s="54"/>
      <c r="MXG26" s="54"/>
      <c r="MXH26" s="54"/>
      <c r="MXI26" s="54"/>
      <c r="MXJ26" s="54"/>
      <c r="MXK26" s="54"/>
      <c r="MXL26" s="54"/>
      <c r="MXM26" s="54"/>
      <c r="MXN26" s="54"/>
      <c r="MXO26" s="54"/>
      <c r="MXP26" s="54"/>
      <c r="MXQ26" s="54"/>
      <c r="MXR26" s="54"/>
      <c r="MXS26" s="54"/>
      <c r="MXT26" s="54"/>
      <c r="MXU26" s="54"/>
      <c r="MXV26" s="54"/>
      <c r="MXW26" s="54"/>
      <c r="MXX26" s="54"/>
      <c r="MXY26" s="54"/>
      <c r="MXZ26" s="54"/>
      <c r="MYA26" s="54"/>
      <c r="MYB26" s="54"/>
      <c r="MYC26" s="54"/>
      <c r="MYD26" s="54"/>
      <c r="MYE26" s="54"/>
      <c r="MYF26" s="54"/>
      <c r="MYG26" s="54"/>
      <c r="MYH26" s="54"/>
      <c r="MYI26" s="54"/>
      <c r="MYJ26" s="54"/>
      <c r="MYK26" s="54"/>
      <c r="MYL26" s="54"/>
      <c r="MYM26" s="54"/>
      <c r="MYN26" s="54"/>
      <c r="MYO26" s="54"/>
      <c r="MYP26" s="54"/>
      <c r="MYQ26" s="54"/>
      <c r="MYR26" s="54"/>
      <c r="MYS26" s="54"/>
      <c r="MYT26" s="54"/>
      <c r="MYU26" s="54"/>
      <c r="MYV26" s="54"/>
      <c r="MYW26" s="54"/>
      <c r="MYX26" s="54"/>
      <c r="MYY26" s="54"/>
      <c r="MYZ26" s="54"/>
      <c r="MZA26" s="54"/>
      <c r="MZB26" s="54"/>
      <c r="MZC26" s="54"/>
      <c r="MZD26" s="54"/>
      <c r="MZE26" s="54"/>
      <c r="MZF26" s="54"/>
      <c r="MZG26" s="54"/>
      <c r="MZH26" s="54"/>
      <c r="MZI26" s="54"/>
      <c r="MZJ26" s="54"/>
      <c r="MZK26" s="54"/>
      <c r="MZL26" s="54"/>
      <c r="MZM26" s="54"/>
      <c r="MZN26" s="54"/>
      <c r="MZO26" s="54"/>
      <c r="MZP26" s="54"/>
      <c r="MZQ26" s="54"/>
      <c r="MZR26" s="54"/>
      <c r="MZS26" s="54"/>
      <c r="MZT26" s="54"/>
      <c r="MZU26" s="54"/>
      <c r="MZV26" s="54"/>
      <c r="MZW26" s="54"/>
      <c r="MZX26" s="54"/>
      <c r="MZY26" s="54"/>
      <c r="MZZ26" s="54"/>
      <c r="NAA26" s="54"/>
      <c r="NAB26" s="54"/>
      <c r="NAC26" s="54"/>
      <c r="NAD26" s="54"/>
      <c r="NAE26" s="54"/>
      <c r="NAF26" s="54"/>
      <c r="NAG26" s="54"/>
      <c r="NAH26" s="54"/>
      <c r="NAI26" s="54"/>
      <c r="NAJ26" s="54"/>
      <c r="NAK26" s="54"/>
      <c r="NAL26" s="54"/>
      <c r="NAM26" s="54"/>
      <c r="NAN26" s="54"/>
      <c r="NAO26" s="54"/>
      <c r="NAP26" s="54"/>
      <c r="NAQ26" s="54"/>
      <c r="NAR26" s="54"/>
      <c r="NAS26" s="54"/>
      <c r="NAT26" s="54"/>
      <c r="NAU26" s="54"/>
      <c r="NAV26" s="54"/>
      <c r="NAW26" s="54"/>
      <c r="NAX26" s="54"/>
      <c r="NAY26" s="54"/>
      <c r="NAZ26" s="54"/>
      <c r="NBA26" s="54"/>
      <c r="NBB26" s="54"/>
      <c r="NBC26" s="54"/>
      <c r="NBD26" s="54"/>
      <c r="NBE26" s="54"/>
      <c r="NBF26" s="54"/>
      <c r="NBG26" s="54"/>
      <c r="NBH26" s="54"/>
      <c r="NBI26" s="54"/>
      <c r="NBJ26" s="54"/>
      <c r="NBK26" s="54"/>
      <c r="NBL26" s="54"/>
      <c r="NBM26" s="54"/>
      <c r="NBN26" s="54"/>
      <c r="NBO26" s="54"/>
      <c r="NBP26" s="54"/>
      <c r="NBQ26" s="54"/>
      <c r="NBR26" s="54"/>
      <c r="NBS26" s="54"/>
      <c r="NBT26" s="54"/>
      <c r="NBU26" s="54"/>
      <c r="NBV26" s="54"/>
      <c r="NBW26" s="54"/>
      <c r="NBX26" s="54"/>
      <c r="NBY26" s="54"/>
      <c r="NBZ26" s="54"/>
      <c r="NCA26" s="54"/>
      <c r="NCB26" s="54"/>
      <c r="NCC26" s="54"/>
      <c r="NCD26" s="54"/>
      <c r="NCE26" s="54"/>
      <c r="NCF26" s="54"/>
      <c r="NCG26" s="54"/>
      <c r="NCH26" s="54"/>
      <c r="NCI26" s="54"/>
      <c r="NCJ26" s="54"/>
      <c r="NCK26" s="54"/>
      <c r="NCL26" s="54"/>
      <c r="NCM26" s="54"/>
      <c r="NCN26" s="54"/>
      <c r="NCO26" s="54"/>
      <c r="NCP26" s="54"/>
      <c r="NCQ26" s="54"/>
      <c r="NCR26" s="54"/>
      <c r="NCS26" s="54"/>
      <c r="NCT26" s="54"/>
      <c r="NCU26" s="54"/>
      <c r="NCV26" s="54"/>
      <c r="NCW26" s="54"/>
      <c r="NCX26" s="54"/>
      <c r="NCY26" s="54"/>
      <c r="NCZ26" s="54"/>
      <c r="NDA26" s="54"/>
      <c r="NDB26" s="54"/>
      <c r="NDC26" s="54"/>
      <c r="NDD26" s="54"/>
      <c r="NDE26" s="54"/>
      <c r="NDF26" s="54"/>
      <c r="NDG26" s="54"/>
      <c r="NDH26" s="54"/>
      <c r="NDI26" s="54"/>
      <c r="NDJ26" s="54"/>
      <c r="NDK26" s="54"/>
      <c r="NDL26" s="54"/>
      <c r="NDM26" s="54"/>
      <c r="NDN26" s="54"/>
      <c r="NDO26" s="54"/>
      <c r="NDP26" s="54"/>
      <c r="NDQ26" s="54"/>
      <c r="NDR26" s="54"/>
      <c r="NDS26" s="54"/>
      <c r="NDT26" s="54"/>
      <c r="NDU26" s="54"/>
      <c r="NDV26" s="54"/>
      <c r="NDW26" s="54"/>
      <c r="NDX26" s="54"/>
      <c r="NDY26" s="54"/>
      <c r="NDZ26" s="54"/>
      <c r="NEA26" s="54"/>
      <c r="NEB26" s="54"/>
      <c r="NEC26" s="54"/>
      <c r="NED26" s="54"/>
      <c r="NEE26" s="54"/>
      <c r="NEF26" s="54"/>
      <c r="NEG26" s="54"/>
      <c r="NEH26" s="54"/>
      <c r="NEI26" s="54"/>
      <c r="NEJ26" s="54"/>
      <c r="NEK26" s="54"/>
      <c r="NEL26" s="54"/>
      <c r="NEM26" s="54"/>
      <c r="NEN26" s="54"/>
      <c r="NEO26" s="54"/>
      <c r="NEP26" s="54"/>
      <c r="NEQ26" s="54"/>
      <c r="NER26" s="54"/>
      <c r="NES26" s="54"/>
      <c r="NET26" s="54"/>
      <c r="NEU26" s="54"/>
      <c r="NEV26" s="54"/>
      <c r="NEW26" s="54"/>
      <c r="NEX26" s="54"/>
      <c r="NEY26" s="54"/>
      <c r="NEZ26" s="54"/>
      <c r="NFA26" s="54"/>
      <c r="NFB26" s="54"/>
      <c r="NFC26" s="54"/>
      <c r="NFD26" s="54"/>
      <c r="NFE26" s="54"/>
      <c r="NFF26" s="54"/>
      <c r="NFG26" s="54"/>
      <c r="NFH26" s="54"/>
      <c r="NFI26" s="54"/>
      <c r="NFJ26" s="54"/>
      <c r="NFK26" s="54"/>
      <c r="NFL26" s="54"/>
      <c r="NFM26" s="54"/>
      <c r="NFN26" s="54"/>
      <c r="NFO26" s="54"/>
      <c r="NFP26" s="54"/>
      <c r="NFQ26" s="54"/>
      <c r="NFR26" s="54"/>
      <c r="NFS26" s="54"/>
      <c r="NFT26" s="54"/>
      <c r="NFU26" s="54"/>
      <c r="NFV26" s="54"/>
      <c r="NFW26" s="54"/>
      <c r="NFX26" s="54"/>
      <c r="NFY26" s="54"/>
      <c r="NFZ26" s="54"/>
      <c r="NGA26" s="54"/>
      <c r="NGB26" s="54"/>
      <c r="NGC26" s="54"/>
      <c r="NGD26" s="54"/>
      <c r="NGE26" s="54"/>
      <c r="NGF26" s="54"/>
      <c r="NGG26" s="54"/>
      <c r="NGH26" s="54"/>
      <c r="NGI26" s="54"/>
      <c r="NGJ26" s="54"/>
      <c r="NGK26" s="54"/>
      <c r="NGL26" s="54"/>
      <c r="NGM26" s="54"/>
      <c r="NGN26" s="54"/>
      <c r="NGO26" s="54"/>
      <c r="NGP26" s="54"/>
      <c r="NGQ26" s="54"/>
      <c r="NGR26" s="54"/>
      <c r="NGS26" s="54"/>
      <c r="NGT26" s="54"/>
      <c r="NGU26" s="54"/>
      <c r="NGV26" s="54"/>
      <c r="NGW26" s="54"/>
      <c r="NGX26" s="54"/>
      <c r="NGY26" s="54"/>
      <c r="NGZ26" s="54"/>
      <c r="NHA26" s="54"/>
      <c r="NHB26" s="54"/>
      <c r="NHC26" s="54"/>
      <c r="NHD26" s="54"/>
      <c r="NHE26" s="54"/>
      <c r="NHF26" s="54"/>
      <c r="NHG26" s="54"/>
      <c r="NHH26" s="54"/>
      <c r="NHI26" s="54"/>
      <c r="NHJ26" s="54"/>
      <c r="NHK26" s="54"/>
      <c r="NHL26" s="54"/>
      <c r="NHM26" s="54"/>
      <c r="NHN26" s="54"/>
      <c r="NHO26" s="54"/>
      <c r="NHP26" s="54"/>
      <c r="NHQ26" s="54"/>
      <c r="NHR26" s="54"/>
      <c r="NHS26" s="54"/>
      <c r="NHT26" s="54"/>
      <c r="NHU26" s="54"/>
      <c r="NHV26" s="54"/>
      <c r="NHW26" s="54"/>
      <c r="NHX26" s="54"/>
      <c r="NHY26" s="54"/>
      <c r="NHZ26" s="54"/>
      <c r="NIA26" s="54"/>
      <c r="NIB26" s="54"/>
      <c r="NIC26" s="54"/>
      <c r="NID26" s="54"/>
      <c r="NIE26" s="54"/>
      <c r="NIF26" s="54"/>
      <c r="NIG26" s="54"/>
      <c r="NIH26" s="54"/>
      <c r="NII26" s="54"/>
      <c r="NIJ26" s="54"/>
      <c r="NIK26" s="54"/>
      <c r="NIL26" s="54"/>
      <c r="NIM26" s="54"/>
      <c r="NIN26" s="54"/>
      <c r="NIO26" s="54"/>
      <c r="NIP26" s="54"/>
      <c r="NIQ26" s="54"/>
      <c r="NIR26" s="54"/>
      <c r="NIS26" s="54"/>
      <c r="NIT26" s="54"/>
      <c r="NIU26" s="54"/>
      <c r="NIV26" s="54"/>
      <c r="NIW26" s="54"/>
      <c r="NIX26" s="54"/>
      <c r="NIY26" s="54"/>
      <c r="NIZ26" s="54"/>
      <c r="NJA26" s="54"/>
      <c r="NJB26" s="54"/>
      <c r="NJC26" s="54"/>
      <c r="NJD26" s="54"/>
      <c r="NJE26" s="54"/>
      <c r="NJF26" s="54"/>
      <c r="NJG26" s="54"/>
      <c r="NJH26" s="54"/>
      <c r="NJI26" s="54"/>
      <c r="NJJ26" s="54"/>
      <c r="NJK26" s="54"/>
      <c r="NJL26" s="54"/>
      <c r="NJM26" s="54"/>
      <c r="NJN26" s="54"/>
      <c r="NJO26" s="54"/>
      <c r="NJP26" s="54"/>
      <c r="NJQ26" s="54"/>
      <c r="NJR26" s="54"/>
      <c r="NJS26" s="54"/>
      <c r="NJT26" s="54"/>
      <c r="NJU26" s="54"/>
      <c r="NJV26" s="54"/>
      <c r="NJW26" s="54"/>
      <c r="NJX26" s="54"/>
      <c r="NJY26" s="54"/>
      <c r="NJZ26" s="54"/>
      <c r="NKA26" s="54"/>
      <c r="NKB26" s="54"/>
      <c r="NKC26" s="54"/>
      <c r="NKD26" s="54"/>
      <c r="NKE26" s="54"/>
      <c r="NKF26" s="54"/>
      <c r="NKG26" s="54"/>
      <c r="NKH26" s="54"/>
      <c r="NKI26" s="54"/>
      <c r="NKJ26" s="54"/>
      <c r="NKK26" s="54"/>
      <c r="NKL26" s="54"/>
      <c r="NKM26" s="54"/>
      <c r="NKN26" s="54"/>
      <c r="NKO26" s="54"/>
      <c r="NKP26" s="54"/>
      <c r="NKQ26" s="54"/>
      <c r="NKR26" s="54"/>
      <c r="NKS26" s="54"/>
      <c r="NKT26" s="54"/>
      <c r="NKU26" s="54"/>
      <c r="NKV26" s="54"/>
      <c r="NKW26" s="54"/>
      <c r="NKX26" s="54"/>
      <c r="NKY26" s="54"/>
      <c r="NKZ26" s="54"/>
      <c r="NLA26" s="54"/>
      <c r="NLB26" s="54"/>
      <c r="NLC26" s="54"/>
      <c r="NLD26" s="54"/>
      <c r="NLE26" s="54"/>
      <c r="NLF26" s="54"/>
      <c r="NLG26" s="54"/>
      <c r="NLH26" s="54"/>
      <c r="NLI26" s="54"/>
      <c r="NLJ26" s="54"/>
      <c r="NLK26" s="54"/>
      <c r="NLL26" s="54"/>
      <c r="NLM26" s="54"/>
      <c r="NLN26" s="54"/>
      <c r="NLO26" s="54"/>
      <c r="NLP26" s="54"/>
      <c r="NLQ26" s="54"/>
      <c r="NLR26" s="54"/>
      <c r="NLS26" s="54"/>
      <c r="NLT26" s="54"/>
      <c r="NLU26" s="54"/>
      <c r="NLV26" s="54"/>
      <c r="NLW26" s="54"/>
      <c r="NLX26" s="54"/>
      <c r="NLY26" s="54"/>
      <c r="NLZ26" s="54"/>
      <c r="NMA26" s="54"/>
      <c r="NMB26" s="54"/>
      <c r="NMC26" s="54"/>
      <c r="NMD26" s="54"/>
      <c r="NME26" s="54"/>
      <c r="NMF26" s="54"/>
      <c r="NMG26" s="54"/>
      <c r="NMH26" s="54"/>
      <c r="NMI26" s="54"/>
      <c r="NMJ26" s="54"/>
      <c r="NMK26" s="54"/>
      <c r="NML26" s="54"/>
      <c r="NMM26" s="54"/>
      <c r="NMN26" s="54"/>
      <c r="NMO26" s="54"/>
      <c r="NMP26" s="54"/>
      <c r="NMQ26" s="54"/>
      <c r="NMR26" s="54"/>
      <c r="NMS26" s="54"/>
      <c r="NMT26" s="54"/>
      <c r="NMU26" s="54"/>
      <c r="NMV26" s="54"/>
      <c r="NMW26" s="54"/>
      <c r="NMX26" s="54"/>
      <c r="NMY26" s="54"/>
      <c r="NMZ26" s="54"/>
      <c r="NNA26" s="54"/>
      <c r="NNB26" s="54"/>
      <c r="NNC26" s="54"/>
      <c r="NND26" s="54"/>
      <c r="NNE26" s="54"/>
      <c r="NNF26" s="54"/>
      <c r="NNG26" s="54"/>
      <c r="NNH26" s="54"/>
      <c r="NNI26" s="54"/>
      <c r="NNJ26" s="54"/>
      <c r="NNK26" s="54"/>
      <c r="NNL26" s="54"/>
      <c r="NNM26" s="54"/>
      <c r="NNN26" s="54"/>
      <c r="NNO26" s="54"/>
      <c r="NNP26" s="54"/>
      <c r="NNQ26" s="54"/>
      <c r="NNR26" s="54"/>
      <c r="NNS26" s="54"/>
      <c r="NNT26" s="54"/>
      <c r="NNU26" s="54"/>
      <c r="NNV26" s="54"/>
      <c r="NNW26" s="54"/>
      <c r="NNX26" s="54"/>
      <c r="NNY26" s="54"/>
      <c r="NNZ26" s="54"/>
      <c r="NOA26" s="54"/>
      <c r="NOB26" s="54"/>
      <c r="NOC26" s="54"/>
      <c r="NOD26" s="54"/>
      <c r="NOE26" s="54"/>
      <c r="NOF26" s="54"/>
      <c r="NOG26" s="54"/>
      <c r="NOH26" s="54"/>
      <c r="NOI26" s="54"/>
      <c r="NOJ26" s="54"/>
      <c r="NOK26" s="54"/>
      <c r="NOL26" s="54"/>
      <c r="NOM26" s="54"/>
      <c r="NON26" s="54"/>
      <c r="NOO26" s="54"/>
      <c r="NOP26" s="54"/>
      <c r="NOQ26" s="54"/>
      <c r="NOR26" s="54"/>
      <c r="NOS26" s="54"/>
      <c r="NOT26" s="54"/>
      <c r="NOU26" s="54"/>
      <c r="NOV26" s="54"/>
      <c r="NOW26" s="54"/>
      <c r="NOX26" s="54"/>
      <c r="NOY26" s="54"/>
      <c r="NOZ26" s="54"/>
      <c r="NPA26" s="54"/>
      <c r="NPB26" s="54"/>
      <c r="NPC26" s="54"/>
      <c r="NPD26" s="54"/>
      <c r="NPE26" s="54"/>
      <c r="NPF26" s="54"/>
      <c r="NPG26" s="54"/>
      <c r="NPH26" s="54"/>
      <c r="NPI26" s="54"/>
      <c r="NPJ26" s="54"/>
      <c r="NPK26" s="54"/>
      <c r="NPL26" s="54"/>
      <c r="NPM26" s="54"/>
      <c r="NPN26" s="54"/>
      <c r="NPO26" s="54"/>
      <c r="NPP26" s="54"/>
      <c r="NPQ26" s="54"/>
      <c r="NPR26" s="54"/>
      <c r="NPS26" s="54"/>
      <c r="NPT26" s="54"/>
      <c r="NPU26" s="54"/>
      <c r="NPV26" s="54"/>
      <c r="NPW26" s="54"/>
      <c r="NPX26" s="54"/>
      <c r="NPY26" s="54"/>
      <c r="NPZ26" s="54"/>
      <c r="NQA26" s="54"/>
      <c r="NQB26" s="54"/>
      <c r="NQC26" s="54"/>
      <c r="NQD26" s="54"/>
      <c r="NQE26" s="54"/>
      <c r="NQF26" s="54"/>
      <c r="NQG26" s="54"/>
      <c r="NQH26" s="54"/>
      <c r="NQI26" s="54"/>
      <c r="NQJ26" s="54"/>
      <c r="NQK26" s="54"/>
      <c r="NQL26" s="54"/>
      <c r="NQM26" s="54"/>
      <c r="NQN26" s="54"/>
      <c r="NQO26" s="54"/>
      <c r="NQP26" s="54"/>
      <c r="NQQ26" s="54"/>
      <c r="NQR26" s="54"/>
      <c r="NQS26" s="54"/>
      <c r="NQT26" s="54"/>
      <c r="NQU26" s="54"/>
      <c r="NQV26" s="54"/>
      <c r="NQW26" s="54"/>
      <c r="NQX26" s="54"/>
      <c r="NQY26" s="54"/>
      <c r="NQZ26" s="54"/>
      <c r="NRA26" s="54"/>
      <c r="NRB26" s="54"/>
      <c r="NRC26" s="54"/>
      <c r="NRD26" s="54"/>
      <c r="NRE26" s="54"/>
      <c r="NRF26" s="54"/>
      <c r="NRG26" s="54"/>
      <c r="NRH26" s="54"/>
      <c r="NRI26" s="54"/>
      <c r="NRJ26" s="54"/>
      <c r="NRK26" s="54"/>
      <c r="NRL26" s="54"/>
      <c r="NRM26" s="54"/>
      <c r="NRN26" s="54"/>
      <c r="NRO26" s="54"/>
      <c r="NRP26" s="54"/>
      <c r="NRQ26" s="54"/>
      <c r="NRR26" s="54"/>
      <c r="NRS26" s="54"/>
      <c r="NRT26" s="54"/>
      <c r="NRU26" s="54"/>
      <c r="NRV26" s="54"/>
      <c r="NRW26" s="54"/>
      <c r="NRX26" s="54"/>
      <c r="NRY26" s="54"/>
      <c r="NRZ26" s="54"/>
      <c r="NSA26" s="54"/>
      <c r="NSB26" s="54"/>
      <c r="NSC26" s="54"/>
      <c r="NSD26" s="54"/>
      <c r="NSE26" s="54"/>
      <c r="NSF26" s="54"/>
      <c r="NSG26" s="54"/>
      <c r="NSH26" s="54"/>
      <c r="NSI26" s="54"/>
      <c r="NSJ26" s="54"/>
      <c r="NSK26" s="54"/>
      <c r="NSL26" s="54"/>
      <c r="NSM26" s="54"/>
      <c r="NSN26" s="54"/>
      <c r="NSO26" s="54"/>
      <c r="NSP26" s="54"/>
      <c r="NSQ26" s="54"/>
      <c r="NSR26" s="54"/>
      <c r="NSS26" s="54"/>
      <c r="NST26" s="54"/>
      <c r="NSU26" s="54"/>
      <c r="NSV26" s="54"/>
      <c r="NSW26" s="54"/>
      <c r="NSX26" s="54"/>
      <c r="NSY26" s="54"/>
      <c r="NSZ26" s="54"/>
      <c r="NTA26" s="54"/>
      <c r="NTB26" s="54"/>
      <c r="NTC26" s="54"/>
      <c r="NTD26" s="54"/>
      <c r="NTE26" s="54"/>
      <c r="NTF26" s="54"/>
      <c r="NTG26" s="54"/>
      <c r="NTH26" s="54"/>
      <c r="NTI26" s="54"/>
      <c r="NTJ26" s="54"/>
      <c r="NTK26" s="54"/>
      <c r="NTL26" s="54"/>
      <c r="NTM26" s="54"/>
      <c r="NTN26" s="54"/>
      <c r="NTO26" s="54"/>
      <c r="NTP26" s="54"/>
      <c r="NTQ26" s="54"/>
      <c r="NTR26" s="54"/>
      <c r="NTS26" s="54"/>
      <c r="NTT26" s="54"/>
      <c r="NTU26" s="54"/>
      <c r="NTV26" s="54"/>
      <c r="NTW26" s="54"/>
      <c r="NTX26" s="54"/>
      <c r="NTY26" s="54"/>
      <c r="NTZ26" s="54"/>
      <c r="NUA26" s="54"/>
      <c r="NUB26" s="54"/>
      <c r="NUC26" s="54"/>
      <c r="NUD26" s="54"/>
      <c r="NUE26" s="54"/>
      <c r="NUF26" s="54"/>
      <c r="NUG26" s="54"/>
      <c r="NUH26" s="54"/>
      <c r="NUI26" s="54"/>
      <c r="NUJ26" s="54"/>
      <c r="NUK26" s="54"/>
      <c r="NUL26" s="54"/>
      <c r="NUM26" s="54"/>
      <c r="NUN26" s="54"/>
      <c r="NUO26" s="54"/>
      <c r="NUP26" s="54"/>
      <c r="NUQ26" s="54"/>
      <c r="NUR26" s="54"/>
      <c r="NUS26" s="54"/>
      <c r="NUT26" s="54"/>
      <c r="NUU26" s="54"/>
      <c r="NUV26" s="54"/>
      <c r="NUW26" s="54"/>
      <c r="NUX26" s="54"/>
      <c r="NUY26" s="54"/>
      <c r="NUZ26" s="54"/>
      <c r="NVA26" s="54"/>
      <c r="NVB26" s="54"/>
      <c r="NVC26" s="54"/>
      <c r="NVD26" s="54"/>
      <c r="NVE26" s="54"/>
      <c r="NVF26" s="54"/>
      <c r="NVG26" s="54"/>
      <c r="NVH26" s="54"/>
      <c r="NVI26" s="54"/>
      <c r="NVJ26" s="54"/>
      <c r="NVK26" s="54"/>
      <c r="NVL26" s="54"/>
      <c r="NVM26" s="54"/>
      <c r="NVN26" s="54"/>
      <c r="NVO26" s="54"/>
      <c r="NVP26" s="54"/>
      <c r="NVQ26" s="54"/>
      <c r="NVR26" s="54"/>
      <c r="NVS26" s="54"/>
      <c r="NVT26" s="54"/>
      <c r="NVU26" s="54"/>
      <c r="NVV26" s="54"/>
      <c r="NVW26" s="54"/>
      <c r="NVX26" s="54"/>
      <c r="NVY26" s="54"/>
      <c r="NVZ26" s="54"/>
      <c r="NWA26" s="54"/>
      <c r="NWB26" s="54"/>
      <c r="NWC26" s="54"/>
      <c r="NWD26" s="54"/>
      <c r="NWE26" s="54"/>
      <c r="NWF26" s="54"/>
      <c r="NWG26" s="54"/>
      <c r="NWH26" s="54"/>
      <c r="NWI26" s="54"/>
      <c r="NWJ26" s="54"/>
      <c r="NWK26" s="54"/>
      <c r="NWL26" s="54"/>
      <c r="NWM26" s="54"/>
      <c r="NWN26" s="54"/>
      <c r="NWO26" s="54"/>
      <c r="NWP26" s="54"/>
      <c r="NWQ26" s="54"/>
      <c r="NWR26" s="54"/>
      <c r="NWS26" s="54"/>
      <c r="NWT26" s="54"/>
      <c r="NWU26" s="54"/>
      <c r="NWV26" s="54"/>
      <c r="NWW26" s="54"/>
      <c r="NWX26" s="54"/>
      <c r="NWY26" s="54"/>
      <c r="NWZ26" s="54"/>
      <c r="NXA26" s="54"/>
      <c r="NXB26" s="54"/>
      <c r="NXC26" s="54"/>
      <c r="NXD26" s="54"/>
      <c r="NXE26" s="54"/>
      <c r="NXF26" s="54"/>
      <c r="NXG26" s="54"/>
      <c r="NXH26" s="54"/>
      <c r="NXI26" s="54"/>
      <c r="NXJ26" s="54"/>
      <c r="NXK26" s="54"/>
      <c r="NXL26" s="54"/>
      <c r="NXM26" s="54"/>
      <c r="NXN26" s="54"/>
      <c r="NXO26" s="54"/>
      <c r="NXP26" s="54"/>
      <c r="NXQ26" s="54"/>
      <c r="NXR26" s="54"/>
      <c r="NXS26" s="54"/>
      <c r="NXT26" s="54"/>
      <c r="NXU26" s="54"/>
      <c r="NXV26" s="54"/>
      <c r="NXW26" s="54"/>
      <c r="NXX26" s="54"/>
      <c r="NXY26" s="54"/>
      <c r="NXZ26" s="54"/>
      <c r="NYA26" s="54"/>
      <c r="NYB26" s="54"/>
      <c r="NYC26" s="54"/>
      <c r="NYD26" s="54"/>
      <c r="NYE26" s="54"/>
      <c r="NYF26" s="54"/>
      <c r="NYG26" s="54"/>
      <c r="NYH26" s="54"/>
      <c r="NYI26" s="54"/>
      <c r="NYJ26" s="54"/>
      <c r="NYK26" s="54"/>
      <c r="NYL26" s="54"/>
      <c r="NYM26" s="54"/>
      <c r="NYN26" s="54"/>
      <c r="NYO26" s="54"/>
      <c r="NYP26" s="54"/>
      <c r="NYQ26" s="54"/>
      <c r="NYR26" s="54"/>
      <c r="NYS26" s="54"/>
      <c r="NYT26" s="54"/>
      <c r="NYU26" s="54"/>
      <c r="NYV26" s="54"/>
      <c r="NYW26" s="54"/>
      <c r="NYX26" s="54"/>
      <c r="NYY26" s="54"/>
      <c r="NYZ26" s="54"/>
      <c r="NZA26" s="54"/>
      <c r="NZB26" s="54"/>
      <c r="NZC26" s="54"/>
      <c r="NZD26" s="54"/>
      <c r="NZE26" s="54"/>
      <c r="NZF26" s="54"/>
      <c r="NZG26" s="54"/>
      <c r="NZH26" s="54"/>
      <c r="NZI26" s="54"/>
      <c r="NZJ26" s="54"/>
      <c r="NZK26" s="54"/>
      <c r="NZL26" s="54"/>
      <c r="NZM26" s="54"/>
      <c r="NZN26" s="54"/>
      <c r="NZO26" s="54"/>
      <c r="NZP26" s="54"/>
      <c r="NZQ26" s="54"/>
      <c r="NZR26" s="54"/>
      <c r="NZS26" s="54"/>
      <c r="NZT26" s="54"/>
      <c r="NZU26" s="54"/>
      <c r="NZV26" s="54"/>
      <c r="NZW26" s="54"/>
      <c r="NZX26" s="54"/>
      <c r="NZY26" s="54"/>
      <c r="NZZ26" s="54"/>
      <c r="OAA26" s="54"/>
      <c r="OAB26" s="54"/>
      <c r="OAC26" s="54"/>
      <c r="OAD26" s="54"/>
      <c r="OAE26" s="54"/>
      <c r="OAF26" s="54"/>
      <c r="OAG26" s="54"/>
      <c r="OAH26" s="54"/>
      <c r="OAI26" s="54"/>
      <c r="OAJ26" s="54"/>
      <c r="OAK26" s="54"/>
      <c r="OAL26" s="54"/>
      <c r="OAM26" s="54"/>
      <c r="OAN26" s="54"/>
      <c r="OAO26" s="54"/>
      <c r="OAP26" s="54"/>
      <c r="OAQ26" s="54"/>
      <c r="OAR26" s="54"/>
      <c r="OAS26" s="54"/>
      <c r="OAT26" s="54"/>
      <c r="OAU26" s="54"/>
      <c r="OAV26" s="54"/>
      <c r="OAW26" s="54"/>
      <c r="OAX26" s="54"/>
      <c r="OAY26" s="54"/>
      <c r="OAZ26" s="54"/>
      <c r="OBA26" s="54"/>
      <c r="OBB26" s="54"/>
      <c r="OBC26" s="54"/>
      <c r="OBD26" s="54"/>
      <c r="OBE26" s="54"/>
      <c r="OBF26" s="54"/>
      <c r="OBG26" s="54"/>
      <c r="OBH26" s="54"/>
      <c r="OBI26" s="54"/>
      <c r="OBJ26" s="54"/>
      <c r="OBK26" s="54"/>
      <c r="OBL26" s="54"/>
      <c r="OBM26" s="54"/>
      <c r="OBN26" s="54"/>
      <c r="OBO26" s="54"/>
      <c r="OBP26" s="54"/>
      <c r="OBQ26" s="54"/>
      <c r="OBR26" s="54"/>
      <c r="OBS26" s="54"/>
      <c r="OBT26" s="54"/>
      <c r="OBU26" s="54"/>
      <c r="OBV26" s="54"/>
      <c r="OBW26" s="54"/>
      <c r="OBX26" s="54"/>
      <c r="OBY26" s="54"/>
      <c r="OBZ26" s="54"/>
      <c r="OCA26" s="54"/>
      <c r="OCB26" s="54"/>
      <c r="OCC26" s="54"/>
      <c r="OCD26" s="54"/>
      <c r="OCE26" s="54"/>
      <c r="OCF26" s="54"/>
      <c r="OCG26" s="54"/>
      <c r="OCH26" s="54"/>
      <c r="OCI26" s="54"/>
      <c r="OCJ26" s="54"/>
      <c r="OCK26" s="54"/>
      <c r="OCL26" s="54"/>
      <c r="OCM26" s="54"/>
      <c r="OCN26" s="54"/>
      <c r="OCO26" s="54"/>
      <c r="OCP26" s="54"/>
      <c r="OCQ26" s="54"/>
      <c r="OCR26" s="54"/>
      <c r="OCS26" s="54"/>
      <c r="OCT26" s="54"/>
      <c r="OCU26" s="54"/>
      <c r="OCV26" s="54"/>
      <c r="OCW26" s="54"/>
      <c r="OCX26" s="54"/>
      <c r="OCY26" s="54"/>
      <c r="OCZ26" s="54"/>
      <c r="ODA26" s="54"/>
      <c r="ODB26" s="54"/>
      <c r="ODC26" s="54"/>
      <c r="ODD26" s="54"/>
      <c r="ODE26" s="54"/>
      <c r="ODF26" s="54"/>
      <c r="ODG26" s="54"/>
      <c r="ODH26" s="54"/>
      <c r="ODI26" s="54"/>
      <c r="ODJ26" s="54"/>
      <c r="ODK26" s="54"/>
      <c r="ODL26" s="54"/>
      <c r="ODM26" s="54"/>
      <c r="ODN26" s="54"/>
      <c r="ODO26" s="54"/>
      <c r="ODP26" s="54"/>
      <c r="ODQ26" s="54"/>
      <c r="ODR26" s="54"/>
      <c r="ODS26" s="54"/>
      <c r="ODT26" s="54"/>
      <c r="ODU26" s="54"/>
      <c r="ODV26" s="54"/>
      <c r="ODW26" s="54"/>
      <c r="ODX26" s="54"/>
      <c r="ODY26" s="54"/>
      <c r="ODZ26" s="54"/>
      <c r="OEA26" s="54"/>
      <c r="OEB26" s="54"/>
      <c r="OEC26" s="54"/>
      <c r="OED26" s="54"/>
      <c r="OEE26" s="54"/>
      <c r="OEF26" s="54"/>
      <c r="OEG26" s="54"/>
      <c r="OEH26" s="54"/>
      <c r="OEI26" s="54"/>
      <c r="OEJ26" s="54"/>
      <c r="OEK26" s="54"/>
      <c r="OEL26" s="54"/>
      <c r="OEM26" s="54"/>
      <c r="OEN26" s="54"/>
      <c r="OEO26" s="54"/>
      <c r="OEP26" s="54"/>
      <c r="OEQ26" s="54"/>
      <c r="OER26" s="54"/>
      <c r="OES26" s="54"/>
      <c r="OET26" s="54"/>
      <c r="OEU26" s="54"/>
      <c r="OEV26" s="54"/>
      <c r="OEW26" s="54"/>
      <c r="OEX26" s="54"/>
      <c r="OEY26" s="54"/>
      <c r="OEZ26" s="54"/>
      <c r="OFA26" s="54"/>
      <c r="OFB26" s="54"/>
      <c r="OFC26" s="54"/>
      <c r="OFD26" s="54"/>
      <c r="OFE26" s="54"/>
      <c r="OFF26" s="54"/>
      <c r="OFG26" s="54"/>
      <c r="OFH26" s="54"/>
      <c r="OFI26" s="54"/>
      <c r="OFJ26" s="54"/>
      <c r="OFK26" s="54"/>
      <c r="OFL26" s="54"/>
      <c r="OFM26" s="54"/>
      <c r="OFN26" s="54"/>
      <c r="OFO26" s="54"/>
      <c r="OFP26" s="54"/>
      <c r="OFQ26" s="54"/>
      <c r="OFR26" s="54"/>
      <c r="OFS26" s="54"/>
      <c r="OFT26" s="54"/>
      <c r="OFU26" s="54"/>
      <c r="OFV26" s="54"/>
      <c r="OFW26" s="54"/>
      <c r="OFX26" s="54"/>
      <c r="OFY26" s="54"/>
      <c r="OFZ26" s="54"/>
      <c r="OGA26" s="54"/>
      <c r="OGB26" s="54"/>
      <c r="OGC26" s="54"/>
      <c r="OGD26" s="54"/>
      <c r="OGE26" s="54"/>
      <c r="OGF26" s="54"/>
      <c r="OGG26" s="54"/>
      <c r="OGH26" s="54"/>
      <c r="OGI26" s="54"/>
      <c r="OGJ26" s="54"/>
      <c r="OGK26" s="54"/>
      <c r="OGL26" s="54"/>
      <c r="OGM26" s="54"/>
      <c r="OGN26" s="54"/>
      <c r="OGO26" s="54"/>
      <c r="OGP26" s="54"/>
      <c r="OGQ26" s="54"/>
      <c r="OGR26" s="54"/>
      <c r="OGS26" s="54"/>
      <c r="OGT26" s="54"/>
      <c r="OGU26" s="54"/>
      <c r="OGV26" s="54"/>
      <c r="OGW26" s="54"/>
      <c r="OGX26" s="54"/>
      <c r="OGY26" s="54"/>
      <c r="OGZ26" s="54"/>
      <c r="OHA26" s="54"/>
      <c r="OHB26" s="54"/>
      <c r="OHC26" s="54"/>
      <c r="OHD26" s="54"/>
      <c r="OHE26" s="54"/>
      <c r="OHF26" s="54"/>
      <c r="OHG26" s="54"/>
      <c r="OHH26" s="54"/>
      <c r="OHI26" s="54"/>
      <c r="OHJ26" s="54"/>
      <c r="OHK26" s="54"/>
      <c r="OHL26" s="54"/>
      <c r="OHM26" s="54"/>
      <c r="OHN26" s="54"/>
      <c r="OHO26" s="54"/>
      <c r="OHP26" s="54"/>
      <c r="OHQ26" s="54"/>
      <c r="OHR26" s="54"/>
      <c r="OHS26" s="54"/>
      <c r="OHT26" s="54"/>
      <c r="OHU26" s="54"/>
      <c r="OHV26" s="54"/>
      <c r="OHW26" s="54"/>
      <c r="OHX26" s="54"/>
      <c r="OHY26" s="54"/>
      <c r="OHZ26" s="54"/>
      <c r="OIA26" s="54"/>
      <c r="OIB26" s="54"/>
      <c r="OIC26" s="54"/>
      <c r="OID26" s="54"/>
      <c r="OIE26" s="54"/>
      <c r="OIF26" s="54"/>
      <c r="OIG26" s="54"/>
      <c r="OIH26" s="54"/>
      <c r="OII26" s="54"/>
      <c r="OIJ26" s="54"/>
      <c r="OIK26" s="54"/>
      <c r="OIL26" s="54"/>
      <c r="OIM26" s="54"/>
      <c r="OIN26" s="54"/>
      <c r="OIO26" s="54"/>
      <c r="OIP26" s="54"/>
      <c r="OIQ26" s="54"/>
      <c r="OIR26" s="54"/>
      <c r="OIS26" s="54"/>
      <c r="OIT26" s="54"/>
      <c r="OIU26" s="54"/>
      <c r="OIV26" s="54"/>
      <c r="OIW26" s="54"/>
      <c r="OIX26" s="54"/>
      <c r="OIY26" s="54"/>
      <c r="OIZ26" s="54"/>
      <c r="OJA26" s="54"/>
      <c r="OJB26" s="54"/>
      <c r="OJC26" s="54"/>
      <c r="OJD26" s="54"/>
      <c r="OJE26" s="54"/>
      <c r="OJF26" s="54"/>
      <c r="OJG26" s="54"/>
      <c r="OJH26" s="54"/>
      <c r="OJI26" s="54"/>
      <c r="OJJ26" s="54"/>
      <c r="OJK26" s="54"/>
      <c r="OJL26" s="54"/>
      <c r="OJM26" s="54"/>
      <c r="OJN26" s="54"/>
      <c r="OJO26" s="54"/>
      <c r="OJP26" s="54"/>
      <c r="OJQ26" s="54"/>
      <c r="OJR26" s="54"/>
      <c r="OJS26" s="54"/>
      <c r="OJT26" s="54"/>
      <c r="OJU26" s="54"/>
      <c r="OJV26" s="54"/>
      <c r="OJW26" s="54"/>
      <c r="OJX26" s="54"/>
      <c r="OJY26" s="54"/>
      <c r="OJZ26" s="54"/>
      <c r="OKA26" s="54"/>
      <c r="OKB26" s="54"/>
      <c r="OKC26" s="54"/>
      <c r="OKD26" s="54"/>
      <c r="OKE26" s="54"/>
      <c r="OKF26" s="54"/>
      <c r="OKG26" s="54"/>
      <c r="OKH26" s="54"/>
      <c r="OKI26" s="54"/>
      <c r="OKJ26" s="54"/>
      <c r="OKK26" s="54"/>
      <c r="OKL26" s="54"/>
      <c r="OKM26" s="54"/>
      <c r="OKN26" s="54"/>
      <c r="OKO26" s="54"/>
      <c r="OKP26" s="54"/>
      <c r="OKQ26" s="54"/>
      <c r="OKR26" s="54"/>
      <c r="OKS26" s="54"/>
      <c r="OKT26" s="54"/>
      <c r="OKU26" s="54"/>
      <c r="OKV26" s="54"/>
      <c r="OKW26" s="54"/>
      <c r="OKX26" s="54"/>
      <c r="OKY26" s="54"/>
      <c r="OKZ26" s="54"/>
      <c r="OLA26" s="54"/>
      <c r="OLB26" s="54"/>
      <c r="OLC26" s="54"/>
      <c r="OLD26" s="54"/>
      <c r="OLE26" s="54"/>
      <c r="OLF26" s="54"/>
      <c r="OLG26" s="54"/>
      <c r="OLH26" s="54"/>
      <c r="OLI26" s="54"/>
      <c r="OLJ26" s="54"/>
      <c r="OLK26" s="54"/>
      <c r="OLL26" s="54"/>
      <c r="OLM26" s="54"/>
      <c r="OLN26" s="54"/>
      <c r="OLO26" s="54"/>
      <c r="OLP26" s="54"/>
      <c r="OLQ26" s="54"/>
      <c r="OLR26" s="54"/>
      <c r="OLS26" s="54"/>
      <c r="OLT26" s="54"/>
      <c r="OLU26" s="54"/>
      <c r="OLV26" s="54"/>
      <c r="OLW26" s="54"/>
      <c r="OLX26" s="54"/>
      <c r="OLY26" s="54"/>
      <c r="OLZ26" s="54"/>
      <c r="OMA26" s="54"/>
      <c r="OMB26" s="54"/>
      <c r="OMC26" s="54"/>
      <c r="OMD26" s="54"/>
      <c r="OME26" s="54"/>
      <c r="OMF26" s="54"/>
      <c r="OMG26" s="54"/>
      <c r="OMH26" s="54"/>
      <c r="OMI26" s="54"/>
      <c r="OMJ26" s="54"/>
      <c r="OMK26" s="54"/>
      <c r="OML26" s="54"/>
      <c r="OMM26" s="54"/>
      <c r="OMN26" s="54"/>
      <c r="OMO26" s="54"/>
      <c r="OMP26" s="54"/>
      <c r="OMQ26" s="54"/>
      <c r="OMR26" s="54"/>
      <c r="OMS26" s="54"/>
      <c r="OMT26" s="54"/>
      <c r="OMU26" s="54"/>
      <c r="OMV26" s="54"/>
      <c r="OMW26" s="54"/>
      <c r="OMX26" s="54"/>
      <c r="OMY26" s="54"/>
      <c r="OMZ26" s="54"/>
      <c r="ONA26" s="54"/>
      <c r="ONB26" s="54"/>
      <c r="ONC26" s="54"/>
      <c r="OND26" s="54"/>
      <c r="ONE26" s="54"/>
      <c r="ONF26" s="54"/>
      <c r="ONG26" s="54"/>
      <c r="ONH26" s="54"/>
      <c r="ONI26" s="54"/>
      <c r="ONJ26" s="54"/>
      <c r="ONK26" s="54"/>
      <c r="ONL26" s="54"/>
      <c r="ONM26" s="54"/>
      <c r="ONN26" s="54"/>
      <c r="ONO26" s="54"/>
      <c r="ONP26" s="54"/>
      <c r="ONQ26" s="54"/>
      <c r="ONR26" s="54"/>
      <c r="ONS26" s="54"/>
      <c r="ONT26" s="54"/>
      <c r="ONU26" s="54"/>
      <c r="ONV26" s="54"/>
      <c r="ONW26" s="54"/>
      <c r="ONX26" s="54"/>
      <c r="ONY26" s="54"/>
      <c r="ONZ26" s="54"/>
      <c r="OOA26" s="54"/>
      <c r="OOB26" s="54"/>
      <c r="OOC26" s="54"/>
      <c r="OOD26" s="54"/>
      <c r="OOE26" s="54"/>
      <c r="OOF26" s="54"/>
      <c r="OOG26" s="54"/>
      <c r="OOH26" s="54"/>
      <c r="OOI26" s="54"/>
      <c r="OOJ26" s="54"/>
      <c r="OOK26" s="54"/>
      <c r="OOL26" s="54"/>
      <c r="OOM26" s="54"/>
      <c r="OON26" s="54"/>
      <c r="OOO26" s="54"/>
      <c r="OOP26" s="54"/>
      <c r="OOQ26" s="54"/>
      <c r="OOR26" s="54"/>
      <c r="OOS26" s="54"/>
      <c r="OOT26" s="54"/>
      <c r="OOU26" s="54"/>
      <c r="OOV26" s="54"/>
      <c r="OOW26" s="54"/>
      <c r="OOX26" s="54"/>
      <c r="OOY26" s="54"/>
      <c r="OOZ26" s="54"/>
      <c r="OPA26" s="54"/>
      <c r="OPB26" s="54"/>
      <c r="OPC26" s="54"/>
      <c r="OPD26" s="54"/>
      <c r="OPE26" s="54"/>
      <c r="OPF26" s="54"/>
      <c r="OPG26" s="54"/>
      <c r="OPH26" s="54"/>
      <c r="OPI26" s="54"/>
      <c r="OPJ26" s="54"/>
      <c r="OPK26" s="54"/>
      <c r="OPL26" s="54"/>
      <c r="OPM26" s="54"/>
      <c r="OPN26" s="54"/>
      <c r="OPO26" s="54"/>
      <c r="OPP26" s="54"/>
      <c r="OPQ26" s="54"/>
      <c r="OPR26" s="54"/>
      <c r="OPS26" s="54"/>
      <c r="OPT26" s="54"/>
      <c r="OPU26" s="54"/>
      <c r="OPV26" s="54"/>
      <c r="OPW26" s="54"/>
      <c r="OPX26" s="54"/>
      <c r="OPY26" s="54"/>
      <c r="OPZ26" s="54"/>
      <c r="OQA26" s="54"/>
      <c r="OQB26" s="54"/>
      <c r="OQC26" s="54"/>
      <c r="OQD26" s="54"/>
      <c r="OQE26" s="54"/>
      <c r="OQF26" s="54"/>
      <c r="OQG26" s="54"/>
      <c r="OQH26" s="54"/>
      <c r="OQI26" s="54"/>
      <c r="OQJ26" s="54"/>
      <c r="OQK26" s="54"/>
      <c r="OQL26" s="54"/>
      <c r="OQM26" s="54"/>
      <c r="OQN26" s="54"/>
      <c r="OQO26" s="54"/>
      <c r="OQP26" s="54"/>
      <c r="OQQ26" s="54"/>
      <c r="OQR26" s="54"/>
      <c r="OQS26" s="54"/>
      <c r="OQT26" s="54"/>
      <c r="OQU26" s="54"/>
      <c r="OQV26" s="54"/>
      <c r="OQW26" s="54"/>
      <c r="OQX26" s="54"/>
      <c r="OQY26" s="54"/>
      <c r="OQZ26" s="54"/>
      <c r="ORA26" s="54"/>
      <c r="ORB26" s="54"/>
      <c r="ORC26" s="54"/>
      <c r="ORD26" s="54"/>
      <c r="ORE26" s="54"/>
      <c r="ORF26" s="54"/>
      <c r="ORG26" s="54"/>
      <c r="ORH26" s="54"/>
      <c r="ORI26" s="54"/>
      <c r="ORJ26" s="54"/>
      <c r="ORK26" s="54"/>
      <c r="ORL26" s="54"/>
      <c r="ORM26" s="54"/>
      <c r="ORN26" s="54"/>
      <c r="ORO26" s="54"/>
      <c r="ORP26" s="54"/>
      <c r="ORQ26" s="54"/>
      <c r="ORR26" s="54"/>
      <c r="ORS26" s="54"/>
      <c r="ORT26" s="54"/>
      <c r="ORU26" s="54"/>
      <c r="ORV26" s="54"/>
      <c r="ORW26" s="54"/>
      <c r="ORX26" s="54"/>
      <c r="ORY26" s="54"/>
      <c r="ORZ26" s="54"/>
      <c r="OSA26" s="54"/>
      <c r="OSB26" s="54"/>
      <c r="OSC26" s="54"/>
      <c r="OSD26" s="54"/>
      <c r="OSE26" s="54"/>
      <c r="OSF26" s="54"/>
      <c r="OSG26" s="54"/>
      <c r="OSH26" s="54"/>
      <c r="OSI26" s="54"/>
      <c r="OSJ26" s="54"/>
      <c r="OSK26" s="54"/>
      <c r="OSL26" s="54"/>
      <c r="OSM26" s="54"/>
      <c r="OSN26" s="54"/>
      <c r="OSO26" s="54"/>
      <c r="OSP26" s="54"/>
      <c r="OSQ26" s="54"/>
      <c r="OSR26" s="54"/>
      <c r="OSS26" s="54"/>
      <c r="OST26" s="54"/>
      <c r="OSU26" s="54"/>
      <c r="OSV26" s="54"/>
      <c r="OSW26" s="54"/>
      <c r="OSX26" s="54"/>
      <c r="OSY26" s="54"/>
      <c r="OSZ26" s="54"/>
      <c r="OTA26" s="54"/>
      <c r="OTB26" s="54"/>
      <c r="OTC26" s="54"/>
      <c r="OTD26" s="54"/>
      <c r="OTE26" s="54"/>
      <c r="OTF26" s="54"/>
      <c r="OTG26" s="54"/>
      <c r="OTH26" s="54"/>
      <c r="OTI26" s="54"/>
      <c r="OTJ26" s="54"/>
      <c r="OTK26" s="54"/>
      <c r="OTL26" s="54"/>
      <c r="OTM26" s="54"/>
      <c r="OTN26" s="54"/>
      <c r="OTO26" s="54"/>
      <c r="OTP26" s="54"/>
      <c r="OTQ26" s="54"/>
      <c r="OTR26" s="54"/>
      <c r="OTS26" s="54"/>
      <c r="OTT26" s="54"/>
      <c r="OTU26" s="54"/>
      <c r="OTV26" s="54"/>
      <c r="OTW26" s="54"/>
      <c r="OTX26" s="54"/>
      <c r="OTY26" s="54"/>
      <c r="OTZ26" s="54"/>
      <c r="OUA26" s="54"/>
      <c r="OUB26" s="54"/>
      <c r="OUC26" s="54"/>
      <c r="OUD26" s="54"/>
      <c r="OUE26" s="54"/>
      <c r="OUF26" s="54"/>
      <c r="OUG26" s="54"/>
      <c r="OUH26" s="54"/>
      <c r="OUI26" s="54"/>
      <c r="OUJ26" s="54"/>
      <c r="OUK26" s="54"/>
      <c r="OUL26" s="54"/>
      <c r="OUM26" s="54"/>
      <c r="OUN26" s="54"/>
      <c r="OUO26" s="54"/>
      <c r="OUP26" s="54"/>
      <c r="OUQ26" s="54"/>
      <c r="OUR26" s="54"/>
      <c r="OUS26" s="54"/>
      <c r="OUT26" s="54"/>
      <c r="OUU26" s="54"/>
      <c r="OUV26" s="54"/>
      <c r="OUW26" s="54"/>
      <c r="OUX26" s="54"/>
      <c r="OUY26" s="54"/>
      <c r="OUZ26" s="54"/>
      <c r="OVA26" s="54"/>
      <c r="OVB26" s="54"/>
      <c r="OVC26" s="54"/>
      <c r="OVD26" s="54"/>
      <c r="OVE26" s="54"/>
      <c r="OVF26" s="54"/>
      <c r="OVG26" s="54"/>
      <c r="OVH26" s="54"/>
      <c r="OVI26" s="54"/>
      <c r="OVJ26" s="54"/>
      <c r="OVK26" s="54"/>
      <c r="OVL26" s="54"/>
      <c r="OVM26" s="54"/>
      <c r="OVN26" s="54"/>
      <c r="OVO26" s="54"/>
      <c r="OVP26" s="54"/>
      <c r="OVQ26" s="54"/>
      <c r="OVR26" s="54"/>
      <c r="OVS26" s="54"/>
      <c r="OVT26" s="54"/>
      <c r="OVU26" s="54"/>
      <c r="OVV26" s="54"/>
      <c r="OVW26" s="54"/>
      <c r="OVX26" s="54"/>
      <c r="OVY26" s="54"/>
      <c r="OVZ26" s="54"/>
      <c r="OWA26" s="54"/>
      <c r="OWB26" s="54"/>
      <c r="OWC26" s="54"/>
      <c r="OWD26" s="54"/>
      <c r="OWE26" s="54"/>
      <c r="OWF26" s="54"/>
      <c r="OWG26" s="54"/>
      <c r="OWH26" s="54"/>
      <c r="OWI26" s="54"/>
      <c r="OWJ26" s="54"/>
      <c r="OWK26" s="54"/>
      <c r="OWL26" s="54"/>
      <c r="OWM26" s="54"/>
      <c r="OWN26" s="54"/>
      <c r="OWO26" s="54"/>
      <c r="OWP26" s="54"/>
      <c r="OWQ26" s="54"/>
      <c r="OWR26" s="54"/>
      <c r="OWS26" s="54"/>
      <c r="OWT26" s="54"/>
      <c r="OWU26" s="54"/>
      <c r="OWV26" s="54"/>
      <c r="OWW26" s="54"/>
      <c r="OWX26" s="54"/>
      <c r="OWY26" s="54"/>
      <c r="OWZ26" s="54"/>
      <c r="OXA26" s="54"/>
      <c r="OXB26" s="54"/>
      <c r="OXC26" s="54"/>
      <c r="OXD26" s="54"/>
      <c r="OXE26" s="54"/>
      <c r="OXF26" s="54"/>
      <c r="OXG26" s="54"/>
      <c r="OXH26" s="54"/>
      <c r="OXI26" s="54"/>
      <c r="OXJ26" s="54"/>
      <c r="OXK26" s="54"/>
      <c r="OXL26" s="54"/>
      <c r="OXM26" s="54"/>
      <c r="OXN26" s="54"/>
      <c r="OXO26" s="54"/>
      <c r="OXP26" s="54"/>
      <c r="OXQ26" s="54"/>
      <c r="OXR26" s="54"/>
      <c r="OXS26" s="54"/>
      <c r="OXT26" s="54"/>
      <c r="OXU26" s="54"/>
      <c r="OXV26" s="54"/>
      <c r="OXW26" s="54"/>
      <c r="OXX26" s="54"/>
      <c r="OXY26" s="54"/>
      <c r="OXZ26" s="54"/>
      <c r="OYA26" s="54"/>
      <c r="OYB26" s="54"/>
      <c r="OYC26" s="54"/>
      <c r="OYD26" s="54"/>
      <c r="OYE26" s="54"/>
      <c r="OYF26" s="54"/>
      <c r="OYG26" s="54"/>
      <c r="OYH26" s="54"/>
      <c r="OYI26" s="54"/>
      <c r="OYJ26" s="54"/>
      <c r="OYK26" s="54"/>
      <c r="OYL26" s="54"/>
      <c r="OYM26" s="54"/>
      <c r="OYN26" s="54"/>
      <c r="OYO26" s="54"/>
      <c r="OYP26" s="54"/>
      <c r="OYQ26" s="54"/>
      <c r="OYR26" s="54"/>
      <c r="OYS26" s="54"/>
      <c r="OYT26" s="54"/>
      <c r="OYU26" s="54"/>
      <c r="OYV26" s="54"/>
      <c r="OYW26" s="54"/>
      <c r="OYX26" s="54"/>
      <c r="OYY26" s="54"/>
      <c r="OYZ26" s="54"/>
      <c r="OZA26" s="54"/>
      <c r="OZB26" s="54"/>
      <c r="OZC26" s="54"/>
      <c r="OZD26" s="54"/>
      <c r="OZE26" s="54"/>
      <c r="OZF26" s="54"/>
      <c r="OZG26" s="54"/>
      <c r="OZH26" s="54"/>
      <c r="OZI26" s="54"/>
      <c r="OZJ26" s="54"/>
      <c r="OZK26" s="54"/>
      <c r="OZL26" s="54"/>
      <c r="OZM26" s="54"/>
      <c r="OZN26" s="54"/>
      <c r="OZO26" s="54"/>
      <c r="OZP26" s="54"/>
      <c r="OZQ26" s="54"/>
      <c r="OZR26" s="54"/>
      <c r="OZS26" s="54"/>
      <c r="OZT26" s="54"/>
      <c r="OZU26" s="54"/>
      <c r="OZV26" s="54"/>
      <c r="OZW26" s="54"/>
      <c r="OZX26" s="54"/>
      <c r="OZY26" s="54"/>
      <c r="OZZ26" s="54"/>
      <c r="PAA26" s="54"/>
      <c r="PAB26" s="54"/>
      <c r="PAC26" s="54"/>
      <c r="PAD26" s="54"/>
      <c r="PAE26" s="54"/>
      <c r="PAF26" s="54"/>
      <c r="PAG26" s="54"/>
      <c r="PAH26" s="54"/>
      <c r="PAI26" s="54"/>
      <c r="PAJ26" s="54"/>
      <c r="PAK26" s="54"/>
      <c r="PAL26" s="54"/>
      <c r="PAM26" s="54"/>
      <c r="PAN26" s="54"/>
      <c r="PAO26" s="54"/>
      <c r="PAP26" s="54"/>
      <c r="PAQ26" s="54"/>
      <c r="PAR26" s="54"/>
      <c r="PAS26" s="54"/>
      <c r="PAT26" s="54"/>
      <c r="PAU26" s="54"/>
      <c r="PAV26" s="54"/>
      <c r="PAW26" s="54"/>
      <c r="PAX26" s="54"/>
      <c r="PAY26" s="54"/>
      <c r="PAZ26" s="54"/>
      <c r="PBA26" s="54"/>
      <c r="PBB26" s="54"/>
      <c r="PBC26" s="54"/>
      <c r="PBD26" s="54"/>
      <c r="PBE26" s="54"/>
      <c r="PBF26" s="54"/>
      <c r="PBG26" s="54"/>
      <c r="PBH26" s="54"/>
      <c r="PBI26" s="54"/>
      <c r="PBJ26" s="54"/>
      <c r="PBK26" s="54"/>
      <c r="PBL26" s="54"/>
      <c r="PBM26" s="54"/>
      <c r="PBN26" s="54"/>
      <c r="PBO26" s="54"/>
      <c r="PBP26" s="54"/>
      <c r="PBQ26" s="54"/>
      <c r="PBR26" s="54"/>
      <c r="PBS26" s="54"/>
      <c r="PBT26" s="54"/>
      <c r="PBU26" s="54"/>
      <c r="PBV26" s="54"/>
      <c r="PBW26" s="54"/>
      <c r="PBX26" s="54"/>
      <c r="PBY26" s="54"/>
      <c r="PBZ26" s="54"/>
      <c r="PCA26" s="54"/>
      <c r="PCB26" s="54"/>
      <c r="PCC26" s="54"/>
      <c r="PCD26" s="54"/>
      <c r="PCE26" s="54"/>
      <c r="PCF26" s="54"/>
      <c r="PCG26" s="54"/>
      <c r="PCH26" s="54"/>
      <c r="PCI26" s="54"/>
      <c r="PCJ26" s="54"/>
      <c r="PCK26" s="54"/>
      <c r="PCL26" s="54"/>
      <c r="PCM26" s="54"/>
      <c r="PCN26" s="54"/>
      <c r="PCO26" s="54"/>
      <c r="PCP26" s="54"/>
      <c r="PCQ26" s="54"/>
      <c r="PCR26" s="54"/>
      <c r="PCS26" s="54"/>
      <c r="PCT26" s="54"/>
      <c r="PCU26" s="54"/>
      <c r="PCV26" s="54"/>
      <c r="PCW26" s="54"/>
      <c r="PCX26" s="54"/>
      <c r="PCY26" s="54"/>
      <c r="PCZ26" s="54"/>
      <c r="PDA26" s="54"/>
      <c r="PDB26" s="54"/>
      <c r="PDC26" s="54"/>
      <c r="PDD26" s="54"/>
      <c r="PDE26" s="54"/>
      <c r="PDF26" s="54"/>
      <c r="PDG26" s="54"/>
      <c r="PDH26" s="54"/>
      <c r="PDI26" s="54"/>
      <c r="PDJ26" s="54"/>
      <c r="PDK26" s="54"/>
      <c r="PDL26" s="54"/>
      <c r="PDM26" s="54"/>
      <c r="PDN26" s="54"/>
      <c r="PDO26" s="54"/>
      <c r="PDP26" s="54"/>
      <c r="PDQ26" s="54"/>
      <c r="PDR26" s="54"/>
      <c r="PDS26" s="54"/>
      <c r="PDT26" s="54"/>
      <c r="PDU26" s="54"/>
      <c r="PDV26" s="54"/>
      <c r="PDW26" s="54"/>
      <c r="PDX26" s="54"/>
      <c r="PDY26" s="54"/>
      <c r="PDZ26" s="54"/>
      <c r="PEA26" s="54"/>
      <c r="PEB26" s="54"/>
      <c r="PEC26" s="54"/>
      <c r="PED26" s="54"/>
      <c r="PEE26" s="54"/>
      <c r="PEF26" s="54"/>
      <c r="PEG26" s="54"/>
      <c r="PEH26" s="54"/>
      <c r="PEI26" s="54"/>
      <c r="PEJ26" s="54"/>
      <c r="PEK26" s="54"/>
      <c r="PEL26" s="54"/>
      <c r="PEM26" s="54"/>
      <c r="PEN26" s="54"/>
      <c r="PEO26" s="54"/>
      <c r="PEP26" s="54"/>
      <c r="PEQ26" s="54"/>
      <c r="PER26" s="54"/>
      <c r="PES26" s="54"/>
      <c r="PET26" s="54"/>
      <c r="PEU26" s="54"/>
      <c r="PEV26" s="54"/>
      <c r="PEW26" s="54"/>
      <c r="PEX26" s="54"/>
      <c r="PEY26" s="54"/>
      <c r="PEZ26" s="54"/>
      <c r="PFA26" s="54"/>
      <c r="PFB26" s="54"/>
      <c r="PFC26" s="54"/>
      <c r="PFD26" s="54"/>
      <c r="PFE26" s="54"/>
      <c r="PFF26" s="54"/>
      <c r="PFG26" s="54"/>
      <c r="PFH26" s="54"/>
      <c r="PFI26" s="54"/>
      <c r="PFJ26" s="54"/>
      <c r="PFK26" s="54"/>
      <c r="PFL26" s="54"/>
      <c r="PFM26" s="54"/>
      <c r="PFN26" s="54"/>
      <c r="PFO26" s="54"/>
      <c r="PFP26" s="54"/>
      <c r="PFQ26" s="54"/>
      <c r="PFR26" s="54"/>
      <c r="PFS26" s="54"/>
      <c r="PFT26" s="54"/>
      <c r="PFU26" s="54"/>
      <c r="PFV26" s="54"/>
      <c r="PFW26" s="54"/>
      <c r="PFX26" s="54"/>
      <c r="PFY26" s="54"/>
      <c r="PFZ26" s="54"/>
      <c r="PGA26" s="54"/>
      <c r="PGB26" s="54"/>
      <c r="PGC26" s="54"/>
      <c r="PGD26" s="54"/>
      <c r="PGE26" s="54"/>
      <c r="PGF26" s="54"/>
      <c r="PGG26" s="54"/>
      <c r="PGH26" s="54"/>
      <c r="PGI26" s="54"/>
      <c r="PGJ26" s="54"/>
      <c r="PGK26" s="54"/>
      <c r="PGL26" s="54"/>
      <c r="PGM26" s="54"/>
      <c r="PGN26" s="54"/>
      <c r="PGO26" s="54"/>
      <c r="PGP26" s="54"/>
      <c r="PGQ26" s="54"/>
      <c r="PGR26" s="54"/>
      <c r="PGS26" s="54"/>
      <c r="PGT26" s="54"/>
      <c r="PGU26" s="54"/>
      <c r="PGV26" s="54"/>
      <c r="PGW26" s="54"/>
      <c r="PGX26" s="54"/>
      <c r="PGY26" s="54"/>
      <c r="PGZ26" s="54"/>
      <c r="PHA26" s="54"/>
      <c r="PHB26" s="54"/>
      <c r="PHC26" s="54"/>
      <c r="PHD26" s="54"/>
      <c r="PHE26" s="54"/>
      <c r="PHF26" s="54"/>
      <c r="PHG26" s="54"/>
      <c r="PHH26" s="54"/>
      <c r="PHI26" s="54"/>
      <c r="PHJ26" s="54"/>
      <c r="PHK26" s="54"/>
      <c r="PHL26" s="54"/>
      <c r="PHM26" s="54"/>
      <c r="PHN26" s="54"/>
      <c r="PHO26" s="54"/>
      <c r="PHP26" s="54"/>
      <c r="PHQ26" s="54"/>
      <c r="PHR26" s="54"/>
      <c r="PHS26" s="54"/>
      <c r="PHT26" s="54"/>
      <c r="PHU26" s="54"/>
      <c r="PHV26" s="54"/>
      <c r="PHW26" s="54"/>
      <c r="PHX26" s="54"/>
      <c r="PHY26" s="54"/>
      <c r="PHZ26" s="54"/>
      <c r="PIA26" s="54"/>
      <c r="PIB26" s="54"/>
      <c r="PIC26" s="54"/>
      <c r="PID26" s="54"/>
      <c r="PIE26" s="54"/>
      <c r="PIF26" s="54"/>
      <c r="PIG26" s="54"/>
      <c r="PIH26" s="54"/>
      <c r="PII26" s="54"/>
      <c r="PIJ26" s="54"/>
      <c r="PIK26" s="54"/>
      <c r="PIL26" s="54"/>
      <c r="PIM26" s="54"/>
      <c r="PIN26" s="54"/>
      <c r="PIO26" s="54"/>
      <c r="PIP26" s="54"/>
      <c r="PIQ26" s="54"/>
      <c r="PIR26" s="54"/>
      <c r="PIS26" s="54"/>
      <c r="PIT26" s="54"/>
      <c r="PIU26" s="54"/>
      <c r="PIV26" s="54"/>
      <c r="PIW26" s="54"/>
      <c r="PIX26" s="54"/>
      <c r="PIY26" s="54"/>
      <c r="PIZ26" s="54"/>
      <c r="PJA26" s="54"/>
      <c r="PJB26" s="54"/>
      <c r="PJC26" s="54"/>
      <c r="PJD26" s="54"/>
      <c r="PJE26" s="54"/>
      <c r="PJF26" s="54"/>
      <c r="PJG26" s="54"/>
      <c r="PJH26" s="54"/>
      <c r="PJI26" s="54"/>
      <c r="PJJ26" s="54"/>
      <c r="PJK26" s="54"/>
      <c r="PJL26" s="54"/>
      <c r="PJM26" s="54"/>
      <c r="PJN26" s="54"/>
      <c r="PJO26" s="54"/>
      <c r="PJP26" s="54"/>
      <c r="PJQ26" s="54"/>
      <c r="PJR26" s="54"/>
      <c r="PJS26" s="54"/>
      <c r="PJT26" s="54"/>
      <c r="PJU26" s="54"/>
      <c r="PJV26" s="54"/>
      <c r="PJW26" s="54"/>
      <c r="PJX26" s="54"/>
      <c r="PJY26" s="54"/>
      <c r="PJZ26" s="54"/>
      <c r="PKA26" s="54"/>
      <c r="PKB26" s="54"/>
      <c r="PKC26" s="54"/>
      <c r="PKD26" s="54"/>
      <c r="PKE26" s="54"/>
      <c r="PKF26" s="54"/>
      <c r="PKG26" s="54"/>
      <c r="PKH26" s="54"/>
      <c r="PKI26" s="54"/>
      <c r="PKJ26" s="54"/>
      <c r="PKK26" s="54"/>
      <c r="PKL26" s="54"/>
      <c r="PKM26" s="54"/>
      <c r="PKN26" s="54"/>
      <c r="PKO26" s="54"/>
      <c r="PKP26" s="54"/>
      <c r="PKQ26" s="54"/>
      <c r="PKR26" s="54"/>
      <c r="PKS26" s="54"/>
      <c r="PKT26" s="54"/>
      <c r="PKU26" s="54"/>
      <c r="PKV26" s="54"/>
      <c r="PKW26" s="54"/>
      <c r="PKX26" s="54"/>
      <c r="PKY26" s="54"/>
      <c r="PKZ26" s="54"/>
      <c r="PLA26" s="54"/>
      <c r="PLB26" s="54"/>
      <c r="PLC26" s="54"/>
      <c r="PLD26" s="54"/>
      <c r="PLE26" s="54"/>
      <c r="PLF26" s="54"/>
      <c r="PLG26" s="54"/>
      <c r="PLH26" s="54"/>
      <c r="PLI26" s="54"/>
      <c r="PLJ26" s="54"/>
      <c r="PLK26" s="54"/>
      <c r="PLL26" s="54"/>
      <c r="PLM26" s="54"/>
      <c r="PLN26" s="54"/>
      <c r="PLO26" s="54"/>
      <c r="PLP26" s="54"/>
      <c r="PLQ26" s="54"/>
      <c r="PLR26" s="54"/>
      <c r="PLS26" s="54"/>
      <c r="PLT26" s="54"/>
      <c r="PLU26" s="54"/>
      <c r="PLV26" s="54"/>
      <c r="PLW26" s="54"/>
      <c r="PLX26" s="54"/>
      <c r="PLY26" s="54"/>
      <c r="PLZ26" s="54"/>
      <c r="PMA26" s="54"/>
      <c r="PMB26" s="54"/>
      <c r="PMC26" s="54"/>
      <c r="PMD26" s="54"/>
      <c r="PME26" s="54"/>
      <c r="PMF26" s="54"/>
      <c r="PMG26" s="54"/>
      <c r="PMH26" s="54"/>
      <c r="PMI26" s="54"/>
      <c r="PMJ26" s="54"/>
      <c r="PMK26" s="54"/>
      <c r="PML26" s="54"/>
      <c r="PMM26" s="54"/>
      <c r="PMN26" s="54"/>
      <c r="PMO26" s="54"/>
      <c r="PMP26" s="54"/>
      <c r="PMQ26" s="54"/>
      <c r="PMR26" s="54"/>
      <c r="PMS26" s="54"/>
      <c r="PMT26" s="54"/>
      <c r="PMU26" s="54"/>
      <c r="PMV26" s="54"/>
      <c r="PMW26" s="54"/>
      <c r="PMX26" s="54"/>
      <c r="PMY26" s="54"/>
      <c r="PMZ26" s="54"/>
      <c r="PNA26" s="54"/>
      <c r="PNB26" s="54"/>
      <c r="PNC26" s="54"/>
      <c r="PND26" s="54"/>
      <c r="PNE26" s="54"/>
      <c r="PNF26" s="54"/>
      <c r="PNG26" s="54"/>
      <c r="PNH26" s="54"/>
      <c r="PNI26" s="54"/>
      <c r="PNJ26" s="54"/>
      <c r="PNK26" s="54"/>
      <c r="PNL26" s="54"/>
      <c r="PNM26" s="54"/>
      <c r="PNN26" s="54"/>
      <c r="PNO26" s="54"/>
      <c r="PNP26" s="54"/>
      <c r="PNQ26" s="54"/>
      <c r="PNR26" s="54"/>
      <c r="PNS26" s="54"/>
      <c r="PNT26" s="54"/>
      <c r="PNU26" s="54"/>
      <c r="PNV26" s="54"/>
      <c r="PNW26" s="54"/>
      <c r="PNX26" s="54"/>
      <c r="PNY26" s="54"/>
      <c r="PNZ26" s="54"/>
      <c r="POA26" s="54"/>
      <c r="POB26" s="54"/>
      <c r="POC26" s="54"/>
      <c r="POD26" s="54"/>
      <c r="POE26" s="54"/>
      <c r="POF26" s="54"/>
      <c r="POG26" s="54"/>
      <c r="POH26" s="54"/>
      <c r="POI26" s="54"/>
      <c r="POJ26" s="54"/>
      <c r="POK26" s="54"/>
      <c r="POL26" s="54"/>
      <c r="POM26" s="54"/>
      <c r="PON26" s="54"/>
      <c r="POO26" s="54"/>
      <c r="POP26" s="54"/>
      <c r="POQ26" s="54"/>
      <c r="POR26" s="54"/>
      <c r="POS26" s="54"/>
      <c r="POT26" s="54"/>
      <c r="POU26" s="54"/>
      <c r="POV26" s="54"/>
      <c r="POW26" s="54"/>
      <c r="POX26" s="54"/>
      <c r="POY26" s="54"/>
      <c r="POZ26" s="54"/>
      <c r="PPA26" s="54"/>
      <c r="PPB26" s="54"/>
      <c r="PPC26" s="54"/>
      <c r="PPD26" s="54"/>
      <c r="PPE26" s="54"/>
      <c r="PPF26" s="54"/>
      <c r="PPG26" s="54"/>
      <c r="PPH26" s="54"/>
      <c r="PPI26" s="54"/>
      <c r="PPJ26" s="54"/>
      <c r="PPK26" s="54"/>
      <c r="PPL26" s="54"/>
      <c r="PPM26" s="54"/>
      <c r="PPN26" s="54"/>
      <c r="PPO26" s="54"/>
      <c r="PPP26" s="54"/>
      <c r="PPQ26" s="54"/>
      <c r="PPR26" s="54"/>
      <c r="PPS26" s="54"/>
      <c r="PPT26" s="54"/>
      <c r="PPU26" s="54"/>
      <c r="PPV26" s="54"/>
      <c r="PPW26" s="54"/>
      <c r="PPX26" s="54"/>
      <c r="PPY26" s="54"/>
      <c r="PPZ26" s="54"/>
      <c r="PQA26" s="54"/>
      <c r="PQB26" s="54"/>
      <c r="PQC26" s="54"/>
      <c r="PQD26" s="54"/>
      <c r="PQE26" s="54"/>
      <c r="PQF26" s="54"/>
      <c r="PQG26" s="54"/>
      <c r="PQH26" s="54"/>
      <c r="PQI26" s="54"/>
      <c r="PQJ26" s="54"/>
      <c r="PQK26" s="54"/>
      <c r="PQL26" s="54"/>
      <c r="PQM26" s="54"/>
      <c r="PQN26" s="54"/>
      <c r="PQO26" s="54"/>
      <c r="PQP26" s="54"/>
      <c r="PQQ26" s="54"/>
      <c r="PQR26" s="54"/>
      <c r="PQS26" s="54"/>
      <c r="PQT26" s="54"/>
      <c r="PQU26" s="54"/>
      <c r="PQV26" s="54"/>
      <c r="PQW26" s="54"/>
      <c r="PQX26" s="54"/>
      <c r="PQY26" s="54"/>
      <c r="PQZ26" s="54"/>
      <c r="PRA26" s="54"/>
      <c r="PRB26" s="54"/>
      <c r="PRC26" s="54"/>
      <c r="PRD26" s="54"/>
      <c r="PRE26" s="54"/>
      <c r="PRF26" s="54"/>
      <c r="PRG26" s="54"/>
      <c r="PRH26" s="54"/>
      <c r="PRI26" s="54"/>
      <c r="PRJ26" s="54"/>
      <c r="PRK26" s="54"/>
      <c r="PRL26" s="54"/>
      <c r="PRM26" s="54"/>
      <c r="PRN26" s="54"/>
      <c r="PRO26" s="54"/>
      <c r="PRP26" s="54"/>
      <c r="PRQ26" s="54"/>
      <c r="PRR26" s="54"/>
      <c r="PRS26" s="54"/>
      <c r="PRT26" s="54"/>
      <c r="PRU26" s="54"/>
      <c r="PRV26" s="54"/>
      <c r="PRW26" s="54"/>
      <c r="PRX26" s="54"/>
      <c r="PRY26" s="54"/>
      <c r="PRZ26" s="54"/>
      <c r="PSA26" s="54"/>
      <c r="PSB26" s="54"/>
      <c r="PSC26" s="54"/>
      <c r="PSD26" s="54"/>
      <c r="PSE26" s="54"/>
      <c r="PSF26" s="54"/>
      <c r="PSG26" s="54"/>
      <c r="PSH26" s="54"/>
      <c r="PSI26" s="54"/>
      <c r="PSJ26" s="54"/>
      <c r="PSK26" s="54"/>
      <c r="PSL26" s="54"/>
      <c r="PSM26" s="54"/>
      <c r="PSN26" s="54"/>
      <c r="PSO26" s="54"/>
      <c r="PSP26" s="54"/>
      <c r="PSQ26" s="54"/>
      <c r="PSR26" s="54"/>
      <c r="PSS26" s="54"/>
      <c r="PST26" s="54"/>
      <c r="PSU26" s="54"/>
      <c r="PSV26" s="54"/>
      <c r="PSW26" s="54"/>
      <c r="PSX26" s="54"/>
      <c r="PSY26" s="54"/>
      <c r="PSZ26" s="54"/>
      <c r="PTA26" s="54"/>
      <c r="PTB26" s="54"/>
      <c r="PTC26" s="54"/>
      <c r="PTD26" s="54"/>
      <c r="PTE26" s="54"/>
      <c r="PTF26" s="54"/>
      <c r="PTG26" s="54"/>
      <c r="PTH26" s="54"/>
      <c r="PTI26" s="54"/>
      <c r="PTJ26" s="54"/>
      <c r="PTK26" s="54"/>
      <c r="PTL26" s="54"/>
      <c r="PTM26" s="54"/>
      <c r="PTN26" s="54"/>
      <c r="PTO26" s="54"/>
      <c r="PTP26" s="54"/>
      <c r="PTQ26" s="54"/>
      <c r="PTR26" s="54"/>
      <c r="PTS26" s="54"/>
      <c r="PTT26" s="54"/>
      <c r="PTU26" s="54"/>
      <c r="PTV26" s="54"/>
      <c r="PTW26" s="54"/>
      <c r="PTX26" s="54"/>
      <c r="PTY26" s="54"/>
      <c r="PTZ26" s="54"/>
      <c r="PUA26" s="54"/>
      <c r="PUB26" s="54"/>
      <c r="PUC26" s="54"/>
      <c r="PUD26" s="54"/>
      <c r="PUE26" s="54"/>
      <c r="PUF26" s="54"/>
      <c r="PUG26" s="54"/>
      <c r="PUH26" s="54"/>
      <c r="PUI26" s="54"/>
      <c r="PUJ26" s="54"/>
      <c r="PUK26" s="54"/>
      <c r="PUL26" s="54"/>
      <c r="PUM26" s="54"/>
      <c r="PUN26" s="54"/>
      <c r="PUO26" s="54"/>
      <c r="PUP26" s="54"/>
      <c r="PUQ26" s="54"/>
      <c r="PUR26" s="54"/>
      <c r="PUS26" s="54"/>
      <c r="PUT26" s="54"/>
      <c r="PUU26" s="54"/>
      <c r="PUV26" s="54"/>
      <c r="PUW26" s="54"/>
      <c r="PUX26" s="54"/>
      <c r="PUY26" s="54"/>
      <c r="PUZ26" s="54"/>
      <c r="PVA26" s="54"/>
      <c r="PVB26" s="54"/>
      <c r="PVC26" s="54"/>
      <c r="PVD26" s="54"/>
      <c r="PVE26" s="54"/>
      <c r="PVF26" s="54"/>
      <c r="PVG26" s="54"/>
      <c r="PVH26" s="54"/>
      <c r="PVI26" s="54"/>
      <c r="PVJ26" s="54"/>
      <c r="PVK26" s="54"/>
      <c r="PVL26" s="54"/>
      <c r="PVM26" s="54"/>
      <c r="PVN26" s="54"/>
      <c r="PVO26" s="54"/>
      <c r="PVP26" s="54"/>
      <c r="PVQ26" s="54"/>
      <c r="PVR26" s="54"/>
      <c r="PVS26" s="54"/>
      <c r="PVT26" s="54"/>
      <c r="PVU26" s="54"/>
      <c r="PVV26" s="54"/>
      <c r="PVW26" s="54"/>
      <c r="PVX26" s="54"/>
      <c r="PVY26" s="54"/>
      <c r="PVZ26" s="54"/>
      <c r="PWA26" s="54"/>
      <c r="PWB26" s="54"/>
      <c r="PWC26" s="54"/>
      <c r="PWD26" s="54"/>
      <c r="PWE26" s="54"/>
      <c r="PWF26" s="54"/>
      <c r="PWG26" s="54"/>
      <c r="PWH26" s="54"/>
      <c r="PWI26" s="54"/>
      <c r="PWJ26" s="54"/>
      <c r="PWK26" s="54"/>
      <c r="PWL26" s="54"/>
      <c r="PWM26" s="54"/>
      <c r="PWN26" s="54"/>
      <c r="PWO26" s="54"/>
      <c r="PWP26" s="54"/>
      <c r="PWQ26" s="54"/>
      <c r="PWR26" s="54"/>
      <c r="PWS26" s="54"/>
      <c r="PWT26" s="54"/>
      <c r="PWU26" s="54"/>
      <c r="PWV26" s="54"/>
      <c r="PWW26" s="54"/>
      <c r="PWX26" s="54"/>
      <c r="PWY26" s="54"/>
      <c r="PWZ26" s="54"/>
      <c r="PXA26" s="54"/>
      <c r="PXB26" s="54"/>
      <c r="PXC26" s="54"/>
      <c r="PXD26" s="54"/>
      <c r="PXE26" s="54"/>
      <c r="PXF26" s="54"/>
      <c r="PXG26" s="54"/>
      <c r="PXH26" s="54"/>
      <c r="PXI26" s="54"/>
      <c r="PXJ26" s="54"/>
      <c r="PXK26" s="54"/>
      <c r="PXL26" s="54"/>
      <c r="PXM26" s="54"/>
      <c r="PXN26" s="54"/>
      <c r="PXO26" s="54"/>
      <c r="PXP26" s="54"/>
      <c r="PXQ26" s="54"/>
      <c r="PXR26" s="54"/>
      <c r="PXS26" s="54"/>
      <c r="PXT26" s="54"/>
      <c r="PXU26" s="54"/>
      <c r="PXV26" s="54"/>
      <c r="PXW26" s="54"/>
      <c r="PXX26" s="54"/>
      <c r="PXY26" s="54"/>
      <c r="PXZ26" s="54"/>
      <c r="PYA26" s="54"/>
      <c r="PYB26" s="54"/>
      <c r="PYC26" s="54"/>
      <c r="PYD26" s="54"/>
      <c r="PYE26" s="54"/>
      <c r="PYF26" s="54"/>
      <c r="PYG26" s="54"/>
      <c r="PYH26" s="54"/>
      <c r="PYI26" s="54"/>
      <c r="PYJ26" s="54"/>
      <c r="PYK26" s="54"/>
      <c r="PYL26" s="54"/>
      <c r="PYM26" s="54"/>
      <c r="PYN26" s="54"/>
      <c r="PYO26" s="54"/>
      <c r="PYP26" s="54"/>
      <c r="PYQ26" s="54"/>
      <c r="PYR26" s="54"/>
      <c r="PYS26" s="54"/>
      <c r="PYT26" s="54"/>
      <c r="PYU26" s="54"/>
      <c r="PYV26" s="54"/>
      <c r="PYW26" s="54"/>
      <c r="PYX26" s="54"/>
      <c r="PYY26" s="54"/>
      <c r="PYZ26" s="54"/>
      <c r="PZA26" s="54"/>
      <c r="PZB26" s="54"/>
      <c r="PZC26" s="54"/>
      <c r="PZD26" s="54"/>
      <c r="PZE26" s="54"/>
      <c r="PZF26" s="54"/>
      <c r="PZG26" s="54"/>
      <c r="PZH26" s="54"/>
      <c r="PZI26" s="54"/>
      <c r="PZJ26" s="54"/>
      <c r="PZK26" s="54"/>
      <c r="PZL26" s="54"/>
      <c r="PZM26" s="54"/>
      <c r="PZN26" s="54"/>
      <c r="PZO26" s="54"/>
      <c r="PZP26" s="54"/>
      <c r="PZQ26" s="54"/>
      <c r="PZR26" s="54"/>
      <c r="PZS26" s="54"/>
      <c r="PZT26" s="54"/>
      <c r="PZU26" s="54"/>
      <c r="PZV26" s="54"/>
      <c r="PZW26" s="54"/>
      <c r="PZX26" s="54"/>
      <c r="PZY26" s="54"/>
      <c r="PZZ26" s="54"/>
      <c r="QAA26" s="54"/>
      <c r="QAB26" s="54"/>
      <c r="QAC26" s="54"/>
      <c r="QAD26" s="54"/>
      <c r="QAE26" s="54"/>
      <c r="QAF26" s="54"/>
      <c r="QAG26" s="54"/>
      <c r="QAH26" s="54"/>
      <c r="QAI26" s="54"/>
      <c r="QAJ26" s="54"/>
      <c r="QAK26" s="54"/>
      <c r="QAL26" s="54"/>
      <c r="QAM26" s="54"/>
      <c r="QAN26" s="54"/>
      <c r="QAO26" s="54"/>
      <c r="QAP26" s="54"/>
      <c r="QAQ26" s="54"/>
      <c r="QAR26" s="54"/>
      <c r="QAS26" s="54"/>
      <c r="QAT26" s="54"/>
      <c r="QAU26" s="54"/>
      <c r="QAV26" s="54"/>
      <c r="QAW26" s="54"/>
      <c r="QAX26" s="54"/>
      <c r="QAY26" s="54"/>
      <c r="QAZ26" s="54"/>
      <c r="QBA26" s="54"/>
      <c r="QBB26" s="54"/>
      <c r="QBC26" s="54"/>
      <c r="QBD26" s="54"/>
      <c r="QBE26" s="54"/>
      <c r="QBF26" s="54"/>
      <c r="QBG26" s="54"/>
      <c r="QBH26" s="54"/>
      <c r="QBI26" s="54"/>
      <c r="QBJ26" s="54"/>
      <c r="QBK26" s="54"/>
      <c r="QBL26" s="54"/>
      <c r="QBM26" s="54"/>
      <c r="QBN26" s="54"/>
      <c r="QBO26" s="54"/>
      <c r="QBP26" s="54"/>
      <c r="QBQ26" s="54"/>
      <c r="QBR26" s="54"/>
      <c r="QBS26" s="54"/>
      <c r="QBT26" s="54"/>
      <c r="QBU26" s="54"/>
      <c r="QBV26" s="54"/>
      <c r="QBW26" s="54"/>
      <c r="QBX26" s="54"/>
      <c r="QBY26" s="54"/>
      <c r="QBZ26" s="54"/>
      <c r="QCA26" s="54"/>
      <c r="QCB26" s="54"/>
      <c r="QCC26" s="54"/>
      <c r="QCD26" s="54"/>
      <c r="QCE26" s="54"/>
      <c r="QCF26" s="54"/>
      <c r="QCG26" s="54"/>
      <c r="QCH26" s="54"/>
      <c r="QCI26" s="54"/>
      <c r="QCJ26" s="54"/>
      <c r="QCK26" s="54"/>
      <c r="QCL26" s="54"/>
      <c r="QCM26" s="54"/>
      <c r="QCN26" s="54"/>
      <c r="QCO26" s="54"/>
      <c r="QCP26" s="54"/>
      <c r="QCQ26" s="54"/>
      <c r="QCR26" s="54"/>
      <c r="QCS26" s="54"/>
      <c r="QCT26" s="54"/>
      <c r="QCU26" s="54"/>
      <c r="QCV26" s="54"/>
      <c r="QCW26" s="54"/>
      <c r="QCX26" s="54"/>
      <c r="QCY26" s="54"/>
      <c r="QCZ26" s="54"/>
      <c r="QDA26" s="54"/>
      <c r="QDB26" s="54"/>
      <c r="QDC26" s="54"/>
      <c r="QDD26" s="54"/>
      <c r="QDE26" s="54"/>
      <c r="QDF26" s="54"/>
      <c r="QDG26" s="54"/>
      <c r="QDH26" s="54"/>
      <c r="QDI26" s="54"/>
      <c r="QDJ26" s="54"/>
      <c r="QDK26" s="54"/>
      <c r="QDL26" s="54"/>
      <c r="QDM26" s="54"/>
      <c r="QDN26" s="54"/>
      <c r="QDO26" s="54"/>
      <c r="QDP26" s="54"/>
      <c r="QDQ26" s="54"/>
      <c r="QDR26" s="54"/>
      <c r="QDS26" s="54"/>
      <c r="QDT26" s="54"/>
      <c r="QDU26" s="54"/>
      <c r="QDV26" s="54"/>
      <c r="QDW26" s="54"/>
      <c r="QDX26" s="54"/>
      <c r="QDY26" s="54"/>
      <c r="QDZ26" s="54"/>
      <c r="QEA26" s="54"/>
      <c r="QEB26" s="54"/>
      <c r="QEC26" s="54"/>
      <c r="QED26" s="54"/>
      <c r="QEE26" s="54"/>
      <c r="QEF26" s="54"/>
      <c r="QEG26" s="54"/>
      <c r="QEH26" s="54"/>
      <c r="QEI26" s="54"/>
      <c r="QEJ26" s="54"/>
      <c r="QEK26" s="54"/>
      <c r="QEL26" s="54"/>
      <c r="QEM26" s="54"/>
      <c r="QEN26" s="54"/>
      <c r="QEO26" s="54"/>
      <c r="QEP26" s="54"/>
      <c r="QEQ26" s="54"/>
      <c r="QER26" s="54"/>
      <c r="QES26" s="54"/>
      <c r="QET26" s="54"/>
      <c r="QEU26" s="54"/>
      <c r="QEV26" s="54"/>
      <c r="QEW26" s="54"/>
      <c r="QEX26" s="54"/>
      <c r="QEY26" s="54"/>
      <c r="QEZ26" s="54"/>
      <c r="QFA26" s="54"/>
      <c r="QFB26" s="54"/>
      <c r="QFC26" s="54"/>
      <c r="QFD26" s="54"/>
      <c r="QFE26" s="54"/>
      <c r="QFF26" s="54"/>
      <c r="QFG26" s="54"/>
      <c r="QFH26" s="54"/>
      <c r="QFI26" s="54"/>
      <c r="QFJ26" s="54"/>
      <c r="QFK26" s="54"/>
      <c r="QFL26" s="54"/>
      <c r="QFM26" s="54"/>
      <c r="QFN26" s="54"/>
      <c r="QFO26" s="54"/>
      <c r="QFP26" s="54"/>
      <c r="QFQ26" s="54"/>
      <c r="QFR26" s="54"/>
      <c r="QFS26" s="54"/>
      <c r="QFT26" s="54"/>
      <c r="QFU26" s="54"/>
      <c r="QFV26" s="54"/>
      <c r="QFW26" s="54"/>
      <c r="QFX26" s="54"/>
      <c r="QFY26" s="54"/>
      <c r="QFZ26" s="54"/>
      <c r="QGA26" s="54"/>
      <c r="QGB26" s="54"/>
      <c r="QGC26" s="54"/>
      <c r="QGD26" s="54"/>
      <c r="QGE26" s="54"/>
      <c r="QGF26" s="54"/>
      <c r="QGG26" s="54"/>
      <c r="QGH26" s="54"/>
      <c r="QGI26" s="54"/>
      <c r="QGJ26" s="54"/>
      <c r="QGK26" s="54"/>
      <c r="QGL26" s="54"/>
      <c r="QGM26" s="54"/>
      <c r="QGN26" s="54"/>
      <c r="QGO26" s="54"/>
      <c r="QGP26" s="54"/>
      <c r="QGQ26" s="54"/>
      <c r="QGR26" s="54"/>
      <c r="QGS26" s="54"/>
      <c r="QGT26" s="54"/>
      <c r="QGU26" s="54"/>
      <c r="QGV26" s="54"/>
      <c r="QGW26" s="54"/>
      <c r="QGX26" s="54"/>
      <c r="QGY26" s="54"/>
      <c r="QGZ26" s="54"/>
      <c r="QHA26" s="54"/>
      <c r="QHB26" s="54"/>
      <c r="QHC26" s="54"/>
      <c r="QHD26" s="54"/>
      <c r="QHE26" s="54"/>
      <c r="QHF26" s="54"/>
      <c r="QHG26" s="54"/>
      <c r="QHH26" s="54"/>
      <c r="QHI26" s="54"/>
      <c r="QHJ26" s="54"/>
      <c r="QHK26" s="54"/>
      <c r="QHL26" s="54"/>
      <c r="QHM26" s="54"/>
      <c r="QHN26" s="54"/>
      <c r="QHO26" s="54"/>
      <c r="QHP26" s="54"/>
      <c r="QHQ26" s="54"/>
      <c r="QHR26" s="54"/>
      <c r="QHS26" s="54"/>
      <c r="QHT26" s="54"/>
      <c r="QHU26" s="54"/>
      <c r="QHV26" s="54"/>
      <c r="QHW26" s="54"/>
      <c r="QHX26" s="54"/>
      <c r="QHY26" s="54"/>
      <c r="QHZ26" s="54"/>
      <c r="QIA26" s="54"/>
      <c r="QIB26" s="54"/>
      <c r="QIC26" s="54"/>
      <c r="QID26" s="54"/>
      <c r="QIE26" s="54"/>
      <c r="QIF26" s="54"/>
      <c r="QIG26" s="54"/>
      <c r="QIH26" s="54"/>
      <c r="QII26" s="54"/>
      <c r="QIJ26" s="54"/>
      <c r="QIK26" s="54"/>
      <c r="QIL26" s="54"/>
      <c r="QIM26" s="54"/>
      <c r="QIN26" s="54"/>
      <c r="QIO26" s="54"/>
      <c r="QIP26" s="54"/>
      <c r="QIQ26" s="54"/>
      <c r="QIR26" s="54"/>
      <c r="QIS26" s="54"/>
      <c r="QIT26" s="54"/>
      <c r="QIU26" s="54"/>
      <c r="QIV26" s="54"/>
      <c r="QIW26" s="54"/>
      <c r="QIX26" s="54"/>
      <c r="QIY26" s="54"/>
      <c r="QIZ26" s="54"/>
      <c r="QJA26" s="54"/>
      <c r="QJB26" s="54"/>
      <c r="QJC26" s="54"/>
      <c r="QJD26" s="54"/>
      <c r="QJE26" s="54"/>
      <c r="QJF26" s="54"/>
      <c r="QJG26" s="54"/>
      <c r="QJH26" s="54"/>
      <c r="QJI26" s="54"/>
      <c r="QJJ26" s="54"/>
      <c r="QJK26" s="54"/>
      <c r="QJL26" s="54"/>
      <c r="QJM26" s="54"/>
      <c r="QJN26" s="54"/>
      <c r="QJO26" s="54"/>
      <c r="QJP26" s="54"/>
      <c r="QJQ26" s="54"/>
      <c r="QJR26" s="54"/>
      <c r="QJS26" s="54"/>
      <c r="QJT26" s="54"/>
      <c r="QJU26" s="54"/>
      <c r="QJV26" s="54"/>
      <c r="QJW26" s="54"/>
      <c r="QJX26" s="54"/>
      <c r="QJY26" s="54"/>
      <c r="QJZ26" s="54"/>
      <c r="QKA26" s="54"/>
      <c r="QKB26" s="54"/>
      <c r="QKC26" s="54"/>
      <c r="QKD26" s="54"/>
      <c r="QKE26" s="54"/>
      <c r="QKF26" s="54"/>
      <c r="QKG26" s="54"/>
      <c r="QKH26" s="54"/>
      <c r="QKI26" s="54"/>
      <c r="QKJ26" s="54"/>
      <c r="QKK26" s="54"/>
      <c r="QKL26" s="54"/>
      <c r="QKM26" s="54"/>
      <c r="QKN26" s="54"/>
      <c r="QKO26" s="54"/>
      <c r="QKP26" s="54"/>
      <c r="QKQ26" s="54"/>
      <c r="QKR26" s="54"/>
      <c r="QKS26" s="54"/>
      <c r="QKT26" s="54"/>
      <c r="QKU26" s="54"/>
      <c r="QKV26" s="54"/>
      <c r="QKW26" s="54"/>
      <c r="QKX26" s="54"/>
      <c r="QKY26" s="54"/>
      <c r="QKZ26" s="54"/>
      <c r="QLA26" s="54"/>
      <c r="QLB26" s="54"/>
      <c r="QLC26" s="54"/>
      <c r="QLD26" s="54"/>
      <c r="QLE26" s="54"/>
      <c r="QLF26" s="54"/>
      <c r="QLG26" s="54"/>
      <c r="QLH26" s="54"/>
      <c r="QLI26" s="54"/>
      <c r="QLJ26" s="54"/>
      <c r="QLK26" s="54"/>
      <c r="QLL26" s="54"/>
      <c r="QLM26" s="54"/>
      <c r="QLN26" s="54"/>
      <c r="QLO26" s="54"/>
      <c r="QLP26" s="54"/>
      <c r="QLQ26" s="54"/>
      <c r="QLR26" s="54"/>
      <c r="QLS26" s="54"/>
      <c r="QLT26" s="54"/>
      <c r="QLU26" s="54"/>
      <c r="QLV26" s="54"/>
      <c r="QLW26" s="54"/>
      <c r="QLX26" s="54"/>
      <c r="QLY26" s="54"/>
      <c r="QLZ26" s="54"/>
      <c r="QMA26" s="54"/>
      <c r="QMB26" s="54"/>
      <c r="QMC26" s="54"/>
      <c r="QMD26" s="54"/>
      <c r="QME26" s="54"/>
      <c r="QMF26" s="54"/>
      <c r="QMG26" s="54"/>
      <c r="QMH26" s="54"/>
      <c r="QMI26" s="54"/>
      <c r="QMJ26" s="54"/>
      <c r="QMK26" s="54"/>
      <c r="QML26" s="54"/>
      <c r="QMM26" s="54"/>
      <c r="QMN26" s="54"/>
      <c r="QMO26" s="54"/>
      <c r="QMP26" s="54"/>
      <c r="QMQ26" s="54"/>
      <c r="QMR26" s="54"/>
      <c r="QMS26" s="54"/>
      <c r="QMT26" s="54"/>
      <c r="QMU26" s="54"/>
      <c r="QMV26" s="54"/>
      <c r="QMW26" s="54"/>
      <c r="QMX26" s="54"/>
      <c r="QMY26" s="54"/>
      <c r="QMZ26" s="54"/>
      <c r="QNA26" s="54"/>
      <c r="QNB26" s="54"/>
      <c r="QNC26" s="54"/>
      <c r="QND26" s="54"/>
      <c r="QNE26" s="54"/>
      <c r="QNF26" s="54"/>
      <c r="QNG26" s="54"/>
      <c r="QNH26" s="54"/>
      <c r="QNI26" s="54"/>
      <c r="QNJ26" s="54"/>
      <c r="QNK26" s="54"/>
      <c r="QNL26" s="54"/>
      <c r="QNM26" s="54"/>
      <c r="QNN26" s="54"/>
      <c r="QNO26" s="54"/>
      <c r="QNP26" s="54"/>
      <c r="QNQ26" s="54"/>
      <c r="QNR26" s="54"/>
      <c r="QNS26" s="54"/>
      <c r="QNT26" s="54"/>
      <c r="QNU26" s="54"/>
      <c r="QNV26" s="54"/>
      <c r="QNW26" s="54"/>
      <c r="QNX26" s="54"/>
      <c r="QNY26" s="54"/>
      <c r="QNZ26" s="54"/>
      <c r="QOA26" s="54"/>
      <c r="QOB26" s="54"/>
      <c r="QOC26" s="54"/>
      <c r="QOD26" s="54"/>
      <c r="QOE26" s="54"/>
      <c r="QOF26" s="54"/>
      <c r="QOG26" s="54"/>
      <c r="QOH26" s="54"/>
      <c r="QOI26" s="54"/>
      <c r="QOJ26" s="54"/>
      <c r="QOK26" s="54"/>
      <c r="QOL26" s="54"/>
      <c r="QOM26" s="54"/>
      <c r="QON26" s="54"/>
      <c r="QOO26" s="54"/>
      <c r="QOP26" s="54"/>
      <c r="QOQ26" s="54"/>
      <c r="QOR26" s="54"/>
      <c r="QOS26" s="54"/>
      <c r="QOT26" s="54"/>
      <c r="QOU26" s="54"/>
      <c r="QOV26" s="54"/>
      <c r="QOW26" s="54"/>
      <c r="QOX26" s="54"/>
      <c r="QOY26" s="54"/>
      <c r="QOZ26" s="54"/>
      <c r="QPA26" s="54"/>
      <c r="QPB26" s="54"/>
      <c r="QPC26" s="54"/>
      <c r="QPD26" s="54"/>
      <c r="QPE26" s="54"/>
      <c r="QPF26" s="54"/>
      <c r="QPG26" s="54"/>
      <c r="QPH26" s="54"/>
      <c r="QPI26" s="54"/>
      <c r="QPJ26" s="54"/>
      <c r="QPK26" s="54"/>
      <c r="QPL26" s="54"/>
      <c r="QPM26" s="54"/>
      <c r="QPN26" s="54"/>
      <c r="QPO26" s="54"/>
      <c r="QPP26" s="54"/>
      <c r="QPQ26" s="54"/>
      <c r="QPR26" s="54"/>
      <c r="QPS26" s="54"/>
      <c r="QPT26" s="54"/>
      <c r="QPU26" s="54"/>
      <c r="QPV26" s="54"/>
      <c r="QPW26" s="54"/>
      <c r="QPX26" s="54"/>
      <c r="QPY26" s="54"/>
      <c r="QPZ26" s="54"/>
      <c r="QQA26" s="54"/>
      <c r="QQB26" s="54"/>
      <c r="QQC26" s="54"/>
      <c r="QQD26" s="54"/>
      <c r="QQE26" s="54"/>
      <c r="QQF26" s="54"/>
      <c r="QQG26" s="54"/>
      <c r="QQH26" s="54"/>
      <c r="QQI26" s="54"/>
      <c r="QQJ26" s="54"/>
      <c r="QQK26" s="54"/>
      <c r="QQL26" s="54"/>
      <c r="QQM26" s="54"/>
      <c r="QQN26" s="54"/>
      <c r="QQO26" s="54"/>
      <c r="QQP26" s="54"/>
      <c r="QQQ26" s="54"/>
      <c r="QQR26" s="54"/>
      <c r="QQS26" s="54"/>
      <c r="QQT26" s="54"/>
      <c r="QQU26" s="54"/>
      <c r="QQV26" s="54"/>
      <c r="QQW26" s="54"/>
      <c r="QQX26" s="54"/>
      <c r="QQY26" s="54"/>
      <c r="QQZ26" s="54"/>
      <c r="QRA26" s="54"/>
      <c r="QRB26" s="54"/>
      <c r="QRC26" s="54"/>
      <c r="QRD26" s="54"/>
      <c r="QRE26" s="54"/>
      <c r="QRF26" s="54"/>
      <c r="QRG26" s="54"/>
      <c r="QRH26" s="54"/>
      <c r="QRI26" s="54"/>
      <c r="QRJ26" s="54"/>
      <c r="QRK26" s="54"/>
      <c r="QRL26" s="54"/>
      <c r="QRM26" s="54"/>
      <c r="QRN26" s="54"/>
      <c r="QRO26" s="54"/>
      <c r="QRP26" s="54"/>
      <c r="QRQ26" s="54"/>
      <c r="QRR26" s="54"/>
      <c r="QRS26" s="54"/>
      <c r="QRT26" s="54"/>
      <c r="QRU26" s="54"/>
      <c r="QRV26" s="54"/>
      <c r="QRW26" s="54"/>
      <c r="QRX26" s="54"/>
      <c r="QRY26" s="54"/>
      <c r="QRZ26" s="54"/>
      <c r="QSA26" s="54"/>
      <c r="QSB26" s="54"/>
      <c r="QSC26" s="54"/>
      <c r="QSD26" s="54"/>
      <c r="QSE26" s="54"/>
      <c r="QSF26" s="54"/>
      <c r="QSG26" s="54"/>
      <c r="QSH26" s="54"/>
      <c r="QSI26" s="54"/>
      <c r="QSJ26" s="54"/>
      <c r="QSK26" s="54"/>
      <c r="QSL26" s="54"/>
      <c r="QSM26" s="54"/>
      <c r="QSN26" s="54"/>
      <c r="QSO26" s="54"/>
      <c r="QSP26" s="54"/>
      <c r="QSQ26" s="54"/>
      <c r="QSR26" s="54"/>
      <c r="QSS26" s="54"/>
      <c r="QST26" s="54"/>
      <c r="QSU26" s="54"/>
      <c r="QSV26" s="54"/>
      <c r="QSW26" s="54"/>
      <c r="QSX26" s="54"/>
      <c r="QSY26" s="54"/>
      <c r="QSZ26" s="54"/>
      <c r="QTA26" s="54"/>
      <c r="QTB26" s="54"/>
      <c r="QTC26" s="54"/>
      <c r="QTD26" s="54"/>
      <c r="QTE26" s="54"/>
      <c r="QTF26" s="54"/>
      <c r="QTG26" s="54"/>
      <c r="QTH26" s="54"/>
      <c r="QTI26" s="54"/>
      <c r="QTJ26" s="54"/>
      <c r="QTK26" s="54"/>
      <c r="QTL26" s="54"/>
      <c r="QTM26" s="54"/>
      <c r="QTN26" s="54"/>
      <c r="QTO26" s="54"/>
      <c r="QTP26" s="54"/>
      <c r="QTQ26" s="54"/>
      <c r="QTR26" s="54"/>
      <c r="QTS26" s="54"/>
      <c r="QTT26" s="54"/>
      <c r="QTU26" s="54"/>
      <c r="QTV26" s="54"/>
      <c r="QTW26" s="54"/>
      <c r="QTX26" s="54"/>
      <c r="QTY26" s="54"/>
      <c r="QTZ26" s="54"/>
      <c r="QUA26" s="54"/>
      <c r="QUB26" s="54"/>
      <c r="QUC26" s="54"/>
      <c r="QUD26" s="54"/>
      <c r="QUE26" s="54"/>
      <c r="QUF26" s="54"/>
      <c r="QUG26" s="54"/>
      <c r="QUH26" s="54"/>
      <c r="QUI26" s="54"/>
      <c r="QUJ26" s="54"/>
      <c r="QUK26" s="54"/>
      <c r="QUL26" s="54"/>
      <c r="QUM26" s="54"/>
      <c r="QUN26" s="54"/>
      <c r="QUO26" s="54"/>
      <c r="QUP26" s="54"/>
      <c r="QUQ26" s="54"/>
      <c r="QUR26" s="54"/>
      <c r="QUS26" s="54"/>
      <c r="QUT26" s="54"/>
      <c r="QUU26" s="54"/>
      <c r="QUV26" s="54"/>
      <c r="QUW26" s="54"/>
      <c r="QUX26" s="54"/>
      <c r="QUY26" s="54"/>
      <c r="QUZ26" s="54"/>
      <c r="QVA26" s="54"/>
      <c r="QVB26" s="54"/>
      <c r="QVC26" s="54"/>
      <c r="QVD26" s="54"/>
      <c r="QVE26" s="54"/>
      <c r="QVF26" s="54"/>
      <c r="QVG26" s="54"/>
      <c r="QVH26" s="54"/>
      <c r="QVI26" s="54"/>
      <c r="QVJ26" s="54"/>
      <c r="QVK26" s="54"/>
      <c r="QVL26" s="54"/>
      <c r="QVM26" s="54"/>
      <c r="QVN26" s="54"/>
      <c r="QVO26" s="54"/>
      <c r="QVP26" s="54"/>
      <c r="QVQ26" s="54"/>
      <c r="QVR26" s="54"/>
      <c r="QVS26" s="54"/>
      <c r="QVT26" s="54"/>
      <c r="QVU26" s="54"/>
      <c r="QVV26" s="54"/>
      <c r="QVW26" s="54"/>
      <c r="QVX26" s="54"/>
      <c r="QVY26" s="54"/>
      <c r="QVZ26" s="54"/>
      <c r="QWA26" s="54"/>
      <c r="QWB26" s="54"/>
      <c r="QWC26" s="54"/>
      <c r="QWD26" s="54"/>
      <c r="QWE26" s="54"/>
      <c r="QWF26" s="54"/>
      <c r="QWG26" s="54"/>
      <c r="QWH26" s="54"/>
      <c r="QWI26" s="54"/>
      <c r="QWJ26" s="54"/>
      <c r="QWK26" s="54"/>
      <c r="QWL26" s="54"/>
      <c r="QWM26" s="54"/>
      <c r="QWN26" s="54"/>
      <c r="QWO26" s="54"/>
      <c r="QWP26" s="54"/>
      <c r="QWQ26" s="54"/>
      <c r="QWR26" s="54"/>
      <c r="QWS26" s="54"/>
      <c r="QWT26" s="54"/>
      <c r="QWU26" s="54"/>
      <c r="QWV26" s="54"/>
      <c r="QWW26" s="54"/>
      <c r="QWX26" s="54"/>
      <c r="QWY26" s="54"/>
      <c r="QWZ26" s="54"/>
      <c r="QXA26" s="54"/>
      <c r="QXB26" s="54"/>
      <c r="QXC26" s="54"/>
      <c r="QXD26" s="54"/>
      <c r="QXE26" s="54"/>
      <c r="QXF26" s="54"/>
      <c r="QXG26" s="54"/>
      <c r="QXH26" s="54"/>
      <c r="QXI26" s="54"/>
      <c r="QXJ26" s="54"/>
      <c r="QXK26" s="54"/>
      <c r="QXL26" s="54"/>
      <c r="QXM26" s="54"/>
      <c r="QXN26" s="54"/>
      <c r="QXO26" s="54"/>
      <c r="QXP26" s="54"/>
      <c r="QXQ26" s="54"/>
      <c r="QXR26" s="54"/>
      <c r="QXS26" s="54"/>
      <c r="QXT26" s="54"/>
      <c r="QXU26" s="54"/>
      <c r="QXV26" s="54"/>
      <c r="QXW26" s="54"/>
      <c r="QXX26" s="54"/>
      <c r="QXY26" s="54"/>
      <c r="QXZ26" s="54"/>
      <c r="QYA26" s="54"/>
      <c r="QYB26" s="54"/>
      <c r="QYC26" s="54"/>
      <c r="QYD26" s="54"/>
      <c r="QYE26" s="54"/>
      <c r="QYF26" s="54"/>
      <c r="QYG26" s="54"/>
      <c r="QYH26" s="54"/>
      <c r="QYI26" s="54"/>
      <c r="QYJ26" s="54"/>
      <c r="QYK26" s="54"/>
      <c r="QYL26" s="54"/>
      <c r="QYM26" s="54"/>
      <c r="QYN26" s="54"/>
      <c r="QYO26" s="54"/>
      <c r="QYP26" s="54"/>
      <c r="QYQ26" s="54"/>
      <c r="QYR26" s="54"/>
      <c r="QYS26" s="54"/>
      <c r="QYT26" s="54"/>
      <c r="QYU26" s="54"/>
      <c r="QYV26" s="54"/>
      <c r="QYW26" s="54"/>
      <c r="QYX26" s="54"/>
      <c r="QYY26" s="54"/>
      <c r="QYZ26" s="54"/>
      <c r="QZA26" s="54"/>
      <c r="QZB26" s="54"/>
      <c r="QZC26" s="54"/>
      <c r="QZD26" s="54"/>
      <c r="QZE26" s="54"/>
      <c r="QZF26" s="54"/>
      <c r="QZG26" s="54"/>
      <c r="QZH26" s="54"/>
      <c r="QZI26" s="54"/>
      <c r="QZJ26" s="54"/>
      <c r="QZK26" s="54"/>
      <c r="QZL26" s="54"/>
      <c r="QZM26" s="54"/>
      <c r="QZN26" s="54"/>
      <c r="QZO26" s="54"/>
      <c r="QZP26" s="54"/>
      <c r="QZQ26" s="54"/>
      <c r="QZR26" s="54"/>
      <c r="QZS26" s="54"/>
      <c r="QZT26" s="54"/>
      <c r="QZU26" s="54"/>
      <c r="QZV26" s="54"/>
      <c r="QZW26" s="54"/>
      <c r="QZX26" s="54"/>
      <c r="QZY26" s="54"/>
      <c r="QZZ26" s="54"/>
      <c r="RAA26" s="54"/>
      <c r="RAB26" s="54"/>
      <c r="RAC26" s="54"/>
      <c r="RAD26" s="54"/>
      <c r="RAE26" s="54"/>
      <c r="RAF26" s="54"/>
      <c r="RAG26" s="54"/>
      <c r="RAH26" s="54"/>
      <c r="RAI26" s="54"/>
      <c r="RAJ26" s="54"/>
      <c r="RAK26" s="54"/>
      <c r="RAL26" s="54"/>
      <c r="RAM26" s="54"/>
      <c r="RAN26" s="54"/>
      <c r="RAO26" s="54"/>
      <c r="RAP26" s="54"/>
      <c r="RAQ26" s="54"/>
      <c r="RAR26" s="54"/>
      <c r="RAS26" s="54"/>
      <c r="RAT26" s="54"/>
      <c r="RAU26" s="54"/>
      <c r="RAV26" s="54"/>
      <c r="RAW26" s="54"/>
      <c r="RAX26" s="54"/>
      <c r="RAY26" s="54"/>
      <c r="RAZ26" s="54"/>
      <c r="RBA26" s="54"/>
      <c r="RBB26" s="54"/>
      <c r="RBC26" s="54"/>
      <c r="RBD26" s="54"/>
      <c r="RBE26" s="54"/>
      <c r="RBF26" s="54"/>
      <c r="RBG26" s="54"/>
      <c r="RBH26" s="54"/>
      <c r="RBI26" s="54"/>
      <c r="RBJ26" s="54"/>
      <c r="RBK26" s="54"/>
      <c r="RBL26" s="54"/>
      <c r="RBM26" s="54"/>
      <c r="RBN26" s="54"/>
      <c r="RBO26" s="54"/>
      <c r="RBP26" s="54"/>
      <c r="RBQ26" s="54"/>
      <c r="RBR26" s="54"/>
      <c r="RBS26" s="54"/>
      <c r="RBT26" s="54"/>
      <c r="RBU26" s="54"/>
      <c r="RBV26" s="54"/>
      <c r="RBW26" s="54"/>
      <c r="RBX26" s="54"/>
      <c r="RBY26" s="54"/>
      <c r="RBZ26" s="54"/>
      <c r="RCA26" s="54"/>
      <c r="RCB26" s="54"/>
      <c r="RCC26" s="54"/>
      <c r="RCD26" s="54"/>
      <c r="RCE26" s="54"/>
      <c r="RCF26" s="54"/>
      <c r="RCG26" s="54"/>
      <c r="RCH26" s="54"/>
      <c r="RCI26" s="54"/>
      <c r="RCJ26" s="54"/>
      <c r="RCK26" s="54"/>
      <c r="RCL26" s="54"/>
      <c r="RCM26" s="54"/>
      <c r="RCN26" s="54"/>
      <c r="RCO26" s="54"/>
      <c r="RCP26" s="54"/>
      <c r="RCQ26" s="54"/>
      <c r="RCR26" s="54"/>
      <c r="RCS26" s="54"/>
      <c r="RCT26" s="54"/>
      <c r="RCU26" s="54"/>
      <c r="RCV26" s="54"/>
      <c r="RCW26" s="54"/>
      <c r="RCX26" s="54"/>
      <c r="RCY26" s="54"/>
      <c r="RCZ26" s="54"/>
      <c r="RDA26" s="54"/>
      <c r="RDB26" s="54"/>
      <c r="RDC26" s="54"/>
      <c r="RDD26" s="54"/>
      <c r="RDE26" s="54"/>
      <c r="RDF26" s="54"/>
      <c r="RDG26" s="54"/>
      <c r="RDH26" s="54"/>
      <c r="RDI26" s="54"/>
      <c r="RDJ26" s="54"/>
      <c r="RDK26" s="54"/>
      <c r="RDL26" s="54"/>
      <c r="RDM26" s="54"/>
      <c r="RDN26" s="54"/>
      <c r="RDO26" s="54"/>
      <c r="RDP26" s="54"/>
      <c r="RDQ26" s="54"/>
      <c r="RDR26" s="54"/>
      <c r="RDS26" s="54"/>
      <c r="RDT26" s="54"/>
      <c r="RDU26" s="54"/>
      <c r="RDV26" s="54"/>
      <c r="RDW26" s="54"/>
      <c r="RDX26" s="54"/>
      <c r="RDY26" s="54"/>
      <c r="RDZ26" s="54"/>
      <c r="REA26" s="54"/>
      <c r="REB26" s="54"/>
      <c r="REC26" s="54"/>
      <c r="RED26" s="54"/>
      <c r="REE26" s="54"/>
      <c r="REF26" s="54"/>
      <c r="REG26" s="54"/>
      <c r="REH26" s="54"/>
      <c r="REI26" s="54"/>
      <c r="REJ26" s="54"/>
      <c r="REK26" s="54"/>
      <c r="REL26" s="54"/>
      <c r="REM26" s="54"/>
      <c r="REN26" s="54"/>
      <c r="REO26" s="54"/>
      <c r="REP26" s="54"/>
      <c r="REQ26" s="54"/>
      <c r="RER26" s="54"/>
      <c r="RES26" s="54"/>
      <c r="RET26" s="54"/>
      <c r="REU26" s="54"/>
      <c r="REV26" s="54"/>
      <c r="REW26" s="54"/>
      <c r="REX26" s="54"/>
      <c r="REY26" s="54"/>
      <c r="REZ26" s="54"/>
      <c r="RFA26" s="54"/>
      <c r="RFB26" s="54"/>
      <c r="RFC26" s="54"/>
      <c r="RFD26" s="54"/>
      <c r="RFE26" s="54"/>
      <c r="RFF26" s="54"/>
      <c r="RFG26" s="54"/>
      <c r="RFH26" s="54"/>
      <c r="RFI26" s="54"/>
      <c r="RFJ26" s="54"/>
      <c r="RFK26" s="54"/>
      <c r="RFL26" s="54"/>
      <c r="RFM26" s="54"/>
      <c r="RFN26" s="54"/>
      <c r="RFO26" s="54"/>
      <c r="RFP26" s="54"/>
      <c r="RFQ26" s="54"/>
      <c r="RFR26" s="54"/>
      <c r="RFS26" s="54"/>
      <c r="RFT26" s="54"/>
      <c r="RFU26" s="54"/>
      <c r="RFV26" s="54"/>
      <c r="RFW26" s="54"/>
      <c r="RFX26" s="54"/>
      <c r="RFY26" s="54"/>
      <c r="RFZ26" s="54"/>
      <c r="RGA26" s="54"/>
      <c r="RGB26" s="54"/>
      <c r="RGC26" s="54"/>
      <c r="RGD26" s="54"/>
      <c r="RGE26" s="54"/>
      <c r="RGF26" s="54"/>
      <c r="RGG26" s="54"/>
      <c r="RGH26" s="54"/>
      <c r="RGI26" s="54"/>
      <c r="RGJ26" s="54"/>
      <c r="RGK26" s="54"/>
      <c r="RGL26" s="54"/>
      <c r="RGM26" s="54"/>
      <c r="RGN26" s="54"/>
      <c r="RGO26" s="54"/>
      <c r="RGP26" s="54"/>
      <c r="RGQ26" s="54"/>
      <c r="RGR26" s="54"/>
      <c r="RGS26" s="54"/>
      <c r="RGT26" s="54"/>
      <c r="RGU26" s="54"/>
      <c r="RGV26" s="54"/>
      <c r="RGW26" s="54"/>
      <c r="RGX26" s="54"/>
      <c r="RGY26" s="54"/>
      <c r="RGZ26" s="54"/>
      <c r="RHA26" s="54"/>
      <c r="RHB26" s="54"/>
      <c r="RHC26" s="54"/>
      <c r="RHD26" s="54"/>
      <c r="RHE26" s="54"/>
      <c r="RHF26" s="54"/>
      <c r="RHG26" s="54"/>
      <c r="RHH26" s="54"/>
      <c r="RHI26" s="54"/>
      <c r="RHJ26" s="54"/>
      <c r="RHK26" s="54"/>
      <c r="RHL26" s="54"/>
      <c r="RHM26" s="54"/>
      <c r="RHN26" s="54"/>
      <c r="RHO26" s="54"/>
      <c r="RHP26" s="54"/>
      <c r="RHQ26" s="54"/>
      <c r="RHR26" s="54"/>
      <c r="RHS26" s="54"/>
      <c r="RHT26" s="54"/>
      <c r="RHU26" s="54"/>
      <c r="RHV26" s="54"/>
      <c r="RHW26" s="54"/>
      <c r="RHX26" s="54"/>
      <c r="RHY26" s="54"/>
      <c r="RHZ26" s="54"/>
      <c r="RIA26" s="54"/>
      <c r="RIB26" s="54"/>
      <c r="RIC26" s="54"/>
      <c r="RID26" s="54"/>
      <c r="RIE26" s="54"/>
      <c r="RIF26" s="54"/>
      <c r="RIG26" s="54"/>
      <c r="RIH26" s="54"/>
      <c r="RII26" s="54"/>
      <c r="RIJ26" s="54"/>
      <c r="RIK26" s="54"/>
      <c r="RIL26" s="54"/>
      <c r="RIM26" s="54"/>
      <c r="RIN26" s="54"/>
      <c r="RIO26" s="54"/>
      <c r="RIP26" s="54"/>
      <c r="RIQ26" s="54"/>
      <c r="RIR26" s="54"/>
      <c r="RIS26" s="54"/>
      <c r="RIT26" s="54"/>
      <c r="RIU26" s="54"/>
      <c r="RIV26" s="54"/>
      <c r="RIW26" s="54"/>
      <c r="RIX26" s="54"/>
      <c r="RIY26" s="54"/>
      <c r="RIZ26" s="54"/>
      <c r="RJA26" s="54"/>
      <c r="RJB26" s="54"/>
      <c r="RJC26" s="54"/>
      <c r="RJD26" s="54"/>
      <c r="RJE26" s="54"/>
      <c r="RJF26" s="54"/>
      <c r="RJG26" s="54"/>
      <c r="RJH26" s="54"/>
      <c r="RJI26" s="54"/>
      <c r="RJJ26" s="54"/>
      <c r="RJK26" s="54"/>
      <c r="RJL26" s="54"/>
      <c r="RJM26" s="54"/>
      <c r="RJN26" s="54"/>
      <c r="RJO26" s="54"/>
      <c r="RJP26" s="54"/>
      <c r="RJQ26" s="54"/>
      <c r="RJR26" s="54"/>
      <c r="RJS26" s="54"/>
      <c r="RJT26" s="54"/>
      <c r="RJU26" s="54"/>
      <c r="RJV26" s="54"/>
      <c r="RJW26" s="54"/>
      <c r="RJX26" s="54"/>
      <c r="RJY26" s="54"/>
      <c r="RJZ26" s="54"/>
      <c r="RKA26" s="54"/>
      <c r="RKB26" s="54"/>
      <c r="RKC26" s="54"/>
      <c r="RKD26" s="54"/>
      <c r="RKE26" s="54"/>
      <c r="RKF26" s="54"/>
      <c r="RKG26" s="54"/>
      <c r="RKH26" s="54"/>
      <c r="RKI26" s="54"/>
      <c r="RKJ26" s="54"/>
      <c r="RKK26" s="54"/>
      <c r="RKL26" s="54"/>
      <c r="RKM26" s="54"/>
      <c r="RKN26" s="54"/>
      <c r="RKO26" s="54"/>
      <c r="RKP26" s="54"/>
      <c r="RKQ26" s="54"/>
      <c r="RKR26" s="54"/>
      <c r="RKS26" s="54"/>
      <c r="RKT26" s="54"/>
      <c r="RKU26" s="54"/>
      <c r="RKV26" s="54"/>
      <c r="RKW26" s="54"/>
      <c r="RKX26" s="54"/>
      <c r="RKY26" s="54"/>
      <c r="RKZ26" s="54"/>
      <c r="RLA26" s="54"/>
      <c r="RLB26" s="54"/>
      <c r="RLC26" s="54"/>
      <c r="RLD26" s="54"/>
      <c r="RLE26" s="54"/>
      <c r="RLF26" s="54"/>
      <c r="RLG26" s="54"/>
      <c r="RLH26" s="54"/>
      <c r="RLI26" s="54"/>
      <c r="RLJ26" s="54"/>
      <c r="RLK26" s="54"/>
      <c r="RLL26" s="54"/>
      <c r="RLM26" s="54"/>
      <c r="RLN26" s="54"/>
      <c r="RLO26" s="54"/>
      <c r="RLP26" s="54"/>
      <c r="RLQ26" s="54"/>
      <c r="RLR26" s="54"/>
      <c r="RLS26" s="54"/>
      <c r="RLT26" s="54"/>
      <c r="RLU26" s="54"/>
      <c r="RLV26" s="54"/>
      <c r="RLW26" s="54"/>
      <c r="RLX26" s="54"/>
      <c r="RLY26" s="54"/>
      <c r="RLZ26" s="54"/>
      <c r="RMA26" s="54"/>
      <c r="RMB26" s="54"/>
      <c r="RMC26" s="54"/>
      <c r="RMD26" s="54"/>
      <c r="RME26" s="54"/>
      <c r="RMF26" s="54"/>
      <c r="RMG26" s="54"/>
      <c r="RMH26" s="54"/>
      <c r="RMI26" s="54"/>
      <c r="RMJ26" s="54"/>
      <c r="RMK26" s="54"/>
      <c r="RML26" s="54"/>
      <c r="RMM26" s="54"/>
      <c r="RMN26" s="54"/>
      <c r="RMO26" s="54"/>
      <c r="RMP26" s="54"/>
      <c r="RMQ26" s="54"/>
      <c r="RMR26" s="54"/>
      <c r="RMS26" s="54"/>
      <c r="RMT26" s="54"/>
      <c r="RMU26" s="54"/>
      <c r="RMV26" s="54"/>
      <c r="RMW26" s="54"/>
      <c r="RMX26" s="54"/>
      <c r="RMY26" s="54"/>
      <c r="RMZ26" s="54"/>
      <c r="RNA26" s="54"/>
      <c r="RNB26" s="54"/>
      <c r="RNC26" s="54"/>
      <c r="RND26" s="54"/>
      <c r="RNE26" s="54"/>
      <c r="RNF26" s="54"/>
      <c r="RNG26" s="54"/>
      <c r="RNH26" s="54"/>
      <c r="RNI26" s="54"/>
      <c r="RNJ26" s="54"/>
      <c r="RNK26" s="54"/>
      <c r="RNL26" s="54"/>
      <c r="RNM26" s="54"/>
      <c r="RNN26" s="54"/>
      <c r="RNO26" s="54"/>
      <c r="RNP26" s="54"/>
      <c r="RNQ26" s="54"/>
      <c r="RNR26" s="54"/>
      <c r="RNS26" s="54"/>
      <c r="RNT26" s="54"/>
      <c r="RNU26" s="54"/>
      <c r="RNV26" s="54"/>
      <c r="RNW26" s="54"/>
      <c r="RNX26" s="54"/>
      <c r="RNY26" s="54"/>
      <c r="RNZ26" s="54"/>
      <c r="ROA26" s="54"/>
      <c r="ROB26" s="54"/>
      <c r="ROC26" s="54"/>
      <c r="ROD26" s="54"/>
      <c r="ROE26" s="54"/>
      <c r="ROF26" s="54"/>
      <c r="ROG26" s="54"/>
      <c r="ROH26" s="54"/>
      <c r="ROI26" s="54"/>
      <c r="ROJ26" s="54"/>
      <c r="ROK26" s="54"/>
      <c r="ROL26" s="54"/>
      <c r="ROM26" s="54"/>
      <c r="RON26" s="54"/>
      <c r="ROO26" s="54"/>
      <c r="ROP26" s="54"/>
      <c r="ROQ26" s="54"/>
      <c r="ROR26" s="54"/>
      <c r="ROS26" s="54"/>
      <c r="ROT26" s="54"/>
      <c r="ROU26" s="54"/>
      <c r="ROV26" s="54"/>
      <c r="ROW26" s="54"/>
      <c r="ROX26" s="54"/>
      <c r="ROY26" s="54"/>
      <c r="ROZ26" s="54"/>
      <c r="RPA26" s="54"/>
      <c r="RPB26" s="54"/>
      <c r="RPC26" s="54"/>
      <c r="RPD26" s="54"/>
      <c r="RPE26" s="54"/>
      <c r="RPF26" s="54"/>
      <c r="RPG26" s="54"/>
      <c r="RPH26" s="54"/>
      <c r="RPI26" s="54"/>
      <c r="RPJ26" s="54"/>
      <c r="RPK26" s="54"/>
      <c r="RPL26" s="54"/>
      <c r="RPM26" s="54"/>
      <c r="RPN26" s="54"/>
      <c r="RPO26" s="54"/>
      <c r="RPP26" s="54"/>
      <c r="RPQ26" s="54"/>
      <c r="RPR26" s="54"/>
      <c r="RPS26" s="54"/>
      <c r="RPT26" s="54"/>
      <c r="RPU26" s="54"/>
      <c r="RPV26" s="54"/>
      <c r="RPW26" s="54"/>
      <c r="RPX26" s="54"/>
      <c r="RPY26" s="54"/>
      <c r="RPZ26" s="54"/>
      <c r="RQA26" s="54"/>
      <c r="RQB26" s="54"/>
      <c r="RQC26" s="54"/>
      <c r="RQD26" s="54"/>
      <c r="RQE26" s="54"/>
      <c r="RQF26" s="54"/>
      <c r="RQG26" s="54"/>
      <c r="RQH26" s="54"/>
      <c r="RQI26" s="54"/>
      <c r="RQJ26" s="54"/>
      <c r="RQK26" s="54"/>
      <c r="RQL26" s="54"/>
      <c r="RQM26" s="54"/>
      <c r="RQN26" s="54"/>
      <c r="RQO26" s="54"/>
      <c r="RQP26" s="54"/>
      <c r="RQQ26" s="54"/>
      <c r="RQR26" s="54"/>
      <c r="RQS26" s="54"/>
      <c r="RQT26" s="54"/>
      <c r="RQU26" s="54"/>
      <c r="RQV26" s="54"/>
      <c r="RQW26" s="54"/>
      <c r="RQX26" s="54"/>
      <c r="RQY26" s="54"/>
      <c r="RQZ26" s="54"/>
      <c r="RRA26" s="54"/>
      <c r="RRB26" s="54"/>
      <c r="RRC26" s="54"/>
      <c r="RRD26" s="54"/>
      <c r="RRE26" s="54"/>
      <c r="RRF26" s="54"/>
      <c r="RRG26" s="54"/>
      <c r="RRH26" s="54"/>
      <c r="RRI26" s="54"/>
      <c r="RRJ26" s="54"/>
      <c r="RRK26" s="54"/>
      <c r="RRL26" s="54"/>
      <c r="RRM26" s="54"/>
      <c r="RRN26" s="54"/>
      <c r="RRO26" s="54"/>
      <c r="RRP26" s="54"/>
      <c r="RRQ26" s="54"/>
      <c r="RRR26" s="54"/>
      <c r="RRS26" s="54"/>
      <c r="RRT26" s="54"/>
      <c r="RRU26" s="54"/>
      <c r="RRV26" s="54"/>
      <c r="RRW26" s="54"/>
      <c r="RRX26" s="54"/>
      <c r="RRY26" s="54"/>
      <c r="RRZ26" s="54"/>
      <c r="RSA26" s="54"/>
      <c r="RSB26" s="54"/>
      <c r="RSC26" s="54"/>
      <c r="RSD26" s="54"/>
      <c r="RSE26" s="54"/>
      <c r="RSF26" s="54"/>
      <c r="RSG26" s="54"/>
      <c r="RSH26" s="54"/>
      <c r="RSI26" s="54"/>
      <c r="RSJ26" s="54"/>
      <c r="RSK26" s="54"/>
      <c r="RSL26" s="54"/>
      <c r="RSM26" s="54"/>
      <c r="RSN26" s="54"/>
      <c r="RSO26" s="54"/>
      <c r="RSP26" s="54"/>
      <c r="RSQ26" s="54"/>
      <c r="RSR26" s="54"/>
      <c r="RSS26" s="54"/>
      <c r="RST26" s="54"/>
      <c r="RSU26" s="54"/>
      <c r="RSV26" s="54"/>
      <c r="RSW26" s="54"/>
      <c r="RSX26" s="54"/>
      <c r="RSY26" s="54"/>
      <c r="RSZ26" s="54"/>
      <c r="RTA26" s="54"/>
      <c r="RTB26" s="54"/>
      <c r="RTC26" s="54"/>
      <c r="RTD26" s="54"/>
      <c r="RTE26" s="54"/>
      <c r="RTF26" s="54"/>
      <c r="RTG26" s="54"/>
      <c r="RTH26" s="54"/>
      <c r="RTI26" s="54"/>
      <c r="RTJ26" s="54"/>
      <c r="RTK26" s="54"/>
      <c r="RTL26" s="54"/>
      <c r="RTM26" s="54"/>
      <c r="RTN26" s="54"/>
      <c r="RTO26" s="54"/>
      <c r="RTP26" s="54"/>
      <c r="RTQ26" s="54"/>
      <c r="RTR26" s="54"/>
      <c r="RTS26" s="54"/>
      <c r="RTT26" s="54"/>
      <c r="RTU26" s="54"/>
      <c r="RTV26" s="54"/>
      <c r="RTW26" s="54"/>
      <c r="RTX26" s="54"/>
      <c r="RTY26" s="54"/>
      <c r="RTZ26" s="54"/>
      <c r="RUA26" s="54"/>
      <c r="RUB26" s="54"/>
      <c r="RUC26" s="54"/>
      <c r="RUD26" s="54"/>
      <c r="RUE26" s="54"/>
      <c r="RUF26" s="54"/>
      <c r="RUG26" s="54"/>
      <c r="RUH26" s="54"/>
      <c r="RUI26" s="54"/>
      <c r="RUJ26" s="54"/>
      <c r="RUK26" s="54"/>
      <c r="RUL26" s="54"/>
      <c r="RUM26" s="54"/>
      <c r="RUN26" s="54"/>
      <c r="RUO26" s="54"/>
      <c r="RUP26" s="54"/>
      <c r="RUQ26" s="54"/>
      <c r="RUR26" s="54"/>
      <c r="RUS26" s="54"/>
      <c r="RUT26" s="54"/>
      <c r="RUU26" s="54"/>
      <c r="RUV26" s="54"/>
      <c r="RUW26" s="54"/>
      <c r="RUX26" s="54"/>
      <c r="RUY26" s="54"/>
      <c r="RUZ26" s="54"/>
      <c r="RVA26" s="54"/>
      <c r="RVB26" s="54"/>
      <c r="RVC26" s="54"/>
      <c r="RVD26" s="54"/>
      <c r="RVE26" s="54"/>
      <c r="RVF26" s="54"/>
      <c r="RVG26" s="54"/>
      <c r="RVH26" s="54"/>
      <c r="RVI26" s="54"/>
      <c r="RVJ26" s="54"/>
      <c r="RVK26" s="54"/>
      <c r="RVL26" s="54"/>
      <c r="RVM26" s="54"/>
      <c r="RVN26" s="54"/>
      <c r="RVO26" s="54"/>
      <c r="RVP26" s="54"/>
      <c r="RVQ26" s="54"/>
      <c r="RVR26" s="54"/>
      <c r="RVS26" s="54"/>
      <c r="RVT26" s="54"/>
      <c r="RVU26" s="54"/>
      <c r="RVV26" s="54"/>
      <c r="RVW26" s="54"/>
      <c r="RVX26" s="54"/>
      <c r="RVY26" s="54"/>
      <c r="RVZ26" s="54"/>
      <c r="RWA26" s="54"/>
      <c r="RWB26" s="54"/>
      <c r="RWC26" s="54"/>
      <c r="RWD26" s="54"/>
      <c r="RWE26" s="54"/>
      <c r="RWF26" s="54"/>
      <c r="RWG26" s="54"/>
      <c r="RWH26" s="54"/>
      <c r="RWI26" s="54"/>
      <c r="RWJ26" s="54"/>
      <c r="RWK26" s="54"/>
      <c r="RWL26" s="54"/>
      <c r="RWM26" s="54"/>
      <c r="RWN26" s="54"/>
      <c r="RWO26" s="54"/>
      <c r="RWP26" s="54"/>
      <c r="RWQ26" s="54"/>
      <c r="RWR26" s="54"/>
      <c r="RWS26" s="54"/>
      <c r="RWT26" s="54"/>
      <c r="RWU26" s="54"/>
      <c r="RWV26" s="54"/>
      <c r="RWW26" s="54"/>
      <c r="RWX26" s="54"/>
      <c r="RWY26" s="54"/>
      <c r="RWZ26" s="54"/>
      <c r="RXA26" s="54"/>
      <c r="RXB26" s="54"/>
      <c r="RXC26" s="54"/>
      <c r="RXD26" s="54"/>
      <c r="RXE26" s="54"/>
      <c r="RXF26" s="54"/>
      <c r="RXG26" s="54"/>
      <c r="RXH26" s="54"/>
      <c r="RXI26" s="54"/>
      <c r="RXJ26" s="54"/>
      <c r="RXK26" s="54"/>
      <c r="RXL26" s="54"/>
      <c r="RXM26" s="54"/>
      <c r="RXN26" s="54"/>
      <c r="RXO26" s="54"/>
      <c r="RXP26" s="54"/>
      <c r="RXQ26" s="54"/>
      <c r="RXR26" s="54"/>
      <c r="RXS26" s="54"/>
      <c r="RXT26" s="54"/>
      <c r="RXU26" s="54"/>
      <c r="RXV26" s="54"/>
      <c r="RXW26" s="54"/>
      <c r="RXX26" s="54"/>
      <c r="RXY26" s="54"/>
      <c r="RXZ26" s="54"/>
      <c r="RYA26" s="54"/>
      <c r="RYB26" s="54"/>
      <c r="RYC26" s="54"/>
      <c r="RYD26" s="54"/>
      <c r="RYE26" s="54"/>
      <c r="RYF26" s="54"/>
      <c r="RYG26" s="54"/>
      <c r="RYH26" s="54"/>
      <c r="RYI26" s="54"/>
      <c r="RYJ26" s="54"/>
      <c r="RYK26" s="54"/>
      <c r="RYL26" s="54"/>
      <c r="RYM26" s="54"/>
      <c r="RYN26" s="54"/>
      <c r="RYO26" s="54"/>
      <c r="RYP26" s="54"/>
      <c r="RYQ26" s="54"/>
      <c r="RYR26" s="54"/>
      <c r="RYS26" s="54"/>
      <c r="RYT26" s="54"/>
      <c r="RYU26" s="54"/>
      <c r="RYV26" s="54"/>
      <c r="RYW26" s="54"/>
      <c r="RYX26" s="54"/>
      <c r="RYY26" s="54"/>
      <c r="RYZ26" s="54"/>
      <c r="RZA26" s="54"/>
      <c r="RZB26" s="54"/>
      <c r="RZC26" s="54"/>
      <c r="RZD26" s="54"/>
      <c r="RZE26" s="54"/>
      <c r="RZF26" s="54"/>
      <c r="RZG26" s="54"/>
      <c r="RZH26" s="54"/>
      <c r="RZI26" s="54"/>
      <c r="RZJ26" s="54"/>
      <c r="RZK26" s="54"/>
      <c r="RZL26" s="54"/>
      <c r="RZM26" s="54"/>
      <c r="RZN26" s="54"/>
      <c r="RZO26" s="54"/>
      <c r="RZP26" s="54"/>
      <c r="RZQ26" s="54"/>
      <c r="RZR26" s="54"/>
      <c r="RZS26" s="54"/>
      <c r="RZT26" s="54"/>
      <c r="RZU26" s="54"/>
      <c r="RZV26" s="54"/>
      <c r="RZW26" s="54"/>
      <c r="RZX26" s="54"/>
      <c r="RZY26" s="54"/>
      <c r="RZZ26" s="54"/>
      <c r="SAA26" s="54"/>
      <c r="SAB26" s="54"/>
      <c r="SAC26" s="54"/>
      <c r="SAD26" s="54"/>
      <c r="SAE26" s="54"/>
      <c r="SAF26" s="54"/>
      <c r="SAG26" s="54"/>
      <c r="SAH26" s="54"/>
      <c r="SAI26" s="54"/>
      <c r="SAJ26" s="54"/>
      <c r="SAK26" s="54"/>
      <c r="SAL26" s="54"/>
      <c r="SAM26" s="54"/>
      <c r="SAN26" s="54"/>
      <c r="SAO26" s="54"/>
      <c r="SAP26" s="54"/>
      <c r="SAQ26" s="54"/>
      <c r="SAR26" s="54"/>
      <c r="SAS26" s="54"/>
      <c r="SAT26" s="54"/>
      <c r="SAU26" s="54"/>
      <c r="SAV26" s="54"/>
      <c r="SAW26" s="54"/>
      <c r="SAX26" s="54"/>
      <c r="SAY26" s="54"/>
      <c r="SAZ26" s="54"/>
      <c r="SBA26" s="54"/>
      <c r="SBB26" s="54"/>
      <c r="SBC26" s="54"/>
      <c r="SBD26" s="54"/>
      <c r="SBE26" s="54"/>
      <c r="SBF26" s="54"/>
      <c r="SBG26" s="54"/>
      <c r="SBH26" s="54"/>
      <c r="SBI26" s="54"/>
      <c r="SBJ26" s="54"/>
      <c r="SBK26" s="54"/>
      <c r="SBL26" s="54"/>
      <c r="SBM26" s="54"/>
      <c r="SBN26" s="54"/>
      <c r="SBO26" s="54"/>
      <c r="SBP26" s="54"/>
      <c r="SBQ26" s="54"/>
      <c r="SBR26" s="54"/>
      <c r="SBS26" s="54"/>
      <c r="SBT26" s="54"/>
      <c r="SBU26" s="54"/>
      <c r="SBV26" s="54"/>
      <c r="SBW26" s="54"/>
      <c r="SBX26" s="54"/>
      <c r="SBY26" s="54"/>
      <c r="SBZ26" s="54"/>
      <c r="SCA26" s="54"/>
      <c r="SCB26" s="54"/>
      <c r="SCC26" s="54"/>
      <c r="SCD26" s="54"/>
      <c r="SCE26" s="54"/>
      <c r="SCF26" s="54"/>
      <c r="SCG26" s="54"/>
      <c r="SCH26" s="54"/>
      <c r="SCI26" s="54"/>
      <c r="SCJ26" s="54"/>
      <c r="SCK26" s="54"/>
      <c r="SCL26" s="54"/>
      <c r="SCM26" s="54"/>
      <c r="SCN26" s="54"/>
      <c r="SCO26" s="54"/>
      <c r="SCP26" s="54"/>
      <c r="SCQ26" s="54"/>
      <c r="SCR26" s="54"/>
      <c r="SCS26" s="54"/>
      <c r="SCT26" s="54"/>
      <c r="SCU26" s="54"/>
      <c r="SCV26" s="54"/>
      <c r="SCW26" s="54"/>
      <c r="SCX26" s="54"/>
      <c r="SCY26" s="54"/>
      <c r="SCZ26" s="54"/>
      <c r="SDA26" s="54"/>
      <c r="SDB26" s="54"/>
      <c r="SDC26" s="54"/>
      <c r="SDD26" s="54"/>
      <c r="SDE26" s="54"/>
      <c r="SDF26" s="54"/>
      <c r="SDG26" s="54"/>
      <c r="SDH26" s="54"/>
      <c r="SDI26" s="54"/>
      <c r="SDJ26" s="54"/>
      <c r="SDK26" s="54"/>
      <c r="SDL26" s="54"/>
      <c r="SDM26" s="54"/>
      <c r="SDN26" s="54"/>
      <c r="SDO26" s="54"/>
      <c r="SDP26" s="54"/>
      <c r="SDQ26" s="54"/>
      <c r="SDR26" s="54"/>
      <c r="SDS26" s="54"/>
      <c r="SDT26" s="54"/>
      <c r="SDU26" s="54"/>
      <c r="SDV26" s="54"/>
      <c r="SDW26" s="54"/>
      <c r="SDX26" s="54"/>
      <c r="SDY26" s="54"/>
      <c r="SDZ26" s="54"/>
      <c r="SEA26" s="54"/>
      <c r="SEB26" s="54"/>
      <c r="SEC26" s="54"/>
      <c r="SED26" s="54"/>
      <c r="SEE26" s="54"/>
      <c r="SEF26" s="54"/>
      <c r="SEG26" s="54"/>
      <c r="SEH26" s="54"/>
      <c r="SEI26" s="54"/>
      <c r="SEJ26" s="54"/>
      <c r="SEK26" s="54"/>
      <c r="SEL26" s="54"/>
      <c r="SEM26" s="54"/>
      <c r="SEN26" s="54"/>
      <c r="SEO26" s="54"/>
      <c r="SEP26" s="54"/>
      <c r="SEQ26" s="54"/>
      <c r="SER26" s="54"/>
      <c r="SES26" s="54"/>
      <c r="SET26" s="54"/>
      <c r="SEU26" s="54"/>
      <c r="SEV26" s="54"/>
      <c r="SEW26" s="54"/>
      <c r="SEX26" s="54"/>
      <c r="SEY26" s="54"/>
      <c r="SEZ26" s="54"/>
      <c r="SFA26" s="54"/>
      <c r="SFB26" s="54"/>
      <c r="SFC26" s="54"/>
      <c r="SFD26" s="54"/>
      <c r="SFE26" s="54"/>
      <c r="SFF26" s="54"/>
      <c r="SFG26" s="54"/>
      <c r="SFH26" s="54"/>
      <c r="SFI26" s="54"/>
      <c r="SFJ26" s="54"/>
      <c r="SFK26" s="54"/>
      <c r="SFL26" s="54"/>
      <c r="SFM26" s="54"/>
      <c r="SFN26" s="54"/>
      <c r="SFO26" s="54"/>
      <c r="SFP26" s="54"/>
      <c r="SFQ26" s="54"/>
      <c r="SFR26" s="54"/>
      <c r="SFS26" s="54"/>
      <c r="SFT26" s="54"/>
      <c r="SFU26" s="54"/>
      <c r="SFV26" s="54"/>
      <c r="SFW26" s="54"/>
      <c r="SFX26" s="54"/>
      <c r="SFY26" s="54"/>
      <c r="SFZ26" s="54"/>
      <c r="SGA26" s="54"/>
      <c r="SGB26" s="54"/>
      <c r="SGC26" s="54"/>
      <c r="SGD26" s="54"/>
      <c r="SGE26" s="54"/>
      <c r="SGF26" s="54"/>
      <c r="SGG26" s="54"/>
      <c r="SGH26" s="54"/>
      <c r="SGI26" s="54"/>
      <c r="SGJ26" s="54"/>
      <c r="SGK26" s="54"/>
      <c r="SGL26" s="54"/>
      <c r="SGM26" s="54"/>
      <c r="SGN26" s="54"/>
      <c r="SGO26" s="54"/>
      <c r="SGP26" s="54"/>
      <c r="SGQ26" s="54"/>
      <c r="SGR26" s="54"/>
      <c r="SGS26" s="54"/>
      <c r="SGT26" s="54"/>
      <c r="SGU26" s="54"/>
      <c r="SGV26" s="54"/>
      <c r="SGW26" s="54"/>
      <c r="SGX26" s="54"/>
      <c r="SGY26" s="54"/>
      <c r="SGZ26" s="54"/>
      <c r="SHA26" s="54"/>
      <c r="SHB26" s="54"/>
      <c r="SHC26" s="54"/>
      <c r="SHD26" s="54"/>
      <c r="SHE26" s="54"/>
      <c r="SHF26" s="54"/>
      <c r="SHG26" s="54"/>
      <c r="SHH26" s="54"/>
      <c r="SHI26" s="54"/>
      <c r="SHJ26" s="54"/>
      <c r="SHK26" s="54"/>
      <c r="SHL26" s="54"/>
      <c r="SHM26" s="54"/>
      <c r="SHN26" s="54"/>
      <c r="SHO26" s="54"/>
      <c r="SHP26" s="54"/>
      <c r="SHQ26" s="54"/>
      <c r="SHR26" s="54"/>
      <c r="SHS26" s="54"/>
      <c r="SHT26" s="54"/>
      <c r="SHU26" s="54"/>
      <c r="SHV26" s="54"/>
      <c r="SHW26" s="54"/>
      <c r="SHX26" s="54"/>
      <c r="SHY26" s="54"/>
      <c r="SHZ26" s="54"/>
      <c r="SIA26" s="54"/>
      <c r="SIB26" s="54"/>
      <c r="SIC26" s="54"/>
      <c r="SID26" s="54"/>
      <c r="SIE26" s="54"/>
      <c r="SIF26" s="54"/>
      <c r="SIG26" s="54"/>
      <c r="SIH26" s="54"/>
      <c r="SII26" s="54"/>
      <c r="SIJ26" s="54"/>
      <c r="SIK26" s="54"/>
      <c r="SIL26" s="54"/>
      <c r="SIM26" s="54"/>
      <c r="SIN26" s="54"/>
      <c r="SIO26" s="54"/>
      <c r="SIP26" s="54"/>
      <c r="SIQ26" s="54"/>
      <c r="SIR26" s="54"/>
      <c r="SIS26" s="54"/>
      <c r="SIT26" s="54"/>
      <c r="SIU26" s="54"/>
      <c r="SIV26" s="54"/>
      <c r="SIW26" s="54"/>
      <c r="SIX26" s="54"/>
      <c r="SIY26" s="54"/>
      <c r="SIZ26" s="54"/>
      <c r="SJA26" s="54"/>
      <c r="SJB26" s="54"/>
      <c r="SJC26" s="54"/>
      <c r="SJD26" s="54"/>
      <c r="SJE26" s="54"/>
      <c r="SJF26" s="54"/>
      <c r="SJG26" s="54"/>
      <c r="SJH26" s="54"/>
      <c r="SJI26" s="54"/>
      <c r="SJJ26" s="54"/>
      <c r="SJK26" s="54"/>
      <c r="SJL26" s="54"/>
      <c r="SJM26" s="54"/>
      <c r="SJN26" s="54"/>
      <c r="SJO26" s="54"/>
      <c r="SJP26" s="54"/>
      <c r="SJQ26" s="54"/>
      <c r="SJR26" s="54"/>
      <c r="SJS26" s="54"/>
      <c r="SJT26" s="54"/>
      <c r="SJU26" s="54"/>
      <c r="SJV26" s="54"/>
      <c r="SJW26" s="54"/>
      <c r="SJX26" s="54"/>
      <c r="SJY26" s="54"/>
      <c r="SJZ26" s="54"/>
      <c r="SKA26" s="54"/>
      <c r="SKB26" s="54"/>
      <c r="SKC26" s="54"/>
      <c r="SKD26" s="54"/>
      <c r="SKE26" s="54"/>
      <c r="SKF26" s="54"/>
      <c r="SKG26" s="54"/>
      <c r="SKH26" s="54"/>
      <c r="SKI26" s="54"/>
      <c r="SKJ26" s="54"/>
      <c r="SKK26" s="54"/>
      <c r="SKL26" s="54"/>
      <c r="SKM26" s="54"/>
      <c r="SKN26" s="54"/>
      <c r="SKO26" s="54"/>
      <c r="SKP26" s="54"/>
      <c r="SKQ26" s="54"/>
      <c r="SKR26" s="54"/>
      <c r="SKS26" s="54"/>
      <c r="SKT26" s="54"/>
      <c r="SKU26" s="54"/>
      <c r="SKV26" s="54"/>
      <c r="SKW26" s="54"/>
      <c r="SKX26" s="54"/>
      <c r="SKY26" s="54"/>
      <c r="SKZ26" s="54"/>
      <c r="SLA26" s="54"/>
      <c r="SLB26" s="54"/>
      <c r="SLC26" s="54"/>
      <c r="SLD26" s="54"/>
      <c r="SLE26" s="54"/>
      <c r="SLF26" s="54"/>
      <c r="SLG26" s="54"/>
      <c r="SLH26" s="54"/>
      <c r="SLI26" s="54"/>
      <c r="SLJ26" s="54"/>
      <c r="SLK26" s="54"/>
      <c r="SLL26" s="54"/>
      <c r="SLM26" s="54"/>
      <c r="SLN26" s="54"/>
      <c r="SLO26" s="54"/>
      <c r="SLP26" s="54"/>
      <c r="SLQ26" s="54"/>
      <c r="SLR26" s="54"/>
      <c r="SLS26" s="54"/>
      <c r="SLT26" s="54"/>
      <c r="SLU26" s="54"/>
      <c r="SLV26" s="54"/>
      <c r="SLW26" s="54"/>
      <c r="SLX26" s="54"/>
      <c r="SLY26" s="54"/>
      <c r="SLZ26" s="54"/>
      <c r="SMA26" s="54"/>
      <c r="SMB26" s="54"/>
      <c r="SMC26" s="54"/>
      <c r="SMD26" s="54"/>
      <c r="SME26" s="54"/>
      <c r="SMF26" s="54"/>
      <c r="SMG26" s="54"/>
      <c r="SMH26" s="54"/>
      <c r="SMI26" s="54"/>
      <c r="SMJ26" s="54"/>
      <c r="SMK26" s="54"/>
      <c r="SML26" s="54"/>
      <c r="SMM26" s="54"/>
      <c r="SMN26" s="54"/>
      <c r="SMO26" s="54"/>
      <c r="SMP26" s="54"/>
      <c r="SMQ26" s="54"/>
      <c r="SMR26" s="54"/>
      <c r="SMS26" s="54"/>
      <c r="SMT26" s="54"/>
      <c r="SMU26" s="54"/>
      <c r="SMV26" s="54"/>
      <c r="SMW26" s="54"/>
      <c r="SMX26" s="54"/>
      <c r="SMY26" s="54"/>
      <c r="SMZ26" s="54"/>
      <c r="SNA26" s="54"/>
      <c r="SNB26" s="54"/>
      <c r="SNC26" s="54"/>
      <c r="SND26" s="54"/>
      <c r="SNE26" s="54"/>
      <c r="SNF26" s="54"/>
      <c r="SNG26" s="54"/>
      <c r="SNH26" s="54"/>
      <c r="SNI26" s="54"/>
      <c r="SNJ26" s="54"/>
      <c r="SNK26" s="54"/>
      <c r="SNL26" s="54"/>
      <c r="SNM26" s="54"/>
      <c r="SNN26" s="54"/>
      <c r="SNO26" s="54"/>
      <c r="SNP26" s="54"/>
      <c r="SNQ26" s="54"/>
      <c r="SNR26" s="54"/>
      <c r="SNS26" s="54"/>
      <c r="SNT26" s="54"/>
      <c r="SNU26" s="54"/>
      <c r="SNV26" s="54"/>
      <c r="SNW26" s="54"/>
      <c r="SNX26" s="54"/>
      <c r="SNY26" s="54"/>
      <c r="SNZ26" s="54"/>
      <c r="SOA26" s="54"/>
      <c r="SOB26" s="54"/>
      <c r="SOC26" s="54"/>
      <c r="SOD26" s="54"/>
      <c r="SOE26" s="54"/>
      <c r="SOF26" s="54"/>
      <c r="SOG26" s="54"/>
      <c r="SOH26" s="54"/>
      <c r="SOI26" s="54"/>
      <c r="SOJ26" s="54"/>
      <c r="SOK26" s="54"/>
      <c r="SOL26" s="54"/>
      <c r="SOM26" s="54"/>
      <c r="SON26" s="54"/>
      <c r="SOO26" s="54"/>
      <c r="SOP26" s="54"/>
      <c r="SOQ26" s="54"/>
      <c r="SOR26" s="54"/>
      <c r="SOS26" s="54"/>
      <c r="SOT26" s="54"/>
      <c r="SOU26" s="54"/>
      <c r="SOV26" s="54"/>
      <c r="SOW26" s="54"/>
      <c r="SOX26" s="54"/>
      <c r="SOY26" s="54"/>
      <c r="SOZ26" s="54"/>
      <c r="SPA26" s="54"/>
      <c r="SPB26" s="54"/>
      <c r="SPC26" s="54"/>
      <c r="SPD26" s="54"/>
      <c r="SPE26" s="54"/>
      <c r="SPF26" s="54"/>
      <c r="SPG26" s="54"/>
      <c r="SPH26" s="54"/>
      <c r="SPI26" s="54"/>
      <c r="SPJ26" s="54"/>
      <c r="SPK26" s="54"/>
      <c r="SPL26" s="54"/>
      <c r="SPM26" s="54"/>
      <c r="SPN26" s="54"/>
      <c r="SPO26" s="54"/>
      <c r="SPP26" s="54"/>
      <c r="SPQ26" s="54"/>
      <c r="SPR26" s="54"/>
      <c r="SPS26" s="54"/>
      <c r="SPT26" s="54"/>
      <c r="SPU26" s="54"/>
      <c r="SPV26" s="54"/>
      <c r="SPW26" s="54"/>
      <c r="SPX26" s="54"/>
      <c r="SPY26" s="54"/>
      <c r="SPZ26" s="54"/>
      <c r="SQA26" s="54"/>
      <c r="SQB26" s="54"/>
      <c r="SQC26" s="54"/>
      <c r="SQD26" s="54"/>
      <c r="SQE26" s="54"/>
      <c r="SQF26" s="54"/>
      <c r="SQG26" s="54"/>
      <c r="SQH26" s="54"/>
      <c r="SQI26" s="54"/>
      <c r="SQJ26" s="54"/>
      <c r="SQK26" s="54"/>
      <c r="SQL26" s="54"/>
      <c r="SQM26" s="54"/>
      <c r="SQN26" s="54"/>
      <c r="SQO26" s="54"/>
      <c r="SQP26" s="54"/>
      <c r="SQQ26" s="54"/>
      <c r="SQR26" s="54"/>
      <c r="SQS26" s="54"/>
      <c r="SQT26" s="54"/>
      <c r="SQU26" s="54"/>
      <c r="SQV26" s="54"/>
      <c r="SQW26" s="54"/>
      <c r="SQX26" s="54"/>
      <c r="SQY26" s="54"/>
      <c r="SQZ26" s="54"/>
      <c r="SRA26" s="54"/>
      <c r="SRB26" s="54"/>
      <c r="SRC26" s="54"/>
      <c r="SRD26" s="54"/>
      <c r="SRE26" s="54"/>
      <c r="SRF26" s="54"/>
      <c r="SRG26" s="54"/>
      <c r="SRH26" s="54"/>
      <c r="SRI26" s="54"/>
      <c r="SRJ26" s="54"/>
      <c r="SRK26" s="54"/>
      <c r="SRL26" s="54"/>
      <c r="SRM26" s="54"/>
      <c r="SRN26" s="54"/>
      <c r="SRO26" s="54"/>
      <c r="SRP26" s="54"/>
      <c r="SRQ26" s="54"/>
      <c r="SRR26" s="54"/>
      <c r="SRS26" s="54"/>
      <c r="SRT26" s="54"/>
      <c r="SRU26" s="54"/>
      <c r="SRV26" s="54"/>
      <c r="SRW26" s="54"/>
      <c r="SRX26" s="54"/>
      <c r="SRY26" s="54"/>
      <c r="SRZ26" s="54"/>
      <c r="SSA26" s="54"/>
      <c r="SSB26" s="54"/>
      <c r="SSC26" s="54"/>
      <c r="SSD26" s="54"/>
      <c r="SSE26" s="54"/>
      <c r="SSF26" s="54"/>
      <c r="SSG26" s="54"/>
      <c r="SSH26" s="54"/>
      <c r="SSI26" s="54"/>
      <c r="SSJ26" s="54"/>
      <c r="SSK26" s="54"/>
      <c r="SSL26" s="54"/>
      <c r="SSM26" s="54"/>
      <c r="SSN26" s="54"/>
      <c r="SSO26" s="54"/>
      <c r="SSP26" s="54"/>
      <c r="SSQ26" s="54"/>
      <c r="SSR26" s="54"/>
      <c r="SSS26" s="54"/>
      <c r="SST26" s="54"/>
      <c r="SSU26" s="54"/>
      <c r="SSV26" s="54"/>
      <c r="SSW26" s="54"/>
      <c r="SSX26" s="54"/>
      <c r="SSY26" s="54"/>
      <c r="SSZ26" s="54"/>
      <c r="STA26" s="54"/>
      <c r="STB26" s="54"/>
      <c r="STC26" s="54"/>
      <c r="STD26" s="54"/>
      <c r="STE26" s="54"/>
      <c r="STF26" s="54"/>
      <c r="STG26" s="54"/>
      <c r="STH26" s="54"/>
      <c r="STI26" s="54"/>
      <c r="STJ26" s="54"/>
      <c r="STK26" s="54"/>
      <c r="STL26" s="54"/>
      <c r="STM26" s="54"/>
      <c r="STN26" s="54"/>
      <c r="STO26" s="54"/>
      <c r="STP26" s="54"/>
      <c r="STQ26" s="54"/>
      <c r="STR26" s="54"/>
      <c r="STS26" s="54"/>
      <c r="STT26" s="54"/>
      <c r="STU26" s="54"/>
      <c r="STV26" s="54"/>
      <c r="STW26" s="54"/>
      <c r="STX26" s="54"/>
      <c r="STY26" s="54"/>
      <c r="STZ26" s="54"/>
      <c r="SUA26" s="54"/>
      <c r="SUB26" s="54"/>
      <c r="SUC26" s="54"/>
      <c r="SUD26" s="54"/>
      <c r="SUE26" s="54"/>
      <c r="SUF26" s="54"/>
      <c r="SUG26" s="54"/>
      <c r="SUH26" s="54"/>
      <c r="SUI26" s="54"/>
      <c r="SUJ26" s="54"/>
      <c r="SUK26" s="54"/>
      <c r="SUL26" s="54"/>
      <c r="SUM26" s="54"/>
      <c r="SUN26" s="54"/>
      <c r="SUO26" s="54"/>
      <c r="SUP26" s="54"/>
      <c r="SUQ26" s="54"/>
      <c r="SUR26" s="54"/>
      <c r="SUS26" s="54"/>
      <c r="SUT26" s="54"/>
      <c r="SUU26" s="54"/>
      <c r="SUV26" s="54"/>
      <c r="SUW26" s="54"/>
      <c r="SUX26" s="54"/>
      <c r="SUY26" s="54"/>
      <c r="SUZ26" s="54"/>
      <c r="SVA26" s="54"/>
      <c r="SVB26" s="54"/>
      <c r="SVC26" s="54"/>
      <c r="SVD26" s="54"/>
      <c r="SVE26" s="54"/>
      <c r="SVF26" s="54"/>
      <c r="SVG26" s="54"/>
      <c r="SVH26" s="54"/>
      <c r="SVI26" s="54"/>
      <c r="SVJ26" s="54"/>
      <c r="SVK26" s="54"/>
      <c r="SVL26" s="54"/>
      <c r="SVM26" s="54"/>
      <c r="SVN26" s="54"/>
      <c r="SVO26" s="54"/>
      <c r="SVP26" s="54"/>
      <c r="SVQ26" s="54"/>
      <c r="SVR26" s="54"/>
      <c r="SVS26" s="54"/>
      <c r="SVT26" s="54"/>
      <c r="SVU26" s="54"/>
      <c r="SVV26" s="54"/>
      <c r="SVW26" s="54"/>
      <c r="SVX26" s="54"/>
      <c r="SVY26" s="54"/>
      <c r="SVZ26" s="54"/>
      <c r="SWA26" s="54"/>
      <c r="SWB26" s="54"/>
      <c r="SWC26" s="54"/>
      <c r="SWD26" s="54"/>
      <c r="SWE26" s="54"/>
      <c r="SWF26" s="54"/>
      <c r="SWG26" s="54"/>
      <c r="SWH26" s="54"/>
      <c r="SWI26" s="54"/>
      <c r="SWJ26" s="54"/>
      <c r="SWK26" s="54"/>
      <c r="SWL26" s="54"/>
      <c r="SWM26" s="54"/>
      <c r="SWN26" s="54"/>
      <c r="SWO26" s="54"/>
      <c r="SWP26" s="54"/>
      <c r="SWQ26" s="54"/>
      <c r="SWR26" s="54"/>
      <c r="SWS26" s="54"/>
      <c r="SWT26" s="54"/>
      <c r="SWU26" s="54"/>
      <c r="SWV26" s="54"/>
      <c r="SWW26" s="54"/>
      <c r="SWX26" s="54"/>
      <c r="SWY26" s="54"/>
      <c r="SWZ26" s="54"/>
      <c r="SXA26" s="54"/>
      <c r="SXB26" s="54"/>
      <c r="SXC26" s="54"/>
      <c r="SXD26" s="54"/>
      <c r="SXE26" s="54"/>
      <c r="SXF26" s="54"/>
      <c r="SXG26" s="54"/>
      <c r="SXH26" s="54"/>
      <c r="SXI26" s="54"/>
      <c r="SXJ26" s="54"/>
      <c r="SXK26" s="54"/>
      <c r="SXL26" s="54"/>
      <c r="SXM26" s="54"/>
      <c r="SXN26" s="54"/>
      <c r="SXO26" s="54"/>
      <c r="SXP26" s="54"/>
      <c r="SXQ26" s="54"/>
      <c r="SXR26" s="54"/>
      <c r="SXS26" s="54"/>
      <c r="SXT26" s="54"/>
      <c r="SXU26" s="54"/>
      <c r="SXV26" s="54"/>
      <c r="SXW26" s="54"/>
      <c r="SXX26" s="54"/>
      <c r="SXY26" s="54"/>
      <c r="SXZ26" s="54"/>
      <c r="SYA26" s="54"/>
      <c r="SYB26" s="54"/>
      <c r="SYC26" s="54"/>
      <c r="SYD26" s="54"/>
      <c r="SYE26" s="54"/>
      <c r="SYF26" s="54"/>
      <c r="SYG26" s="54"/>
      <c r="SYH26" s="54"/>
      <c r="SYI26" s="54"/>
      <c r="SYJ26" s="54"/>
      <c r="SYK26" s="54"/>
      <c r="SYL26" s="54"/>
      <c r="SYM26" s="54"/>
      <c r="SYN26" s="54"/>
      <c r="SYO26" s="54"/>
      <c r="SYP26" s="54"/>
      <c r="SYQ26" s="54"/>
      <c r="SYR26" s="54"/>
      <c r="SYS26" s="54"/>
      <c r="SYT26" s="54"/>
      <c r="SYU26" s="54"/>
      <c r="SYV26" s="54"/>
      <c r="SYW26" s="54"/>
      <c r="SYX26" s="54"/>
      <c r="SYY26" s="54"/>
      <c r="SYZ26" s="54"/>
      <c r="SZA26" s="54"/>
      <c r="SZB26" s="54"/>
      <c r="SZC26" s="54"/>
      <c r="SZD26" s="54"/>
      <c r="SZE26" s="54"/>
      <c r="SZF26" s="54"/>
      <c r="SZG26" s="54"/>
      <c r="SZH26" s="54"/>
      <c r="SZI26" s="54"/>
      <c r="SZJ26" s="54"/>
      <c r="SZK26" s="54"/>
      <c r="SZL26" s="54"/>
      <c r="SZM26" s="54"/>
      <c r="SZN26" s="54"/>
      <c r="SZO26" s="54"/>
      <c r="SZP26" s="54"/>
      <c r="SZQ26" s="54"/>
      <c r="SZR26" s="54"/>
      <c r="SZS26" s="54"/>
      <c r="SZT26" s="54"/>
      <c r="SZU26" s="54"/>
      <c r="SZV26" s="54"/>
      <c r="SZW26" s="54"/>
      <c r="SZX26" s="54"/>
      <c r="SZY26" s="54"/>
      <c r="SZZ26" s="54"/>
      <c r="TAA26" s="54"/>
      <c r="TAB26" s="54"/>
      <c r="TAC26" s="54"/>
      <c r="TAD26" s="54"/>
      <c r="TAE26" s="54"/>
      <c r="TAF26" s="54"/>
      <c r="TAG26" s="54"/>
      <c r="TAH26" s="54"/>
      <c r="TAI26" s="54"/>
      <c r="TAJ26" s="54"/>
      <c r="TAK26" s="54"/>
      <c r="TAL26" s="54"/>
      <c r="TAM26" s="54"/>
      <c r="TAN26" s="54"/>
      <c r="TAO26" s="54"/>
      <c r="TAP26" s="54"/>
      <c r="TAQ26" s="54"/>
      <c r="TAR26" s="54"/>
      <c r="TAS26" s="54"/>
      <c r="TAT26" s="54"/>
      <c r="TAU26" s="54"/>
      <c r="TAV26" s="54"/>
      <c r="TAW26" s="54"/>
      <c r="TAX26" s="54"/>
      <c r="TAY26" s="54"/>
      <c r="TAZ26" s="54"/>
      <c r="TBA26" s="54"/>
      <c r="TBB26" s="54"/>
      <c r="TBC26" s="54"/>
      <c r="TBD26" s="54"/>
      <c r="TBE26" s="54"/>
      <c r="TBF26" s="54"/>
      <c r="TBG26" s="54"/>
      <c r="TBH26" s="54"/>
      <c r="TBI26" s="54"/>
      <c r="TBJ26" s="54"/>
      <c r="TBK26" s="54"/>
      <c r="TBL26" s="54"/>
      <c r="TBM26" s="54"/>
      <c r="TBN26" s="54"/>
      <c r="TBO26" s="54"/>
      <c r="TBP26" s="54"/>
      <c r="TBQ26" s="54"/>
      <c r="TBR26" s="54"/>
      <c r="TBS26" s="54"/>
      <c r="TBT26" s="54"/>
      <c r="TBU26" s="54"/>
      <c r="TBV26" s="54"/>
      <c r="TBW26" s="54"/>
      <c r="TBX26" s="54"/>
      <c r="TBY26" s="54"/>
      <c r="TBZ26" s="54"/>
      <c r="TCA26" s="54"/>
      <c r="TCB26" s="54"/>
      <c r="TCC26" s="54"/>
      <c r="TCD26" s="54"/>
      <c r="TCE26" s="54"/>
      <c r="TCF26" s="54"/>
      <c r="TCG26" s="54"/>
      <c r="TCH26" s="54"/>
      <c r="TCI26" s="54"/>
      <c r="TCJ26" s="54"/>
      <c r="TCK26" s="54"/>
      <c r="TCL26" s="54"/>
      <c r="TCM26" s="54"/>
      <c r="TCN26" s="54"/>
      <c r="TCO26" s="54"/>
      <c r="TCP26" s="54"/>
      <c r="TCQ26" s="54"/>
      <c r="TCR26" s="54"/>
      <c r="TCS26" s="54"/>
      <c r="TCT26" s="54"/>
      <c r="TCU26" s="54"/>
      <c r="TCV26" s="54"/>
      <c r="TCW26" s="54"/>
      <c r="TCX26" s="54"/>
      <c r="TCY26" s="54"/>
      <c r="TCZ26" s="54"/>
      <c r="TDA26" s="54"/>
      <c r="TDB26" s="54"/>
      <c r="TDC26" s="54"/>
      <c r="TDD26" s="54"/>
      <c r="TDE26" s="54"/>
      <c r="TDF26" s="54"/>
      <c r="TDG26" s="54"/>
      <c r="TDH26" s="54"/>
      <c r="TDI26" s="54"/>
      <c r="TDJ26" s="54"/>
      <c r="TDK26" s="54"/>
      <c r="TDL26" s="54"/>
      <c r="TDM26" s="54"/>
      <c r="TDN26" s="54"/>
      <c r="TDO26" s="54"/>
      <c r="TDP26" s="54"/>
      <c r="TDQ26" s="54"/>
      <c r="TDR26" s="54"/>
      <c r="TDS26" s="54"/>
      <c r="TDT26" s="54"/>
      <c r="TDU26" s="54"/>
      <c r="TDV26" s="54"/>
      <c r="TDW26" s="54"/>
      <c r="TDX26" s="54"/>
      <c r="TDY26" s="54"/>
      <c r="TDZ26" s="54"/>
      <c r="TEA26" s="54"/>
      <c r="TEB26" s="54"/>
      <c r="TEC26" s="54"/>
      <c r="TED26" s="54"/>
      <c r="TEE26" s="54"/>
      <c r="TEF26" s="54"/>
      <c r="TEG26" s="54"/>
      <c r="TEH26" s="54"/>
      <c r="TEI26" s="54"/>
      <c r="TEJ26" s="54"/>
      <c r="TEK26" s="54"/>
      <c r="TEL26" s="54"/>
      <c r="TEM26" s="54"/>
      <c r="TEN26" s="54"/>
      <c r="TEO26" s="54"/>
      <c r="TEP26" s="54"/>
      <c r="TEQ26" s="54"/>
      <c r="TER26" s="54"/>
      <c r="TES26" s="54"/>
      <c r="TET26" s="54"/>
      <c r="TEU26" s="54"/>
      <c r="TEV26" s="54"/>
      <c r="TEW26" s="54"/>
      <c r="TEX26" s="54"/>
      <c r="TEY26" s="54"/>
      <c r="TEZ26" s="54"/>
      <c r="TFA26" s="54"/>
      <c r="TFB26" s="54"/>
      <c r="TFC26" s="54"/>
      <c r="TFD26" s="54"/>
      <c r="TFE26" s="54"/>
      <c r="TFF26" s="54"/>
      <c r="TFG26" s="54"/>
      <c r="TFH26" s="54"/>
      <c r="TFI26" s="54"/>
      <c r="TFJ26" s="54"/>
      <c r="TFK26" s="54"/>
      <c r="TFL26" s="54"/>
      <c r="TFM26" s="54"/>
      <c r="TFN26" s="54"/>
      <c r="TFO26" s="54"/>
      <c r="TFP26" s="54"/>
      <c r="TFQ26" s="54"/>
      <c r="TFR26" s="54"/>
      <c r="TFS26" s="54"/>
      <c r="TFT26" s="54"/>
      <c r="TFU26" s="54"/>
      <c r="TFV26" s="54"/>
      <c r="TFW26" s="54"/>
      <c r="TFX26" s="54"/>
      <c r="TFY26" s="54"/>
      <c r="TFZ26" s="54"/>
      <c r="TGA26" s="54"/>
      <c r="TGB26" s="54"/>
      <c r="TGC26" s="54"/>
      <c r="TGD26" s="54"/>
      <c r="TGE26" s="54"/>
      <c r="TGF26" s="54"/>
      <c r="TGG26" s="54"/>
      <c r="TGH26" s="54"/>
      <c r="TGI26" s="54"/>
      <c r="TGJ26" s="54"/>
      <c r="TGK26" s="54"/>
      <c r="TGL26" s="54"/>
      <c r="TGM26" s="54"/>
      <c r="TGN26" s="54"/>
      <c r="TGO26" s="54"/>
      <c r="TGP26" s="54"/>
      <c r="TGQ26" s="54"/>
      <c r="TGR26" s="54"/>
      <c r="TGS26" s="54"/>
      <c r="TGT26" s="54"/>
      <c r="TGU26" s="54"/>
      <c r="TGV26" s="54"/>
      <c r="TGW26" s="54"/>
      <c r="TGX26" s="54"/>
      <c r="TGY26" s="54"/>
      <c r="TGZ26" s="54"/>
      <c r="THA26" s="54"/>
      <c r="THB26" s="54"/>
      <c r="THC26" s="54"/>
      <c r="THD26" s="54"/>
      <c r="THE26" s="54"/>
      <c r="THF26" s="54"/>
      <c r="THG26" s="54"/>
      <c r="THH26" s="54"/>
      <c r="THI26" s="54"/>
      <c r="THJ26" s="54"/>
      <c r="THK26" s="54"/>
      <c r="THL26" s="54"/>
      <c r="THM26" s="54"/>
      <c r="THN26" s="54"/>
      <c r="THO26" s="54"/>
      <c r="THP26" s="54"/>
      <c r="THQ26" s="54"/>
      <c r="THR26" s="54"/>
      <c r="THS26" s="54"/>
      <c r="THT26" s="54"/>
      <c r="THU26" s="54"/>
      <c r="THV26" s="54"/>
      <c r="THW26" s="54"/>
      <c r="THX26" s="54"/>
      <c r="THY26" s="54"/>
      <c r="THZ26" s="54"/>
      <c r="TIA26" s="54"/>
      <c r="TIB26" s="54"/>
      <c r="TIC26" s="54"/>
      <c r="TID26" s="54"/>
      <c r="TIE26" s="54"/>
      <c r="TIF26" s="54"/>
      <c r="TIG26" s="54"/>
      <c r="TIH26" s="54"/>
      <c r="TII26" s="54"/>
      <c r="TIJ26" s="54"/>
      <c r="TIK26" s="54"/>
      <c r="TIL26" s="54"/>
      <c r="TIM26" s="54"/>
      <c r="TIN26" s="54"/>
      <c r="TIO26" s="54"/>
      <c r="TIP26" s="54"/>
      <c r="TIQ26" s="54"/>
      <c r="TIR26" s="54"/>
      <c r="TIS26" s="54"/>
      <c r="TIT26" s="54"/>
      <c r="TIU26" s="54"/>
      <c r="TIV26" s="54"/>
      <c r="TIW26" s="54"/>
      <c r="TIX26" s="54"/>
      <c r="TIY26" s="54"/>
      <c r="TIZ26" s="54"/>
      <c r="TJA26" s="54"/>
      <c r="TJB26" s="54"/>
      <c r="TJC26" s="54"/>
      <c r="TJD26" s="54"/>
      <c r="TJE26" s="54"/>
      <c r="TJF26" s="54"/>
      <c r="TJG26" s="54"/>
      <c r="TJH26" s="54"/>
      <c r="TJI26" s="54"/>
      <c r="TJJ26" s="54"/>
      <c r="TJK26" s="54"/>
      <c r="TJL26" s="54"/>
      <c r="TJM26" s="54"/>
      <c r="TJN26" s="54"/>
      <c r="TJO26" s="54"/>
      <c r="TJP26" s="54"/>
      <c r="TJQ26" s="54"/>
      <c r="TJR26" s="54"/>
      <c r="TJS26" s="54"/>
      <c r="TJT26" s="54"/>
      <c r="TJU26" s="54"/>
      <c r="TJV26" s="54"/>
      <c r="TJW26" s="54"/>
      <c r="TJX26" s="54"/>
      <c r="TJY26" s="54"/>
      <c r="TJZ26" s="54"/>
      <c r="TKA26" s="54"/>
      <c r="TKB26" s="54"/>
      <c r="TKC26" s="54"/>
      <c r="TKD26" s="54"/>
      <c r="TKE26" s="54"/>
      <c r="TKF26" s="54"/>
      <c r="TKG26" s="54"/>
      <c r="TKH26" s="54"/>
      <c r="TKI26" s="54"/>
      <c r="TKJ26" s="54"/>
      <c r="TKK26" s="54"/>
      <c r="TKL26" s="54"/>
      <c r="TKM26" s="54"/>
      <c r="TKN26" s="54"/>
      <c r="TKO26" s="54"/>
      <c r="TKP26" s="54"/>
      <c r="TKQ26" s="54"/>
      <c r="TKR26" s="54"/>
      <c r="TKS26" s="54"/>
      <c r="TKT26" s="54"/>
      <c r="TKU26" s="54"/>
      <c r="TKV26" s="54"/>
      <c r="TKW26" s="54"/>
      <c r="TKX26" s="54"/>
      <c r="TKY26" s="54"/>
      <c r="TKZ26" s="54"/>
      <c r="TLA26" s="54"/>
      <c r="TLB26" s="54"/>
      <c r="TLC26" s="54"/>
      <c r="TLD26" s="54"/>
      <c r="TLE26" s="54"/>
      <c r="TLF26" s="54"/>
      <c r="TLG26" s="54"/>
      <c r="TLH26" s="54"/>
      <c r="TLI26" s="54"/>
      <c r="TLJ26" s="54"/>
      <c r="TLK26" s="54"/>
      <c r="TLL26" s="54"/>
      <c r="TLM26" s="54"/>
      <c r="TLN26" s="54"/>
      <c r="TLO26" s="54"/>
      <c r="TLP26" s="54"/>
      <c r="TLQ26" s="54"/>
      <c r="TLR26" s="54"/>
      <c r="TLS26" s="54"/>
      <c r="TLT26" s="54"/>
      <c r="TLU26" s="54"/>
      <c r="TLV26" s="54"/>
      <c r="TLW26" s="54"/>
      <c r="TLX26" s="54"/>
      <c r="TLY26" s="54"/>
      <c r="TLZ26" s="54"/>
      <c r="TMA26" s="54"/>
      <c r="TMB26" s="54"/>
      <c r="TMC26" s="54"/>
      <c r="TMD26" s="54"/>
      <c r="TME26" s="54"/>
      <c r="TMF26" s="54"/>
      <c r="TMG26" s="54"/>
      <c r="TMH26" s="54"/>
      <c r="TMI26" s="54"/>
      <c r="TMJ26" s="54"/>
      <c r="TMK26" s="54"/>
      <c r="TML26" s="54"/>
      <c r="TMM26" s="54"/>
      <c r="TMN26" s="54"/>
      <c r="TMO26" s="54"/>
      <c r="TMP26" s="54"/>
      <c r="TMQ26" s="54"/>
      <c r="TMR26" s="54"/>
      <c r="TMS26" s="54"/>
      <c r="TMT26" s="54"/>
      <c r="TMU26" s="54"/>
      <c r="TMV26" s="54"/>
      <c r="TMW26" s="54"/>
      <c r="TMX26" s="54"/>
      <c r="TMY26" s="54"/>
      <c r="TMZ26" s="54"/>
      <c r="TNA26" s="54"/>
      <c r="TNB26" s="54"/>
      <c r="TNC26" s="54"/>
      <c r="TND26" s="54"/>
      <c r="TNE26" s="54"/>
      <c r="TNF26" s="54"/>
      <c r="TNG26" s="54"/>
      <c r="TNH26" s="54"/>
      <c r="TNI26" s="54"/>
      <c r="TNJ26" s="54"/>
      <c r="TNK26" s="54"/>
      <c r="TNL26" s="54"/>
      <c r="TNM26" s="54"/>
      <c r="TNN26" s="54"/>
      <c r="TNO26" s="54"/>
      <c r="TNP26" s="54"/>
      <c r="TNQ26" s="54"/>
      <c r="TNR26" s="54"/>
      <c r="TNS26" s="54"/>
      <c r="TNT26" s="54"/>
      <c r="TNU26" s="54"/>
      <c r="TNV26" s="54"/>
      <c r="TNW26" s="54"/>
      <c r="TNX26" s="54"/>
      <c r="TNY26" s="54"/>
      <c r="TNZ26" s="54"/>
      <c r="TOA26" s="54"/>
      <c r="TOB26" s="54"/>
      <c r="TOC26" s="54"/>
      <c r="TOD26" s="54"/>
      <c r="TOE26" s="54"/>
      <c r="TOF26" s="54"/>
      <c r="TOG26" s="54"/>
      <c r="TOH26" s="54"/>
      <c r="TOI26" s="54"/>
      <c r="TOJ26" s="54"/>
      <c r="TOK26" s="54"/>
      <c r="TOL26" s="54"/>
      <c r="TOM26" s="54"/>
      <c r="TON26" s="54"/>
      <c r="TOO26" s="54"/>
      <c r="TOP26" s="54"/>
      <c r="TOQ26" s="54"/>
      <c r="TOR26" s="54"/>
      <c r="TOS26" s="54"/>
      <c r="TOT26" s="54"/>
      <c r="TOU26" s="54"/>
      <c r="TOV26" s="54"/>
      <c r="TOW26" s="54"/>
      <c r="TOX26" s="54"/>
      <c r="TOY26" s="54"/>
      <c r="TOZ26" s="54"/>
      <c r="TPA26" s="54"/>
      <c r="TPB26" s="54"/>
      <c r="TPC26" s="54"/>
      <c r="TPD26" s="54"/>
      <c r="TPE26" s="54"/>
      <c r="TPF26" s="54"/>
      <c r="TPG26" s="54"/>
      <c r="TPH26" s="54"/>
      <c r="TPI26" s="54"/>
      <c r="TPJ26" s="54"/>
      <c r="TPK26" s="54"/>
      <c r="TPL26" s="54"/>
      <c r="TPM26" s="54"/>
      <c r="TPN26" s="54"/>
      <c r="TPO26" s="54"/>
      <c r="TPP26" s="54"/>
      <c r="TPQ26" s="54"/>
      <c r="TPR26" s="54"/>
      <c r="TPS26" s="54"/>
      <c r="TPT26" s="54"/>
      <c r="TPU26" s="54"/>
      <c r="TPV26" s="54"/>
      <c r="TPW26" s="54"/>
      <c r="TPX26" s="54"/>
      <c r="TPY26" s="54"/>
      <c r="TPZ26" s="54"/>
      <c r="TQA26" s="54"/>
      <c r="TQB26" s="54"/>
      <c r="TQC26" s="54"/>
      <c r="TQD26" s="54"/>
      <c r="TQE26" s="54"/>
      <c r="TQF26" s="54"/>
      <c r="TQG26" s="54"/>
      <c r="TQH26" s="54"/>
      <c r="TQI26" s="54"/>
      <c r="TQJ26" s="54"/>
      <c r="TQK26" s="54"/>
      <c r="TQL26" s="54"/>
      <c r="TQM26" s="54"/>
      <c r="TQN26" s="54"/>
      <c r="TQO26" s="54"/>
      <c r="TQP26" s="54"/>
      <c r="TQQ26" s="54"/>
      <c r="TQR26" s="54"/>
      <c r="TQS26" s="54"/>
      <c r="TQT26" s="54"/>
      <c r="TQU26" s="54"/>
      <c r="TQV26" s="54"/>
      <c r="TQW26" s="54"/>
      <c r="TQX26" s="54"/>
      <c r="TQY26" s="54"/>
      <c r="TQZ26" s="54"/>
      <c r="TRA26" s="54"/>
      <c r="TRB26" s="54"/>
      <c r="TRC26" s="54"/>
      <c r="TRD26" s="54"/>
      <c r="TRE26" s="54"/>
      <c r="TRF26" s="54"/>
      <c r="TRG26" s="54"/>
      <c r="TRH26" s="54"/>
      <c r="TRI26" s="54"/>
      <c r="TRJ26" s="54"/>
      <c r="TRK26" s="54"/>
      <c r="TRL26" s="54"/>
      <c r="TRM26" s="54"/>
      <c r="TRN26" s="54"/>
      <c r="TRO26" s="54"/>
      <c r="TRP26" s="54"/>
      <c r="TRQ26" s="54"/>
      <c r="TRR26" s="54"/>
      <c r="TRS26" s="54"/>
      <c r="TRT26" s="54"/>
      <c r="TRU26" s="54"/>
      <c r="TRV26" s="54"/>
      <c r="TRW26" s="54"/>
      <c r="TRX26" s="54"/>
      <c r="TRY26" s="54"/>
      <c r="TRZ26" s="54"/>
      <c r="TSA26" s="54"/>
      <c r="TSB26" s="54"/>
      <c r="TSC26" s="54"/>
      <c r="TSD26" s="54"/>
      <c r="TSE26" s="54"/>
      <c r="TSF26" s="54"/>
      <c r="TSG26" s="54"/>
      <c r="TSH26" s="54"/>
      <c r="TSI26" s="54"/>
      <c r="TSJ26" s="54"/>
      <c r="TSK26" s="54"/>
      <c r="TSL26" s="54"/>
      <c r="TSM26" s="54"/>
      <c r="TSN26" s="54"/>
      <c r="TSO26" s="54"/>
      <c r="TSP26" s="54"/>
      <c r="TSQ26" s="54"/>
      <c r="TSR26" s="54"/>
      <c r="TSS26" s="54"/>
      <c r="TST26" s="54"/>
      <c r="TSU26" s="54"/>
      <c r="TSV26" s="54"/>
      <c r="TSW26" s="54"/>
      <c r="TSX26" s="54"/>
      <c r="TSY26" s="54"/>
      <c r="TSZ26" s="54"/>
      <c r="TTA26" s="54"/>
      <c r="TTB26" s="54"/>
      <c r="TTC26" s="54"/>
      <c r="TTD26" s="54"/>
      <c r="TTE26" s="54"/>
      <c r="TTF26" s="54"/>
      <c r="TTG26" s="54"/>
      <c r="TTH26" s="54"/>
      <c r="TTI26" s="54"/>
      <c r="TTJ26" s="54"/>
      <c r="TTK26" s="54"/>
      <c r="TTL26" s="54"/>
      <c r="TTM26" s="54"/>
      <c r="TTN26" s="54"/>
      <c r="TTO26" s="54"/>
      <c r="TTP26" s="54"/>
      <c r="TTQ26" s="54"/>
      <c r="TTR26" s="54"/>
      <c r="TTS26" s="54"/>
      <c r="TTT26" s="54"/>
      <c r="TTU26" s="54"/>
      <c r="TTV26" s="54"/>
      <c r="TTW26" s="54"/>
      <c r="TTX26" s="54"/>
      <c r="TTY26" s="54"/>
      <c r="TTZ26" s="54"/>
      <c r="TUA26" s="54"/>
      <c r="TUB26" s="54"/>
      <c r="TUC26" s="54"/>
      <c r="TUD26" s="54"/>
      <c r="TUE26" s="54"/>
      <c r="TUF26" s="54"/>
      <c r="TUG26" s="54"/>
      <c r="TUH26" s="54"/>
      <c r="TUI26" s="54"/>
      <c r="TUJ26" s="54"/>
      <c r="TUK26" s="54"/>
      <c r="TUL26" s="54"/>
      <c r="TUM26" s="54"/>
      <c r="TUN26" s="54"/>
      <c r="TUO26" s="54"/>
      <c r="TUP26" s="54"/>
      <c r="TUQ26" s="54"/>
      <c r="TUR26" s="54"/>
      <c r="TUS26" s="54"/>
      <c r="TUT26" s="54"/>
      <c r="TUU26" s="54"/>
      <c r="TUV26" s="54"/>
      <c r="TUW26" s="54"/>
      <c r="TUX26" s="54"/>
      <c r="TUY26" s="54"/>
      <c r="TUZ26" s="54"/>
      <c r="TVA26" s="54"/>
      <c r="TVB26" s="54"/>
      <c r="TVC26" s="54"/>
      <c r="TVD26" s="54"/>
      <c r="TVE26" s="54"/>
      <c r="TVF26" s="54"/>
      <c r="TVG26" s="54"/>
      <c r="TVH26" s="54"/>
      <c r="TVI26" s="54"/>
      <c r="TVJ26" s="54"/>
      <c r="TVK26" s="54"/>
      <c r="TVL26" s="54"/>
      <c r="TVM26" s="54"/>
      <c r="TVN26" s="54"/>
      <c r="TVO26" s="54"/>
      <c r="TVP26" s="54"/>
      <c r="TVQ26" s="54"/>
      <c r="TVR26" s="54"/>
      <c r="TVS26" s="54"/>
      <c r="TVT26" s="54"/>
      <c r="TVU26" s="54"/>
      <c r="TVV26" s="54"/>
      <c r="TVW26" s="54"/>
      <c r="TVX26" s="54"/>
      <c r="TVY26" s="54"/>
      <c r="TVZ26" s="54"/>
      <c r="TWA26" s="54"/>
      <c r="TWB26" s="54"/>
      <c r="TWC26" s="54"/>
      <c r="TWD26" s="54"/>
      <c r="TWE26" s="54"/>
      <c r="TWF26" s="54"/>
      <c r="TWG26" s="54"/>
      <c r="TWH26" s="54"/>
      <c r="TWI26" s="54"/>
      <c r="TWJ26" s="54"/>
      <c r="TWK26" s="54"/>
      <c r="TWL26" s="54"/>
      <c r="TWM26" s="54"/>
      <c r="TWN26" s="54"/>
      <c r="TWO26" s="54"/>
      <c r="TWP26" s="54"/>
      <c r="TWQ26" s="54"/>
      <c r="TWR26" s="54"/>
      <c r="TWS26" s="54"/>
      <c r="TWT26" s="54"/>
      <c r="TWU26" s="54"/>
      <c r="TWV26" s="54"/>
      <c r="TWW26" s="54"/>
      <c r="TWX26" s="54"/>
      <c r="TWY26" s="54"/>
      <c r="TWZ26" s="54"/>
      <c r="TXA26" s="54"/>
      <c r="TXB26" s="54"/>
      <c r="TXC26" s="54"/>
      <c r="TXD26" s="54"/>
      <c r="TXE26" s="54"/>
      <c r="TXF26" s="54"/>
      <c r="TXG26" s="54"/>
      <c r="TXH26" s="54"/>
      <c r="TXI26" s="54"/>
      <c r="TXJ26" s="54"/>
      <c r="TXK26" s="54"/>
      <c r="TXL26" s="54"/>
      <c r="TXM26" s="54"/>
      <c r="TXN26" s="54"/>
      <c r="TXO26" s="54"/>
      <c r="TXP26" s="54"/>
      <c r="TXQ26" s="54"/>
      <c r="TXR26" s="54"/>
      <c r="TXS26" s="54"/>
      <c r="TXT26" s="54"/>
      <c r="TXU26" s="54"/>
      <c r="TXV26" s="54"/>
      <c r="TXW26" s="54"/>
      <c r="TXX26" s="54"/>
      <c r="TXY26" s="54"/>
      <c r="TXZ26" s="54"/>
      <c r="TYA26" s="54"/>
      <c r="TYB26" s="54"/>
      <c r="TYC26" s="54"/>
      <c r="TYD26" s="54"/>
      <c r="TYE26" s="54"/>
      <c r="TYF26" s="54"/>
      <c r="TYG26" s="54"/>
      <c r="TYH26" s="54"/>
      <c r="TYI26" s="54"/>
      <c r="TYJ26" s="54"/>
      <c r="TYK26" s="54"/>
      <c r="TYL26" s="54"/>
      <c r="TYM26" s="54"/>
      <c r="TYN26" s="54"/>
      <c r="TYO26" s="54"/>
      <c r="TYP26" s="54"/>
      <c r="TYQ26" s="54"/>
      <c r="TYR26" s="54"/>
      <c r="TYS26" s="54"/>
      <c r="TYT26" s="54"/>
      <c r="TYU26" s="54"/>
      <c r="TYV26" s="54"/>
      <c r="TYW26" s="54"/>
      <c r="TYX26" s="54"/>
      <c r="TYY26" s="54"/>
      <c r="TYZ26" s="54"/>
      <c r="TZA26" s="54"/>
      <c r="TZB26" s="54"/>
      <c r="TZC26" s="54"/>
      <c r="TZD26" s="54"/>
      <c r="TZE26" s="54"/>
      <c r="TZF26" s="54"/>
      <c r="TZG26" s="54"/>
      <c r="TZH26" s="54"/>
      <c r="TZI26" s="54"/>
      <c r="TZJ26" s="54"/>
      <c r="TZK26" s="54"/>
      <c r="TZL26" s="54"/>
      <c r="TZM26" s="54"/>
      <c r="TZN26" s="54"/>
      <c r="TZO26" s="54"/>
      <c r="TZP26" s="54"/>
      <c r="TZQ26" s="54"/>
      <c r="TZR26" s="54"/>
      <c r="TZS26" s="54"/>
      <c r="TZT26" s="54"/>
      <c r="TZU26" s="54"/>
      <c r="TZV26" s="54"/>
      <c r="TZW26" s="54"/>
      <c r="TZX26" s="54"/>
      <c r="TZY26" s="54"/>
      <c r="TZZ26" s="54"/>
      <c r="UAA26" s="54"/>
      <c r="UAB26" s="54"/>
      <c r="UAC26" s="54"/>
      <c r="UAD26" s="54"/>
      <c r="UAE26" s="54"/>
      <c r="UAF26" s="54"/>
      <c r="UAG26" s="54"/>
      <c r="UAH26" s="54"/>
      <c r="UAI26" s="54"/>
      <c r="UAJ26" s="54"/>
      <c r="UAK26" s="54"/>
      <c r="UAL26" s="54"/>
      <c r="UAM26" s="54"/>
      <c r="UAN26" s="54"/>
      <c r="UAO26" s="54"/>
      <c r="UAP26" s="54"/>
      <c r="UAQ26" s="54"/>
      <c r="UAR26" s="54"/>
      <c r="UAS26" s="54"/>
      <c r="UAT26" s="54"/>
      <c r="UAU26" s="54"/>
      <c r="UAV26" s="54"/>
      <c r="UAW26" s="54"/>
      <c r="UAX26" s="54"/>
      <c r="UAY26" s="54"/>
      <c r="UAZ26" s="54"/>
      <c r="UBA26" s="54"/>
      <c r="UBB26" s="54"/>
      <c r="UBC26" s="54"/>
      <c r="UBD26" s="54"/>
      <c r="UBE26" s="54"/>
      <c r="UBF26" s="54"/>
      <c r="UBG26" s="54"/>
      <c r="UBH26" s="54"/>
      <c r="UBI26" s="54"/>
      <c r="UBJ26" s="54"/>
      <c r="UBK26" s="54"/>
      <c r="UBL26" s="54"/>
      <c r="UBM26" s="54"/>
      <c r="UBN26" s="54"/>
      <c r="UBO26" s="54"/>
      <c r="UBP26" s="54"/>
      <c r="UBQ26" s="54"/>
      <c r="UBR26" s="54"/>
      <c r="UBS26" s="54"/>
      <c r="UBT26" s="54"/>
      <c r="UBU26" s="54"/>
      <c r="UBV26" s="54"/>
      <c r="UBW26" s="54"/>
      <c r="UBX26" s="54"/>
      <c r="UBY26" s="54"/>
      <c r="UBZ26" s="54"/>
      <c r="UCA26" s="54"/>
      <c r="UCB26" s="54"/>
      <c r="UCC26" s="54"/>
      <c r="UCD26" s="54"/>
      <c r="UCE26" s="54"/>
      <c r="UCF26" s="54"/>
      <c r="UCG26" s="54"/>
      <c r="UCH26" s="54"/>
      <c r="UCI26" s="54"/>
      <c r="UCJ26" s="54"/>
      <c r="UCK26" s="54"/>
      <c r="UCL26" s="54"/>
      <c r="UCM26" s="54"/>
      <c r="UCN26" s="54"/>
      <c r="UCO26" s="54"/>
      <c r="UCP26" s="54"/>
      <c r="UCQ26" s="54"/>
      <c r="UCR26" s="54"/>
      <c r="UCS26" s="54"/>
      <c r="UCT26" s="54"/>
      <c r="UCU26" s="54"/>
      <c r="UCV26" s="54"/>
      <c r="UCW26" s="54"/>
      <c r="UCX26" s="54"/>
      <c r="UCY26" s="54"/>
      <c r="UCZ26" s="54"/>
      <c r="UDA26" s="54"/>
      <c r="UDB26" s="54"/>
      <c r="UDC26" s="54"/>
      <c r="UDD26" s="54"/>
      <c r="UDE26" s="54"/>
      <c r="UDF26" s="54"/>
      <c r="UDG26" s="54"/>
      <c r="UDH26" s="54"/>
      <c r="UDI26" s="54"/>
      <c r="UDJ26" s="54"/>
      <c r="UDK26" s="54"/>
      <c r="UDL26" s="54"/>
      <c r="UDM26" s="54"/>
      <c r="UDN26" s="54"/>
      <c r="UDO26" s="54"/>
      <c r="UDP26" s="54"/>
      <c r="UDQ26" s="54"/>
      <c r="UDR26" s="54"/>
      <c r="UDS26" s="54"/>
      <c r="UDT26" s="54"/>
      <c r="UDU26" s="54"/>
      <c r="UDV26" s="54"/>
      <c r="UDW26" s="54"/>
      <c r="UDX26" s="54"/>
      <c r="UDY26" s="54"/>
      <c r="UDZ26" s="54"/>
      <c r="UEA26" s="54"/>
      <c r="UEB26" s="54"/>
      <c r="UEC26" s="54"/>
      <c r="UED26" s="54"/>
      <c r="UEE26" s="54"/>
      <c r="UEF26" s="54"/>
      <c r="UEG26" s="54"/>
      <c r="UEH26" s="54"/>
      <c r="UEI26" s="54"/>
      <c r="UEJ26" s="54"/>
      <c r="UEK26" s="54"/>
      <c r="UEL26" s="54"/>
      <c r="UEM26" s="54"/>
      <c r="UEN26" s="54"/>
      <c r="UEO26" s="54"/>
      <c r="UEP26" s="54"/>
      <c r="UEQ26" s="54"/>
      <c r="UER26" s="54"/>
      <c r="UES26" s="54"/>
      <c r="UET26" s="54"/>
      <c r="UEU26" s="54"/>
      <c r="UEV26" s="54"/>
      <c r="UEW26" s="54"/>
      <c r="UEX26" s="54"/>
      <c r="UEY26" s="54"/>
      <c r="UEZ26" s="54"/>
      <c r="UFA26" s="54"/>
      <c r="UFB26" s="54"/>
      <c r="UFC26" s="54"/>
      <c r="UFD26" s="54"/>
      <c r="UFE26" s="54"/>
      <c r="UFF26" s="54"/>
      <c r="UFG26" s="54"/>
      <c r="UFH26" s="54"/>
      <c r="UFI26" s="54"/>
      <c r="UFJ26" s="54"/>
      <c r="UFK26" s="54"/>
      <c r="UFL26" s="54"/>
      <c r="UFM26" s="54"/>
      <c r="UFN26" s="54"/>
      <c r="UFO26" s="54"/>
      <c r="UFP26" s="54"/>
      <c r="UFQ26" s="54"/>
      <c r="UFR26" s="54"/>
      <c r="UFS26" s="54"/>
      <c r="UFT26" s="54"/>
      <c r="UFU26" s="54"/>
      <c r="UFV26" s="54"/>
      <c r="UFW26" s="54"/>
      <c r="UFX26" s="54"/>
      <c r="UFY26" s="54"/>
      <c r="UFZ26" s="54"/>
      <c r="UGA26" s="54"/>
      <c r="UGB26" s="54"/>
      <c r="UGC26" s="54"/>
      <c r="UGD26" s="54"/>
      <c r="UGE26" s="54"/>
      <c r="UGF26" s="54"/>
      <c r="UGG26" s="54"/>
      <c r="UGH26" s="54"/>
      <c r="UGI26" s="54"/>
      <c r="UGJ26" s="54"/>
      <c r="UGK26" s="54"/>
      <c r="UGL26" s="54"/>
      <c r="UGM26" s="54"/>
      <c r="UGN26" s="54"/>
      <c r="UGO26" s="54"/>
      <c r="UGP26" s="54"/>
      <c r="UGQ26" s="54"/>
      <c r="UGR26" s="54"/>
      <c r="UGS26" s="54"/>
      <c r="UGT26" s="54"/>
      <c r="UGU26" s="54"/>
      <c r="UGV26" s="54"/>
      <c r="UGW26" s="54"/>
      <c r="UGX26" s="54"/>
      <c r="UGY26" s="54"/>
      <c r="UGZ26" s="54"/>
      <c r="UHA26" s="54"/>
      <c r="UHB26" s="54"/>
      <c r="UHC26" s="54"/>
      <c r="UHD26" s="54"/>
      <c r="UHE26" s="54"/>
      <c r="UHF26" s="54"/>
      <c r="UHG26" s="54"/>
      <c r="UHH26" s="54"/>
      <c r="UHI26" s="54"/>
      <c r="UHJ26" s="54"/>
      <c r="UHK26" s="54"/>
      <c r="UHL26" s="54"/>
      <c r="UHM26" s="54"/>
      <c r="UHN26" s="54"/>
      <c r="UHO26" s="54"/>
      <c r="UHP26" s="54"/>
      <c r="UHQ26" s="54"/>
      <c r="UHR26" s="54"/>
      <c r="UHS26" s="54"/>
      <c r="UHT26" s="54"/>
      <c r="UHU26" s="54"/>
      <c r="UHV26" s="54"/>
      <c r="UHW26" s="54"/>
      <c r="UHX26" s="54"/>
      <c r="UHY26" s="54"/>
      <c r="UHZ26" s="54"/>
      <c r="UIA26" s="54"/>
      <c r="UIB26" s="54"/>
      <c r="UIC26" s="54"/>
      <c r="UID26" s="54"/>
      <c r="UIE26" s="54"/>
      <c r="UIF26" s="54"/>
      <c r="UIG26" s="54"/>
      <c r="UIH26" s="54"/>
      <c r="UII26" s="54"/>
      <c r="UIJ26" s="54"/>
      <c r="UIK26" s="54"/>
      <c r="UIL26" s="54"/>
      <c r="UIM26" s="54"/>
      <c r="UIN26" s="54"/>
      <c r="UIO26" s="54"/>
      <c r="UIP26" s="54"/>
      <c r="UIQ26" s="54"/>
      <c r="UIR26" s="54"/>
      <c r="UIS26" s="54"/>
      <c r="UIT26" s="54"/>
      <c r="UIU26" s="54"/>
      <c r="UIV26" s="54"/>
      <c r="UIW26" s="54"/>
      <c r="UIX26" s="54"/>
      <c r="UIY26" s="54"/>
      <c r="UIZ26" s="54"/>
      <c r="UJA26" s="54"/>
      <c r="UJB26" s="54"/>
      <c r="UJC26" s="54"/>
      <c r="UJD26" s="54"/>
      <c r="UJE26" s="54"/>
      <c r="UJF26" s="54"/>
      <c r="UJG26" s="54"/>
      <c r="UJH26" s="54"/>
      <c r="UJI26" s="54"/>
      <c r="UJJ26" s="54"/>
      <c r="UJK26" s="54"/>
      <c r="UJL26" s="54"/>
      <c r="UJM26" s="54"/>
      <c r="UJN26" s="54"/>
      <c r="UJO26" s="54"/>
      <c r="UJP26" s="54"/>
      <c r="UJQ26" s="54"/>
      <c r="UJR26" s="54"/>
      <c r="UJS26" s="54"/>
      <c r="UJT26" s="54"/>
      <c r="UJU26" s="54"/>
      <c r="UJV26" s="54"/>
      <c r="UJW26" s="54"/>
      <c r="UJX26" s="54"/>
      <c r="UJY26" s="54"/>
      <c r="UJZ26" s="54"/>
      <c r="UKA26" s="54"/>
      <c r="UKB26" s="54"/>
      <c r="UKC26" s="54"/>
      <c r="UKD26" s="54"/>
      <c r="UKE26" s="54"/>
      <c r="UKF26" s="54"/>
      <c r="UKG26" s="54"/>
      <c r="UKH26" s="54"/>
      <c r="UKI26" s="54"/>
      <c r="UKJ26" s="54"/>
      <c r="UKK26" s="54"/>
      <c r="UKL26" s="54"/>
      <c r="UKM26" s="54"/>
      <c r="UKN26" s="54"/>
      <c r="UKO26" s="54"/>
      <c r="UKP26" s="54"/>
      <c r="UKQ26" s="54"/>
      <c r="UKR26" s="54"/>
      <c r="UKS26" s="54"/>
      <c r="UKT26" s="54"/>
      <c r="UKU26" s="54"/>
      <c r="UKV26" s="54"/>
      <c r="UKW26" s="54"/>
      <c r="UKX26" s="54"/>
      <c r="UKY26" s="54"/>
      <c r="UKZ26" s="54"/>
      <c r="ULA26" s="54"/>
      <c r="ULB26" s="54"/>
      <c r="ULC26" s="54"/>
      <c r="ULD26" s="54"/>
      <c r="ULE26" s="54"/>
      <c r="ULF26" s="54"/>
      <c r="ULG26" s="54"/>
      <c r="ULH26" s="54"/>
      <c r="ULI26" s="54"/>
      <c r="ULJ26" s="54"/>
      <c r="ULK26" s="54"/>
      <c r="ULL26" s="54"/>
      <c r="ULM26" s="54"/>
      <c r="ULN26" s="54"/>
      <c r="ULO26" s="54"/>
      <c r="ULP26" s="54"/>
      <c r="ULQ26" s="54"/>
      <c r="ULR26" s="54"/>
      <c r="ULS26" s="54"/>
      <c r="ULT26" s="54"/>
      <c r="ULU26" s="54"/>
      <c r="ULV26" s="54"/>
      <c r="ULW26" s="54"/>
      <c r="ULX26" s="54"/>
      <c r="ULY26" s="54"/>
      <c r="ULZ26" s="54"/>
      <c r="UMA26" s="54"/>
      <c r="UMB26" s="54"/>
      <c r="UMC26" s="54"/>
      <c r="UMD26" s="54"/>
      <c r="UME26" s="54"/>
      <c r="UMF26" s="54"/>
      <c r="UMG26" s="54"/>
      <c r="UMH26" s="54"/>
      <c r="UMI26" s="54"/>
      <c r="UMJ26" s="54"/>
      <c r="UMK26" s="54"/>
      <c r="UML26" s="54"/>
      <c r="UMM26" s="54"/>
      <c r="UMN26" s="54"/>
      <c r="UMO26" s="54"/>
      <c r="UMP26" s="54"/>
      <c r="UMQ26" s="54"/>
      <c r="UMR26" s="54"/>
      <c r="UMS26" s="54"/>
      <c r="UMT26" s="54"/>
      <c r="UMU26" s="54"/>
      <c r="UMV26" s="54"/>
      <c r="UMW26" s="54"/>
      <c r="UMX26" s="54"/>
      <c r="UMY26" s="54"/>
      <c r="UMZ26" s="54"/>
      <c r="UNA26" s="54"/>
      <c r="UNB26" s="54"/>
      <c r="UNC26" s="54"/>
      <c r="UND26" s="54"/>
      <c r="UNE26" s="54"/>
      <c r="UNF26" s="54"/>
      <c r="UNG26" s="54"/>
      <c r="UNH26" s="54"/>
      <c r="UNI26" s="54"/>
      <c r="UNJ26" s="54"/>
      <c r="UNK26" s="54"/>
      <c r="UNL26" s="54"/>
      <c r="UNM26" s="54"/>
      <c r="UNN26" s="54"/>
      <c r="UNO26" s="54"/>
      <c r="UNP26" s="54"/>
      <c r="UNQ26" s="54"/>
      <c r="UNR26" s="54"/>
      <c r="UNS26" s="54"/>
      <c r="UNT26" s="54"/>
      <c r="UNU26" s="54"/>
      <c r="UNV26" s="54"/>
      <c r="UNW26" s="54"/>
      <c r="UNX26" s="54"/>
      <c r="UNY26" s="54"/>
      <c r="UNZ26" s="54"/>
      <c r="UOA26" s="54"/>
      <c r="UOB26" s="54"/>
      <c r="UOC26" s="54"/>
      <c r="UOD26" s="54"/>
      <c r="UOE26" s="54"/>
      <c r="UOF26" s="54"/>
      <c r="UOG26" s="54"/>
      <c r="UOH26" s="54"/>
      <c r="UOI26" s="54"/>
      <c r="UOJ26" s="54"/>
      <c r="UOK26" s="54"/>
      <c r="UOL26" s="54"/>
      <c r="UOM26" s="54"/>
      <c r="UON26" s="54"/>
      <c r="UOO26" s="54"/>
      <c r="UOP26" s="54"/>
      <c r="UOQ26" s="54"/>
      <c r="UOR26" s="54"/>
      <c r="UOS26" s="54"/>
      <c r="UOT26" s="54"/>
      <c r="UOU26" s="54"/>
      <c r="UOV26" s="54"/>
      <c r="UOW26" s="54"/>
      <c r="UOX26" s="54"/>
      <c r="UOY26" s="54"/>
      <c r="UOZ26" s="54"/>
      <c r="UPA26" s="54"/>
      <c r="UPB26" s="54"/>
      <c r="UPC26" s="54"/>
      <c r="UPD26" s="54"/>
      <c r="UPE26" s="54"/>
      <c r="UPF26" s="54"/>
      <c r="UPG26" s="54"/>
      <c r="UPH26" s="54"/>
      <c r="UPI26" s="54"/>
      <c r="UPJ26" s="54"/>
      <c r="UPK26" s="54"/>
      <c r="UPL26" s="54"/>
      <c r="UPM26" s="54"/>
      <c r="UPN26" s="54"/>
      <c r="UPO26" s="54"/>
      <c r="UPP26" s="54"/>
      <c r="UPQ26" s="54"/>
      <c r="UPR26" s="54"/>
      <c r="UPS26" s="54"/>
      <c r="UPT26" s="54"/>
      <c r="UPU26" s="54"/>
      <c r="UPV26" s="54"/>
      <c r="UPW26" s="54"/>
      <c r="UPX26" s="54"/>
      <c r="UPY26" s="54"/>
      <c r="UPZ26" s="54"/>
      <c r="UQA26" s="54"/>
      <c r="UQB26" s="54"/>
      <c r="UQC26" s="54"/>
      <c r="UQD26" s="54"/>
      <c r="UQE26" s="54"/>
      <c r="UQF26" s="54"/>
      <c r="UQG26" s="54"/>
      <c r="UQH26" s="54"/>
      <c r="UQI26" s="54"/>
      <c r="UQJ26" s="54"/>
      <c r="UQK26" s="54"/>
      <c r="UQL26" s="54"/>
      <c r="UQM26" s="54"/>
      <c r="UQN26" s="54"/>
      <c r="UQO26" s="54"/>
      <c r="UQP26" s="54"/>
      <c r="UQQ26" s="54"/>
      <c r="UQR26" s="54"/>
      <c r="UQS26" s="54"/>
      <c r="UQT26" s="54"/>
      <c r="UQU26" s="54"/>
      <c r="UQV26" s="54"/>
      <c r="UQW26" s="54"/>
      <c r="UQX26" s="54"/>
      <c r="UQY26" s="54"/>
      <c r="UQZ26" s="54"/>
      <c r="URA26" s="54"/>
      <c r="URB26" s="54"/>
      <c r="URC26" s="54"/>
      <c r="URD26" s="54"/>
      <c r="URE26" s="54"/>
      <c r="URF26" s="54"/>
      <c r="URG26" s="54"/>
      <c r="URH26" s="54"/>
      <c r="URI26" s="54"/>
      <c r="URJ26" s="54"/>
      <c r="URK26" s="54"/>
      <c r="URL26" s="54"/>
      <c r="URM26" s="54"/>
      <c r="URN26" s="54"/>
      <c r="URO26" s="54"/>
      <c r="URP26" s="54"/>
      <c r="URQ26" s="54"/>
      <c r="URR26" s="54"/>
      <c r="URS26" s="54"/>
      <c r="URT26" s="54"/>
      <c r="URU26" s="54"/>
      <c r="URV26" s="54"/>
      <c r="URW26" s="54"/>
      <c r="URX26" s="54"/>
      <c r="URY26" s="54"/>
      <c r="URZ26" s="54"/>
      <c r="USA26" s="54"/>
      <c r="USB26" s="54"/>
      <c r="USC26" s="54"/>
      <c r="USD26" s="54"/>
      <c r="USE26" s="54"/>
      <c r="USF26" s="54"/>
      <c r="USG26" s="54"/>
      <c r="USH26" s="54"/>
      <c r="USI26" s="54"/>
      <c r="USJ26" s="54"/>
      <c r="USK26" s="54"/>
      <c r="USL26" s="54"/>
      <c r="USM26" s="54"/>
      <c r="USN26" s="54"/>
      <c r="USO26" s="54"/>
      <c r="USP26" s="54"/>
      <c r="USQ26" s="54"/>
      <c r="USR26" s="54"/>
      <c r="USS26" s="54"/>
      <c r="UST26" s="54"/>
      <c r="USU26" s="54"/>
      <c r="USV26" s="54"/>
      <c r="USW26" s="54"/>
      <c r="USX26" s="54"/>
      <c r="USY26" s="54"/>
      <c r="USZ26" s="54"/>
      <c r="UTA26" s="54"/>
      <c r="UTB26" s="54"/>
      <c r="UTC26" s="54"/>
      <c r="UTD26" s="54"/>
      <c r="UTE26" s="54"/>
      <c r="UTF26" s="54"/>
      <c r="UTG26" s="54"/>
      <c r="UTH26" s="54"/>
      <c r="UTI26" s="54"/>
      <c r="UTJ26" s="54"/>
      <c r="UTK26" s="54"/>
      <c r="UTL26" s="54"/>
      <c r="UTM26" s="54"/>
      <c r="UTN26" s="54"/>
      <c r="UTO26" s="54"/>
      <c r="UTP26" s="54"/>
      <c r="UTQ26" s="54"/>
      <c r="UTR26" s="54"/>
      <c r="UTS26" s="54"/>
      <c r="UTT26" s="54"/>
      <c r="UTU26" s="54"/>
      <c r="UTV26" s="54"/>
      <c r="UTW26" s="54"/>
      <c r="UTX26" s="54"/>
      <c r="UTY26" s="54"/>
      <c r="UTZ26" s="54"/>
      <c r="UUA26" s="54"/>
      <c r="UUB26" s="54"/>
      <c r="UUC26" s="54"/>
      <c r="UUD26" s="54"/>
      <c r="UUE26" s="54"/>
      <c r="UUF26" s="54"/>
      <c r="UUG26" s="54"/>
      <c r="UUH26" s="54"/>
      <c r="UUI26" s="54"/>
      <c r="UUJ26" s="54"/>
      <c r="UUK26" s="54"/>
      <c r="UUL26" s="54"/>
      <c r="UUM26" s="54"/>
      <c r="UUN26" s="54"/>
      <c r="UUO26" s="54"/>
      <c r="UUP26" s="54"/>
      <c r="UUQ26" s="54"/>
      <c r="UUR26" s="54"/>
      <c r="UUS26" s="54"/>
      <c r="UUT26" s="54"/>
      <c r="UUU26" s="54"/>
      <c r="UUV26" s="54"/>
      <c r="UUW26" s="54"/>
      <c r="UUX26" s="54"/>
      <c r="UUY26" s="54"/>
      <c r="UUZ26" s="54"/>
      <c r="UVA26" s="54"/>
      <c r="UVB26" s="54"/>
      <c r="UVC26" s="54"/>
      <c r="UVD26" s="54"/>
      <c r="UVE26" s="54"/>
      <c r="UVF26" s="54"/>
      <c r="UVG26" s="54"/>
      <c r="UVH26" s="54"/>
      <c r="UVI26" s="54"/>
      <c r="UVJ26" s="54"/>
      <c r="UVK26" s="54"/>
      <c r="UVL26" s="54"/>
      <c r="UVM26" s="54"/>
      <c r="UVN26" s="54"/>
      <c r="UVO26" s="54"/>
      <c r="UVP26" s="54"/>
      <c r="UVQ26" s="54"/>
      <c r="UVR26" s="54"/>
      <c r="UVS26" s="54"/>
      <c r="UVT26" s="54"/>
      <c r="UVU26" s="54"/>
      <c r="UVV26" s="54"/>
      <c r="UVW26" s="54"/>
      <c r="UVX26" s="54"/>
      <c r="UVY26" s="54"/>
      <c r="UVZ26" s="54"/>
      <c r="UWA26" s="54"/>
      <c r="UWB26" s="54"/>
      <c r="UWC26" s="54"/>
      <c r="UWD26" s="54"/>
      <c r="UWE26" s="54"/>
      <c r="UWF26" s="54"/>
      <c r="UWG26" s="54"/>
      <c r="UWH26" s="54"/>
      <c r="UWI26" s="54"/>
      <c r="UWJ26" s="54"/>
      <c r="UWK26" s="54"/>
      <c r="UWL26" s="54"/>
      <c r="UWM26" s="54"/>
      <c r="UWN26" s="54"/>
      <c r="UWO26" s="54"/>
      <c r="UWP26" s="54"/>
      <c r="UWQ26" s="54"/>
      <c r="UWR26" s="54"/>
      <c r="UWS26" s="54"/>
      <c r="UWT26" s="54"/>
      <c r="UWU26" s="54"/>
      <c r="UWV26" s="54"/>
      <c r="UWW26" s="54"/>
      <c r="UWX26" s="54"/>
      <c r="UWY26" s="54"/>
      <c r="UWZ26" s="54"/>
      <c r="UXA26" s="54"/>
      <c r="UXB26" s="54"/>
      <c r="UXC26" s="54"/>
      <c r="UXD26" s="54"/>
      <c r="UXE26" s="54"/>
      <c r="UXF26" s="54"/>
      <c r="UXG26" s="54"/>
      <c r="UXH26" s="54"/>
      <c r="UXI26" s="54"/>
      <c r="UXJ26" s="54"/>
      <c r="UXK26" s="54"/>
      <c r="UXL26" s="54"/>
      <c r="UXM26" s="54"/>
      <c r="UXN26" s="54"/>
      <c r="UXO26" s="54"/>
      <c r="UXP26" s="54"/>
      <c r="UXQ26" s="54"/>
      <c r="UXR26" s="54"/>
      <c r="UXS26" s="54"/>
      <c r="UXT26" s="54"/>
      <c r="UXU26" s="54"/>
      <c r="UXV26" s="54"/>
      <c r="UXW26" s="54"/>
      <c r="UXX26" s="54"/>
      <c r="UXY26" s="54"/>
      <c r="UXZ26" s="54"/>
      <c r="UYA26" s="54"/>
      <c r="UYB26" s="54"/>
      <c r="UYC26" s="54"/>
      <c r="UYD26" s="54"/>
      <c r="UYE26" s="54"/>
      <c r="UYF26" s="54"/>
      <c r="UYG26" s="54"/>
      <c r="UYH26" s="54"/>
      <c r="UYI26" s="54"/>
      <c r="UYJ26" s="54"/>
      <c r="UYK26" s="54"/>
      <c r="UYL26" s="54"/>
      <c r="UYM26" s="54"/>
      <c r="UYN26" s="54"/>
      <c r="UYO26" s="54"/>
      <c r="UYP26" s="54"/>
      <c r="UYQ26" s="54"/>
      <c r="UYR26" s="54"/>
      <c r="UYS26" s="54"/>
      <c r="UYT26" s="54"/>
      <c r="UYU26" s="54"/>
      <c r="UYV26" s="54"/>
      <c r="UYW26" s="54"/>
      <c r="UYX26" s="54"/>
      <c r="UYY26" s="54"/>
      <c r="UYZ26" s="54"/>
      <c r="UZA26" s="54"/>
      <c r="UZB26" s="54"/>
      <c r="UZC26" s="54"/>
      <c r="UZD26" s="54"/>
      <c r="UZE26" s="54"/>
      <c r="UZF26" s="54"/>
      <c r="UZG26" s="54"/>
      <c r="UZH26" s="54"/>
      <c r="UZI26" s="54"/>
      <c r="UZJ26" s="54"/>
      <c r="UZK26" s="54"/>
      <c r="UZL26" s="54"/>
      <c r="UZM26" s="54"/>
      <c r="UZN26" s="54"/>
      <c r="UZO26" s="54"/>
      <c r="UZP26" s="54"/>
      <c r="UZQ26" s="54"/>
      <c r="UZR26" s="54"/>
      <c r="UZS26" s="54"/>
      <c r="UZT26" s="54"/>
      <c r="UZU26" s="54"/>
      <c r="UZV26" s="54"/>
      <c r="UZW26" s="54"/>
      <c r="UZX26" s="54"/>
      <c r="UZY26" s="54"/>
      <c r="UZZ26" s="54"/>
      <c r="VAA26" s="54"/>
      <c r="VAB26" s="54"/>
      <c r="VAC26" s="54"/>
      <c r="VAD26" s="54"/>
      <c r="VAE26" s="54"/>
      <c r="VAF26" s="54"/>
      <c r="VAG26" s="54"/>
      <c r="VAH26" s="54"/>
      <c r="VAI26" s="54"/>
      <c r="VAJ26" s="54"/>
      <c r="VAK26" s="54"/>
      <c r="VAL26" s="54"/>
      <c r="VAM26" s="54"/>
      <c r="VAN26" s="54"/>
      <c r="VAO26" s="54"/>
      <c r="VAP26" s="54"/>
      <c r="VAQ26" s="54"/>
      <c r="VAR26" s="54"/>
      <c r="VAS26" s="54"/>
      <c r="VAT26" s="54"/>
      <c r="VAU26" s="54"/>
      <c r="VAV26" s="54"/>
      <c r="VAW26" s="54"/>
      <c r="VAX26" s="54"/>
      <c r="VAY26" s="54"/>
      <c r="VAZ26" s="54"/>
      <c r="VBA26" s="54"/>
      <c r="VBB26" s="54"/>
      <c r="VBC26" s="54"/>
      <c r="VBD26" s="54"/>
      <c r="VBE26" s="54"/>
      <c r="VBF26" s="54"/>
      <c r="VBG26" s="54"/>
      <c r="VBH26" s="54"/>
      <c r="VBI26" s="54"/>
      <c r="VBJ26" s="54"/>
      <c r="VBK26" s="54"/>
      <c r="VBL26" s="54"/>
      <c r="VBM26" s="54"/>
      <c r="VBN26" s="54"/>
      <c r="VBO26" s="54"/>
      <c r="VBP26" s="54"/>
      <c r="VBQ26" s="54"/>
      <c r="VBR26" s="54"/>
      <c r="VBS26" s="54"/>
      <c r="VBT26" s="54"/>
      <c r="VBU26" s="54"/>
      <c r="VBV26" s="54"/>
      <c r="VBW26" s="54"/>
      <c r="VBX26" s="54"/>
      <c r="VBY26" s="54"/>
      <c r="VBZ26" s="54"/>
      <c r="VCA26" s="54"/>
      <c r="VCB26" s="54"/>
      <c r="VCC26" s="54"/>
      <c r="VCD26" s="54"/>
      <c r="VCE26" s="54"/>
      <c r="VCF26" s="54"/>
      <c r="VCG26" s="54"/>
      <c r="VCH26" s="54"/>
      <c r="VCI26" s="54"/>
      <c r="VCJ26" s="54"/>
      <c r="VCK26" s="54"/>
      <c r="VCL26" s="54"/>
      <c r="VCM26" s="54"/>
      <c r="VCN26" s="54"/>
      <c r="VCO26" s="54"/>
      <c r="VCP26" s="54"/>
      <c r="VCQ26" s="54"/>
      <c r="VCR26" s="54"/>
      <c r="VCS26" s="54"/>
      <c r="VCT26" s="54"/>
      <c r="VCU26" s="54"/>
      <c r="VCV26" s="54"/>
      <c r="VCW26" s="54"/>
      <c r="VCX26" s="54"/>
      <c r="VCY26" s="54"/>
      <c r="VCZ26" s="54"/>
      <c r="VDA26" s="54"/>
      <c r="VDB26" s="54"/>
      <c r="VDC26" s="54"/>
      <c r="VDD26" s="54"/>
      <c r="VDE26" s="54"/>
      <c r="VDF26" s="54"/>
      <c r="VDG26" s="54"/>
      <c r="VDH26" s="54"/>
      <c r="VDI26" s="54"/>
      <c r="VDJ26" s="54"/>
      <c r="VDK26" s="54"/>
      <c r="VDL26" s="54"/>
      <c r="VDM26" s="54"/>
      <c r="VDN26" s="54"/>
      <c r="VDO26" s="54"/>
      <c r="VDP26" s="54"/>
      <c r="VDQ26" s="54"/>
      <c r="VDR26" s="54"/>
      <c r="VDS26" s="54"/>
      <c r="VDT26" s="54"/>
      <c r="VDU26" s="54"/>
      <c r="VDV26" s="54"/>
      <c r="VDW26" s="54"/>
      <c r="VDX26" s="54"/>
      <c r="VDY26" s="54"/>
      <c r="VDZ26" s="54"/>
      <c r="VEA26" s="54"/>
      <c r="VEB26" s="54"/>
      <c r="VEC26" s="54"/>
      <c r="VED26" s="54"/>
      <c r="VEE26" s="54"/>
      <c r="VEF26" s="54"/>
      <c r="VEG26" s="54"/>
      <c r="VEH26" s="54"/>
      <c r="VEI26" s="54"/>
      <c r="VEJ26" s="54"/>
      <c r="VEK26" s="54"/>
      <c r="VEL26" s="54"/>
      <c r="VEM26" s="54"/>
      <c r="VEN26" s="54"/>
      <c r="VEO26" s="54"/>
      <c r="VEP26" s="54"/>
      <c r="VEQ26" s="54"/>
      <c r="VER26" s="54"/>
      <c r="VES26" s="54"/>
      <c r="VET26" s="54"/>
      <c r="VEU26" s="54"/>
      <c r="VEV26" s="54"/>
      <c r="VEW26" s="54"/>
      <c r="VEX26" s="54"/>
      <c r="VEY26" s="54"/>
      <c r="VEZ26" s="54"/>
      <c r="VFA26" s="54"/>
      <c r="VFB26" s="54"/>
      <c r="VFC26" s="54"/>
      <c r="VFD26" s="54"/>
      <c r="VFE26" s="54"/>
      <c r="VFF26" s="54"/>
      <c r="VFG26" s="54"/>
      <c r="VFH26" s="54"/>
      <c r="VFI26" s="54"/>
      <c r="VFJ26" s="54"/>
      <c r="VFK26" s="54"/>
      <c r="VFL26" s="54"/>
      <c r="VFM26" s="54"/>
      <c r="VFN26" s="54"/>
      <c r="VFO26" s="54"/>
      <c r="VFP26" s="54"/>
      <c r="VFQ26" s="54"/>
      <c r="VFR26" s="54"/>
      <c r="VFS26" s="54"/>
      <c r="VFT26" s="54"/>
      <c r="VFU26" s="54"/>
      <c r="VFV26" s="54"/>
      <c r="VFW26" s="54"/>
      <c r="VFX26" s="54"/>
      <c r="VFY26" s="54"/>
      <c r="VFZ26" s="54"/>
      <c r="VGA26" s="54"/>
      <c r="VGB26" s="54"/>
      <c r="VGC26" s="54"/>
      <c r="VGD26" s="54"/>
      <c r="VGE26" s="54"/>
      <c r="VGF26" s="54"/>
      <c r="VGG26" s="54"/>
      <c r="VGH26" s="54"/>
      <c r="VGI26" s="54"/>
      <c r="VGJ26" s="54"/>
      <c r="VGK26" s="54"/>
      <c r="VGL26" s="54"/>
      <c r="VGM26" s="54"/>
      <c r="VGN26" s="54"/>
      <c r="VGO26" s="54"/>
      <c r="VGP26" s="54"/>
      <c r="VGQ26" s="54"/>
      <c r="VGR26" s="54"/>
      <c r="VGS26" s="54"/>
      <c r="VGT26" s="54"/>
      <c r="VGU26" s="54"/>
      <c r="VGV26" s="54"/>
      <c r="VGW26" s="54"/>
      <c r="VGX26" s="54"/>
      <c r="VGY26" s="54"/>
      <c r="VGZ26" s="54"/>
      <c r="VHA26" s="54"/>
      <c r="VHB26" s="54"/>
      <c r="VHC26" s="54"/>
      <c r="VHD26" s="54"/>
      <c r="VHE26" s="54"/>
      <c r="VHF26" s="54"/>
      <c r="VHG26" s="54"/>
      <c r="VHH26" s="54"/>
      <c r="VHI26" s="54"/>
      <c r="VHJ26" s="54"/>
      <c r="VHK26" s="54"/>
      <c r="VHL26" s="54"/>
      <c r="VHM26" s="54"/>
      <c r="VHN26" s="54"/>
      <c r="VHO26" s="54"/>
      <c r="VHP26" s="54"/>
      <c r="VHQ26" s="54"/>
      <c r="VHR26" s="54"/>
      <c r="VHS26" s="54"/>
      <c r="VHT26" s="54"/>
      <c r="VHU26" s="54"/>
      <c r="VHV26" s="54"/>
      <c r="VHW26" s="54"/>
      <c r="VHX26" s="54"/>
      <c r="VHY26" s="54"/>
      <c r="VHZ26" s="54"/>
      <c r="VIA26" s="54"/>
      <c r="VIB26" s="54"/>
      <c r="VIC26" s="54"/>
      <c r="VID26" s="54"/>
      <c r="VIE26" s="54"/>
      <c r="VIF26" s="54"/>
      <c r="VIG26" s="54"/>
      <c r="VIH26" s="54"/>
      <c r="VII26" s="54"/>
      <c r="VIJ26" s="54"/>
      <c r="VIK26" s="54"/>
      <c r="VIL26" s="54"/>
      <c r="VIM26" s="54"/>
      <c r="VIN26" s="54"/>
      <c r="VIO26" s="54"/>
      <c r="VIP26" s="54"/>
      <c r="VIQ26" s="54"/>
      <c r="VIR26" s="54"/>
      <c r="VIS26" s="54"/>
      <c r="VIT26" s="54"/>
      <c r="VIU26" s="54"/>
      <c r="VIV26" s="54"/>
      <c r="VIW26" s="54"/>
      <c r="VIX26" s="54"/>
      <c r="VIY26" s="54"/>
      <c r="VIZ26" s="54"/>
      <c r="VJA26" s="54"/>
      <c r="VJB26" s="54"/>
      <c r="VJC26" s="54"/>
      <c r="VJD26" s="54"/>
      <c r="VJE26" s="54"/>
      <c r="VJF26" s="54"/>
      <c r="VJG26" s="54"/>
      <c r="VJH26" s="54"/>
      <c r="VJI26" s="54"/>
      <c r="VJJ26" s="54"/>
      <c r="VJK26" s="54"/>
      <c r="VJL26" s="54"/>
      <c r="VJM26" s="54"/>
      <c r="VJN26" s="54"/>
      <c r="VJO26" s="54"/>
      <c r="VJP26" s="54"/>
      <c r="VJQ26" s="54"/>
      <c r="VJR26" s="54"/>
      <c r="VJS26" s="54"/>
      <c r="VJT26" s="54"/>
      <c r="VJU26" s="54"/>
      <c r="VJV26" s="54"/>
      <c r="VJW26" s="54"/>
      <c r="VJX26" s="54"/>
      <c r="VJY26" s="54"/>
      <c r="VJZ26" s="54"/>
      <c r="VKA26" s="54"/>
      <c r="VKB26" s="54"/>
      <c r="VKC26" s="54"/>
      <c r="VKD26" s="54"/>
      <c r="VKE26" s="54"/>
      <c r="VKF26" s="54"/>
      <c r="VKG26" s="54"/>
      <c r="VKH26" s="54"/>
      <c r="VKI26" s="54"/>
      <c r="VKJ26" s="54"/>
      <c r="VKK26" s="54"/>
      <c r="VKL26" s="54"/>
      <c r="VKM26" s="54"/>
      <c r="VKN26" s="54"/>
      <c r="VKO26" s="54"/>
      <c r="VKP26" s="54"/>
      <c r="VKQ26" s="54"/>
      <c r="VKR26" s="54"/>
      <c r="VKS26" s="54"/>
      <c r="VKT26" s="54"/>
      <c r="VKU26" s="54"/>
      <c r="VKV26" s="54"/>
      <c r="VKW26" s="54"/>
      <c r="VKX26" s="54"/>
      <c r="VKY26" s="54"/>
      <c r="VKZ26" s="54"/>
      <c r="VLA26" s="54"/>
      <c r="VLB26" s="54"/>
      <c r="VLC26" s="54"/>
      <c r="VLD26" s="54"/>
      <c r="VLE26" s="54"/>
      <c r="VLF26" s="54"/>
      <c r="VLG26" s="54"/>
      <c r="VLH26" s="54"/>
      <c r="VLI26" s="54"/>
      <c r="VLJ26" s="54"/>
      <c r="VLK26" s="54"/>
      <c r="VLL26" s="54"/>
      <c r="VLM26" s="54"/>
      <c r="VLN26" s="54"/>
      <c r="VLO26" s="54"/>
      <c r="VLP26" s="54"/>
      <c r="VLQ26" s="54"/>
      <c r="VLR26" s="54"/>
      <c r="VLS26" s="54"/>
      <c r="VLT26" s="54"/>
      <c r="VLU26" s="54"/>
      <c r="VLV26" s="54"/>
      <c r="VLW26" s="54"/>
      <c r="VLX26" s="54"/>
      <c r="VLY26" s="54"/>
      <c r="VLZ26" s="54"/>
      <c r="VMA26" s="54"/>
      <c r="VMB26" s="54"/>
      <c r="VMC26" s="54"/>
      <c r="VMD26" s="54"/>
      <c r="VME26" s="54"/>
      <c r="VMF26" s="54"/>
      <c r="VMG26" s="54"/>
      <c r="VMH26" s="54"/>
      <c r="VMI26" s="54"/>
      <c r="VMJ26" s="54"/>
      <c r="VMK26" s="54"/>
      <c r="VML26" s="54"/>
      <c r="VMM26" s="54"/>
      <c r="VMN26" s="54"/>
      <c r="VMO26" s="54"/>
      <c r="VMP26" s="54"/>
      <c r="VMQ26" s="54"/>
      <c r="VMR26" s="54"/>
      <c r="VMS26" s="54"/>
      <c r="VMT26" s="54"/>
      <c r="VMU26" s="54"/>
      <c r="VMV26" s="54"/>
      <c r="VMW26" s="54"/>
      <c r="VMX26" s="54"/>
      <c r="VMY26" s="54"/>
      <c r="VMZ26" s="54"/>
      <c r="VNA26" s="54"/>
      <c r="VNB26" s="54"/>
      <c r="VNC26" s="54"/>
      <c r="VND26" s="54"/>
      <c r="VNE26" s="54"/>
      <c r="VNF26" s="54"/>
      <c r="VNG26" s="54"/>
      <c r="VNH26" s="54"/>
      <c r="VNI26" s="54"/>
      <c r="VNJ26" s="54"/>
      <c r="VNK26" s="54"/>
      <c r="VNL26" s="54"/>
      <c r="VNM26" s="54"/>
      <c r="VNN26" s="54"/>
      <c r="VNO26" s="54"/>
      <c r="VNP26" s="54"/>
      <c r="VNQ26" s="54"/>
      <c r="VNR26" s="54"/>
      <c r="VNS26" s="54"/>
      <c r="VNT26" s="54"/>
      <c r="VNU26" s="54"/>
      <c r="VNV26" s="54"/>
      <c r="VNW26" s="54"/>
      <c r="VNX26" s="54"/>
      <c r="VNY26" s="54"/>
      <c r="VNZ26" s="54"/>
      <c r="VOA26" s="54"/>
      <c r="VOB26" s="54"/>
      <c r="VOC26" s="54"/>
      <c r="VOD26" s="54"/>
      <c r="VOE26" s="54"/>
      <c r="VOF26" s="54"/>
      <c r="VOG26" s="54"/>
      <c r="VOH26" s="54"/>
      <c r="VOI26" s="54"/>
      <c r="VOJ26" s="54"/>
      <c r="VOK26" s="54"/>
      <c r="VOL26" s="54"/>
      <c r="VOM26" s="54"/>
      <c r="VON26" s="54"/>
      <c r="VOO26" s="54"/>
      <c r="VOP26" s="54"/>
      <c r="VOQ26" s="54"/>
      <c r="VOR26" s="54"/>
      <c r="VOS26" s="54"/>
      <c r="VOT26" s="54"/>
      <c r="VOU26" s="54"/>
      <c r="VOV26" s="54"/>
      <c r="VOW26" s="54"/>
      <c r="VOX26" s="54"/>
      <c r="VOY26" s="54"/>
      <c r="VOZ26" s="54"/>
      <c r="VPA26" s="54"/>
      <c r="VPB26" s="54"/>
      <c r="VPC26" s="54"/>
      <c r="VPD26" s="54"/>
      <c r="VPE26" s="54"/>
      <c r="VPF26" s="54"/>
      <c r="VPG26" s="54"/>
      <c r="VPH26" s="54"/>
      <c r="VPI26" s="54"/>
      <c r="VPJ26" s="54"/>
      <c r="VPK26" s="54"/>
      <c r="VPL26" s="54"/>
      <c r="VPM26" s="54"/>
      <c r="VPN26" s="54"/>
      <c r="VPO26" s="54"/>
      <c r="VPP26" s="54"/>
      <c r="VPQ26" s="54"/>
      <c r="VPR26" s="54"/>
      <c r="VPS26" s="54"/>
      <c r="VPT26" s="54"/>
      <c r="VPU26" s="54"/>
      <c r="VPV26" s="54"/>
      <c r="VPW26" s="54"/>
      <c r="VPX26" s="54"/>
      <c r="VPY26" s="54"/>
      <c r="VPZ26" s="54"/>
      <c r="VQA26" s="54"/>
      <c r="VQB26" s="54"/>
      <c r="VQC26" s="54"/>
      <c r="VQD26" s="54"/>
      <c r="VQE26" s="54"/>
      <c r="VQF26" s="54"/>
      <c r="VQG26" s="54"/>
      <c r="VQH26" s="54"/>
      <c r="VQI26" s="54"/>
      <c r="VQJ26" s="54"/>
      <c r="VQK26" s="54"/>
      <c r="VQL26" s="54"/>
      <c r="VQM26" s="54"/>
      <c r="VQN26" s="54"/>
      <c r="VQO26" s="54"/>
      <c r="VQP26" s="54"/>
      <c r="VQQ26" s="54"/>
      <c r="VQR26" s="54"/>
      <c r="VQS26" s="54"/>
      <c r="VQT26" s="54"/>
      <c r="VQU26" s="54"/>
      <c r="VQV26" s="54"/>
      <c r="VQW26" s="54"/>
      <c r="VQX26" s="54"/>
      <c r="VQY26" s="54"/>
      <c r="VQZ26" s="54"/>
      <c r="VRA26" s="54"/>
      <c r="VRB26" s="54"/>
      <c r="VRC26" s="54"/>
      <c r="VRD26" s="54"/>
      <c r="VRE26" s="54"/>
      <c r="VRF26" s="54"/>
      <c r="VRG26" s="54"/>
      <c r="VRH26" s="54"/>
      <c r="VRI26" s="54"/>
      <c r="VRJ26" s="54"/>
      <c r="VRK26" s="54"/>
      <c r="VRL26" s="54"/>
      <c r="VRM26" s="54"/>
      <c r="VRN26" s="54"/>
      <c r="VRO26" s="54"/>
      <c r="VRP26" s="54"/>
      <c r="VRQ26" s="54"/>
      <c r="VRR26" s="54"/>
      <c r="VRS26" s="54"/>
      <c r="VRT26" s="54"/>
      <c r="VRU26" s="54"/>
      <c r="VRV26" s="54"/>
      <c r="VRW26" s="54"/>
      <c r="VRX26" s="54"/>
      <c r="VRY26" s="54"/>
      <c r="VRZ26" s="54"/>
      <c r="VSA26" s="54"/>
      <c r="VSB26" s="54"/>
      <c r="VSC26" s="54"/>
      <c r="VSD26" s="54"/>
      <c r="VSE26" s="54"/>
      <c r="VSF26" s="54"/>
      <c r="VSG26" s="54"/>
      <c r="VSH26" s="54"/>
      <c r="VSI26" s="54"/>
      <c r="VSJ26" s="54"/>
      <c r="VSK26" s="54"/>
      <c r="VSL26" s="54"/>
      <c r="VSM26" s="54"/>
      <c r="VSN26" s="54"/>
      <c r="VSO26" s="54"/>
      <c r="VSP26" s="54"/>
      <c r="VSQ26" s="54"/>
      <c r="VSR26" s="54"/>
      <c r="VSS26" s="54"/>
      <c r="VST26" s="54"/>
      <c r="VSU26" s="54"/>
      <c r="VSV26" s="54"/>
      <c r="VSW26" s="54"/>
      <c r="VSX26" s="54"/>
      <c r="VSY26" s="54"/>
      <c r="VSZ26" s="54"/>
      <c r="VTA26" s="54"/>
      <c r="VTB26" s="54"/>
      <c r="VTC26" s="54"/>
      <c r="VTD26" s="54"/>
      <c r="VTE26" s="54"/>
      <c r="VTF26" s="54"/>
      <c r="VTG26" s="54"/>
      <c r="VTH26" s="54"/>
      <c r="VTI26" s="54"/>
      <c r="VTJ26" s="54"/>
      <c r="VTK26" s="54"/>
      <c r="VTL26" s="54"/>
      <c r="VTM26" s="54"/>
      <c r="VTN26" s="54"/>
      <c r="VTO26" s="54"/>
      <c r="VTP26" s="54"/>
      <c r="VTQ26" s="54"/>
      <c r="VTR26" s="54"/>
      <c r="VTS26" s="54"/>
      <c r="VTT26" s="54"/>
      <c r="VTU26" s="54"/>
      <c r="VTV26" s="54"/>
      <c r="VTW26" s="54"/>
      <c r="VTX26" s="54"/>
      <c r="VTY26" s="54"/>
      <c r="VTZ26" s="54"/>
      <c r="VUA26" s="54"/>
      <c r="VUB26" s="54"/>
      <c r="VUC26" s="54"/>
      <c r="VUD26" s="54"/>
      <c r="VUE26" s="54"/>
      <c r="VUF26" s="54"/>
      <c r="VUG26" s="54"/>
      <c r="VUH26" s="54"/>
      <c r="VUI26" s="54"/>
      <c r="VUJ26" s="54"/>
      <c r="VUK26" s="54"/>
      <c r="VUL26" s="54"/>
      <c r="VUM26" s="54"/>
      <c r="VUN26" s="54"/>
      <c r="VUO26" s="54"/>
      <c r="VUP26" s="54"/>
      <c r="VUQ26" s="54"/>
      <c r="VUR26" s="54"/>
      <c r="VUS26" s="54"/>
      <c r="VUT26" s="54"/>
      <c r="VUU26" s="54"/>
      <c r="VUV26" s="54"/>
      <c r="VUW26" s="54"/>
      <c r="VUX26" s="54"/>
      <c r="VUY26" s="54"/>
      <c r="VUZ26" s="54"/>
      <c r="VVA26" s="54"/>
      <c r="VVB26" s="54"/>
      <c r="VVC26" s="54"/>
      <c r="VVD26" s="54"/>
      <c r="VVE26" s="54"/>
      <c r="VVF26" s="54"/>
      <c r="VVG26" s="54"/>
      <c r="VVH26" s="54"/>
      <c r="VVI26" s="54"/>
      <c r="VVJ26" s="54"/>
      <c r="VVK26" s="54"/>
      <c r="VVL26" s="54"/>
      <c r="VVM26" s="54"/>
      <c r="VVN26" s="54"/>
      <c r="VVO26" s="54"/>
      <c r="VVP26" s="54"/>
      <c r="VVQ26" s="54"/>
      <c r="VVR26" s="54"/>
      <c r="VVS26" s="54"/>
      <c r="VVT26" s="54"/>
      <c r="VVU26" s="54"/>
      <c r="VVV26" s="54"/>
      <c r="VVW26" s="54"/>
      <c r="VVX26" s="54"/>
      <c r="VVY26" s="54"/>
      <c r="VVZ26" s="54"/>
      <c r="VWA26" s="54"/>
      <c r="VWB26" s="54"/>
      <c r="VWC26" s="54"/>
      <c r="VWD26" s="54"/>
      <c r="VWE26" s="54"/>
      <c r="VWF26" s="54"/>
      <c r="VWG26" s="54"/>
      <c r="VWH26" s="54"/>
      <c r="VWI26" s="54"/>
      <c r="VWJ26" s="54"/>
      <c r="VWK26" s="54"/>
      <c r="VWL26" s="54"/>
      <c r="VWM26" s="54"/>
      <c r="VWN26" s="54"/>
      <c r="VWO26" s="54"/>
      <c r="VWP26" s="54"/>
      <c r="VWQ26" s="54"/>
      <c r="VWR26" s="54"/>
      <c r="VWS26" s="54"/>
      <c r="VWT26" s="54"/>
      <c r="VWU26" s="54"/>
      <c r="VWV26" s="54"/>
      <c r="VWW26" s="54"/>
      <c r="VWX26" s="54"/>
      <c r="VWY26" s="54"/>
      <c r="VWZ26" s="54"/>
      <c r="VXA26" s="54"/>
      <c r="VXB26" s="54"/>
      <c r="VXC26" s="54"/>
      <c r="VXD26" s="54"/>
      <c r="VXE26" s="54"/>
      <c r="VXF26" s="54"/>
      <c r="VXG26" s="54"/>
      <c r="VXH26" s="54"/>
      <c r="VXI26" s="54"/>
      <c r="VXJ26" s="54"/>
      <c r="VXK26" s="54"/>
      <c r="VXL26" s="54"/>
      <c r="VXM26" s="54"/>
      <c r="VXN26" s="54"/>
      <c r="VXO26" s="54"/>
      <c r="VXP26" s="54"/>
      <c r="VXQ26" s="54"/>
      <c r="VXR26" s="54"/>
      <c r="VXS26" s="54"/>
      <c r="VXT26" s="54"/>
      <c r="VXU26" s="54"/>
      <c r="VXV26" s="54"/>
      <c r="VXW26" s="54"/>
      <c r="VXX26" s="54"/>
      <c r="VXY26" s="54"/>
      <c r="VXZ26" s="54"/>
      <c r="VYA26" s="54"/>
      <c r="VYB26" s="54"/>
      <c r="VYC26" s="54"/>
      <c r="VYD26" s="54"/>
      <c r="VYE26" s="54"/>
      <c r="VYF26" s="54"/>
      <c r="VYG26" s="54"/>
      <c r="VYH26" s="54"/>
      <c r="VYI26" s="54"/>
      <c r="VYJ26" s="54"/>
      <c r="VYK26" s="54"/>
      <c r="VYL26" s="54"/>
      <c r="VYM26" s="54"/>
      <c r="VYN26" s="54"/>
      <c r="VYO26" s="54"/>
      <c r="VYP26" s="54"/>
      <c r="VYQ26" s="54"/>
      <c r="VYR26" s="54"/>
      <c r="VYS26" s="54"/>
      <c r="VYT26" s="54"/>
      <c r="VYU26" s="54"/>
      <c r="VYV26" s="54"/>
      <c r="VYW26" s="54"/>
      <c r="VYX26" s="54"/>
      <c r="VYY26" s="54"/>
      <c r="VYZ26" s="54"/>
      <c r="VZA26" s="54"/>
      <c r="VZB26" s="54"/>
      <c r="VZC26" s="54"/>
      <c r="VZD26" s="54"/>
      <c r="VZE26" s="54"/>
      <c r="VZF26" s="54"/>
      <c r="VZG26" s="54"/>
      <c r="VZH26" s="54"/>
      <c r="VZI26" s="54"/>
      <c r="VZJ26" s="54"/>
      <c r="VZK26" s="54"/>
      <c r="VZL26" s="54"/>
      <c r="VZM26" s="54"/>
      <c r="VZN26" s="54"/>
      <c r="VZO26" s="54"/>
      <c r="VZP26" s="54"/>
      <c r="VZQ26" s="54"/>
      <c r="VZR26" s="54"/>
      <c r="VZS26" s="54"/>
      <c r="VZT26" s="54"/>
      <c r="VZU26" s="54"/>
      <c r="VZV26" s="54"/>
      <c r="VZW26" s="54"/>
      <c r="VZX26" s="54"/>
      <c r="VZY26" s="54"/>
      <c r="VZZ26" s="54"/>
      <c r="WAA26" s="54"/>
      <c r="WAB26" s="54"/>
      <c r="WAC26" s="54"/>
      <c r="WAD26" s="54"/>
      <c r="WAE26" s="54"/>
      <c r="WAF26" s="54"/>
      <c r="WAG26" s="54"/>
      <c r="WAH26" s="54"/>
      <c r="WAI26" s="54"/>
      <c r="WAJ26" s="54"/>
      <c r="WAK26" s="54"/>
      <c r="WAL26" s="54"/>
      <c r="WAM26" s="54"/>
      <c r="WAN26" s="54"/>
      <c r="WAO26" s="54"/>
      <c r="WAP26" s="54"/>
      <c r="WAQ26" s="54"/>
      <c r="WAR26" s="54"/>
      <c r="WAS26" s="54"/>
      <c r="WAT26" s="54"/>
      <c r="WAU26" s="54"/>
      <c r="WAV26" s="54"/>
      <c r="WAW26" s="54"/>
      <c r="WAX26" s="54"/>
      <c r="WAY26" s="54"/>
      <c r="WAZ26" s="54"/>
      <c r="WBA26" s="54"/>
      <c r="WBB26" s="54"/>
      <c r="WBC26" s="54"/>
      <c r="WBD26" s="54"/>
      <c r="WBE26" s="54"/>
      <c r="WBF26" s="54"/>
      <c r="WBG26" s="54"/>
      <c r="WBH26" s="54"/>
      <c r="WBI26" s="54"/>
      <c r="WBJ26" s="54"/>
      <c r="WBK26" s="54"/>
      <c r="WBL26" s="54"/>
      <c r="WBM26" s="54"/>
      <c r="WBN26" s="54"/>
      <c r="WBO26" s="54"/>
      <c r="WBP26" s="54"/>
      <c r="WBQ26" s="54"/>
      <c r="WBR26" s="54"/>
      <c r="WBS26" s="54"/>
      <c r="WBT26" s="54"/>
      <c r="WBU26" s="54"/>
      <c r="WBV26" s="54"/>
      <c r="WBW26" s="54"/>
      <c r="WBX26" s="54"/>
      <c r="WBY26" s="54"/>
      <c r="WBZ26" s="54"/>
      <c r="WCA26" s="54"/>
      <c r="WCB26" s="54"/>
      <c r="WCC26" s="54"/>
      <c r="WCD26" s="54"/>
      <c r="WCE26" s="54"/>
      <c r="WCF26" s="54"/>
      <c r="WCG26" s="54"/>
      <c r="WCH26" s="54"/>
      <c r="WCI26" s="54"/>
      <c r="WCJ26" s="54"/>
      <c r="WCK26" s="54"/>
      <c r="WCL26" s="54"/>
      <c r="WCM26" s="54"/>
      <c r="WCN26" s="54"/>
      <c r="WCO26" s="54"/>
      <c r="WCP26" s="54"/>
      <c r="WCQ26" s="54"/>
      <c r="WCR26" s="54"/>
      <c r="WCS26" s="54"/>
      <c r="WCT26" s="54"/>
      <c r="WCU26" s="54"/>
      <c r="WCV26" s="54"/>
      <c r="WCW26" s="54"/>
      <c r="WCX26" s="54"/>
      <c r="WCY26" s="54"/>
      <c r="WCZ26" s="54"/>
      <c r="WDA26" s="54"/>
      <c r="WDB26" s="54"/>
      <c r="WDC26" s="54"/>
      <c r="WDD26" s="54"/>
      <c r="WDE26" s="54"/>
      <c r="WDF26" s="54"/>
      <c r="WDG26" s="54"/>
      <c r="WDH26" s="54"/>
      <c r="WDI26" s="54"/>
      <c r="WDJ26" s="54"/>
      <c r="WDK26" s="54"/>
      <c r="WDL26" s="54"/>
      <c r="WDM26" s="54"/>
      <c r="WDN26" s="54"/>
      <c r="WDO26" s="54"/>
      <c r="WDP26" s="54"/>
      <c r="WDQ26" s="54"/>
      <c r="WDR26" s="54"/>
      <c r="WDS26" s="54"/>
      <c r="WDT26" s="54"/>
      <c r="WDU26" s="54"/>
      <c r="WDV26" s="54"/>
      <c r="WDW26" s="54"/>
      <c r="WDX26" s="54"/>
      <c r="WDY26" s="54"/>
      <c r="WDZ26" s="54"/>
      <c r="WEA26" s="54"/>
      <c r="WEB26" s="54"/>
      <c r="WEC26" s="54"/>
      <c r="WED26" s="54"/>
      <c r="WEE26" s="54"/>
      <c r="WEF26" s="54"/>
      <c r="WEG26" s="54"/>
      <c r="WEH26" s="54"/>
      <c r="WEI26" s="54"/>
      <c r="WEJ26" s="54"/>
      <c r="WEK26" s="54"/>
      <c r="WEL26" s="54"/>
      <c r="WEM26" s="54"/>
      <c r="WEN26" s="54"/>
      <c r="WEO26" s="54"/>
      <c r="WEP26" s="54"/>
      <c r="WEQ26" s="54"/>
      <c r="WER26" s="54"/>
      <c r="WES26" s="54"/>
      <c r="WET26" s="54"/>
      <c r="WEU26" s="54"/>
      <c r="WEV26" s="54"/>
      <c r="WEW26" s="54"/>
      <c r="WEX26" s="54"/>
      <c r="WEY26" s="54"/>
      <c r="WEZ26" s="54"/>
      <c r="WFA26" s="54"/>
      <c r="WFB26" s="54"/>
      <c r="WFC26" s="54"/>
      <c r="WFD26" s="54"/>
      <c r="WFE26" s="54"/>
      <c r="WFF26" s="54"/>
      <c r="WFG26" s="54"/>
      <c r="WFH26" s="54"/>
      <c r="WFI26" s="54"/>
      <c r="WFJ26" s="54"/>
      <c r="WFK26" s="54"/>
      <c r="WFL26" s="54"/>
      <c r="WFM26" s="54"/>
      <c r="WFN26" s="54"/>
      <c r="WFO26" s="54"/>
      <c r="WFP26" s="54"/>
      <c r="WFQ26" s="54"/>
      <c r="WFR26" s="54"/>
      <c r="WFS26" s="54"/>
      <c r="WFT26" s="54"/>
      <c r="WFU26" s="54"/>
      <c r="WFV26" s="54"/>
      <c r="WFW26" s="54"/>
      <c r="WFX26" s="54"/>
      <c r="WFY26" s="54"/>
      <c r="WFZ26" s="54"/>
      <c r="WGA26" s="54"/>
      <c r="WGB26" s="54"/>
      <c r="WGC26" s="54"/>
      <c r="WGD26" s="54"/>
      <c r="WGE26" s="54"/>
      <c r="WGF26" s="54"/>
      <c r="WGG26" s="54"/>
      <c r="WGH26" s="54"/>
      <c r="WGI26" s="54"/>
      <c r="WGJ26" s="54"/>
      <c r="WGK26" s="54"/>
      <c r="WGL26" s="54"/>
      <c r="WGM26" s="54"/>
      <c r="WGN26" s="54"/>
      <c r="WGO26" s="54"/>
      <c r="WGP26" s="54"/>
      <c r="WGQ26" s="54"/>
      <c r="WGR26" s="54"/>
      <c r="WGS26" s="54"/>
      <c r="WGT26" s="54"/>
      <c r="WGU26" s="54"/>
      <c r="WGV26" s="54"/>
      <c r="WGW26" s="54"/>
      <c r="WGX26" s="54"/>
      <c r="WGY26" s="54"/>
      <c r="WGZ26" s="54"/>
      <c r="WHA26" s="54"/>
      <c r="WHB26" s="54"/>
      <c r="WHC26" s="54"/>
      <c r="WHD26" s="54"/>
      <c r="WHE26" s="54"/>
      <c r="WHF26" s="54"/>
      <c r="WHG26" s="54"/>
      <c r="WHH26" s="54"/>
      <c r="WHI26" s="54"/>
      <c r="WHJ26" s="54"/>
      <c r="WHK26" s="54"/>
      <c r="WHL26" s="54"/>
      <c r="WHM26" s="54"/>
      <c r="WHN26" s="54"/>
      <c r="WHO26" s="54"/>
      <c r="WHP26" s="54"/>
      <c r="WHQ26" s="54"/>
      <c r="WHR26" s="54"/>
      <c r="WHS26" s="54"/>
      <c r="WHT26" s="54"/>
      <c r="WHU26" s="54"/>
      <c r="WHV26" s="54"/>
      <c r="WHW26" s="54"/>
      <c r="WHX26" s="54"/>
      <c r="WHY26" s="54"/>
      <c r="WHZ26" s="54"/>
      <c r="WIA26" s="54"/>
      <c r="WIB26" s="54"/>
      <c r="WIC26" s="54"/>
      <c r="WID26" s="54"/>
      <c r="WIE26" s="54"/>
      <c r="WIF26" s="54"/>
      <c r="WIG26" s="54"/>
      <c r="WIH26" s="54"/>
      <c r="WII26" s="54"/>
      <c r="WIJ26" s="54"/>
      <c r="WIK26" s="54"/>
      <c r="WIL26" s="54"/>
      <c r="WIM26" s="54"/>
      <c r="WIN26" s="54"/>
      <c r="WIO26" s="54"/>
      <c r="WIP26" s="54"/>
      <c r="WIQ26" s="54"/>
      <c r="WIR26" s="54"/>
      <c r="WIS26" s="54"/>
      <c r="WIT26" s="54"/>
      <c r="WIU26" s="54"/>
      <c r="WIV26" s="54"/>
      <c r="WIW26" s="54"/>
      <c r="WIX26" s="54"/>
      <c r="WIY26" s="54"/>
      <c r="WIZ26" s="54"/>
      <c r="WJA26" s="54"/>
      <c r="WJB26" s="54"/>
      <c r="WJC26" s="54"/>
      <c r="WJD26" s="54"/>
      <c r="WJE26" s="54"/>
      <c r="WJF26" s="54"/>
      <c r="WJG26" s="54"/>
      <c r="WJH26" s="54"/>
      <c r="WJI26" s="54"/>
      <c r="WJJ26" s="54"/>
      <c r="WJK26" s="54"/>
      <c r="WJL26" s="54"/>
      <c r="WJM26" s="54"/>
      <c r="WJN26" s="54"/>
      <c r="WJO26" s="54"/>
      <c r="WJP26" s="54"/>
      <c r="WJQ26" s="54"/>
      <c r="WJR26" s="54"/>
      <c r="WJS26" s="54"/>
      <c r="WJT26" s="54"/>
      <c r="WJU26" s="54"/>
      <c r="WJV26" s="54"/>
      <c r="WJW26" s="54"/>
      <c r="WJX26" s="54"/>
      <c r="WJY26" s="54"/>
      <c r="WJZ26" s="54"/>
      <c r="WKA26" s="54"/>
      <c r="WKB26" s="54"/>
      <c r="WKC26" s="54"/>
      <c r="WKD26" s="54"/>
      <c r="WKE26" s="54"/>
      <c r="WKF26" s="54"/>
      <c r="WKG26" s="54"/>
      <c r="WKH26" s="54"/>
      <c r="WKI26" s="54"/>
      <c r="WKJ26" s="54"/>
      <c r="WKK26" s="54"/>
      <c r="WKL26" s="54"/>
      <c r="WKM26" s="54"/>
      <c r="WKN26" s="54"/>
      <c r="WKO26" s="54"/>
      <c r="WKP26" s="54"/>
      <c r="WKQ26" s="54"/>
      <c r="WKR26" s="54"/>
      <c r="WKS26" s="54"/>
      <c r="WKT26" s="54"/>
      <c r="WKU26" s="54"/>
      <c r="WKV26" s="54"/>
      <c r="WKW26" s="54"/>
      <c r="WKX26" s="54"/>
      <c r="WKY26" s="54"/>
      <c r="WKZ26" s="54"/>
      <c r="WLA26" s="54"/>
      <c r="WLB26" s="54"/>
      <c r="WLC26" s="54"/>
      <c r="WLD26" s="54"/>
      <c r="WLE26" s="54"/>
      <c r="WLF26" s="54"/>
      <c r="WLG26" s="54"/>
      <c r="WLH26" s="54"/>
      <c r="WLI26" s="54"/>
      <c r="WLJ26" s="54"/>
      <c r="WLK26" s="54"/>
      <c r="WLL26" s="54"/>
      <c r="WLM26" s="54"/>
      <c r="WLN26" s="54"/>
      <c r="WLO26" s="54"/>
      <c r="WLP26" s="54"/>
      <c r="WLQ26" s="54"/>
      <c r="WLR26" s="54"/>
      <c r="WLS26" s="54"/>
      <c r="WLT26" s="54"/>
      <c r="WLU26" s="54"/>
      <c r="WLV26" s="54"/>
      <c r="WLW26" s="54"/>
      <c r="WLX26" s="54"/>
      <c r="WLY26" s="54"/>
      <c r="WLZ26" s="54"/>
      <c r="WMA26" s="54"/>
      <c r="WMB26" s="54"/>
      <c r="WMC26" s="54"/>
      <c r="WMD26" s="54"/>
      <c r="WME26" s="54"/>
      <c r="WMF26" s="54"/>
      <c r="WMG26" s="54"/>
      <c r="WMH26" s="54"/>
      <c r="WMI26" s="54"/>
      <c r="WMJ26" s="54"/>
      <c r="WMK26" s="54"/>
      <c r="WML26" s="54"/>
      <c r="WMM26" s="54"/>
      <c r="WMN26" s="54"/>
      <c r="WMO26" s="54"/>
      <c r="WMP26" s="54"/>
      <c r="WMQ26" s="54"/>
      <c r="WMR26" s="54"/>
      <c r="WMS26" s="54"/>
      <c r="WMT26" s="54"/>
      <c r="WMU26" s="54"/>
      <c r="WMV26" s="54"/>
      <c r="WMW26" s="54"/>
      <c r="WMX26" s="54"/>
      <c r="WMY26" s="54"/>
      <c r="WMZ26" s="54"/>
      <c r="WNA26" s="54"/>
      <c r="WNB26" s="54"/>
      <c r="WNC26" s="54"/>
      <c r="WND26" s="54"/>
      <c r="WNE26" s="54"/>
      <c r="WNF26" s="54"/>
      <c r="WNG26" s="54"/>
      <c r="WNH26" s="54"/>
      <c r="WNI26" s="54"/>
      <c r="WNJ26" s="54"/>
      <c r="WNK26" s="54"/>
      <c r="WNL26" s="54"/>
      <c r="WNM26" s="54"/>
      <c r="WNN26" s="54"/>
      <c r="WNO26" s="54"/>
      <c r="WNP26" s="54"/>
      <c r="WNQ26" s="54"/>
      <c r="WNR26" s="54"/>
      <c r="WNS26" s="54"/>
      <c r="WNT26" s="54"/>
      <c r="WNU26" s="54"/>
      <c r="WNV26" s="54"/>
      <c r="WNW26" s="54"/>
      <c r="WNX26" s="54"/>
      <c r="WNY26" s="54"/>
      <c r="WNZ26" s="54"/>
      <c r="WOA26" s="54"/>
      <c r="WOB26" s="54"/>
      <c r="WOC26" s="54"/>
      <c r="WOD26" s="54"/>
      <c r="WOE26" s="54"/>
      <c r="WOF26" s="54"/>
      <c r="WOG26" s="54"/>
      <c r="WOH26" s="54"/>
      <c r="WOI26" s="54"/>
      <c r="WOJ26" s="54"/>
      <c r="WOK26" s="54"/>
      <c r="WOL26" s="54"/>
      <c r="WOM26" s="54"/>
      <c r="WON26" s="54"/>
      <c r="WOO26" s="54"/>
      <c r="WOP26" s="54"/>
      <c r="WOQ26" s="54"/>
      <c r="WOR26" s="54"/>
      <c r="WOS26" s="54"/>
      <c r="WOT26" s="54"/>
      <c r="WOU26" s="54"/>
      <c r="WOV26" s="54"/>
      <c r="WOW26" s="54"/>
      <c r="WOX26" s="54"/>
      <c r="WOY26" s="54"/>
      <c r="WOZ26" s="54"/>
      <c r="WPA26" s="54"/>
      <c r="WPB26" s="54"/>
      <c r="WPC26" s="54"/>
      <c r="WPD26" s="54"/>
      <c r="WPE26" s="54"/>
      <c r="WPF26" s="54"/>
      <c r="WPG26" s="54"/>
      <c r="WPH26" s="54"/>
      <c r="WPI26" s="54"/>
      <c r="WPJ26" s="54"/>
      <c r="WPK26" s="54"/>
      <c r="WPL26" s="54"/>
      <c r="WPM26" s="54"/>
      <c r="WPN26" s="54"/>
      <c r="WPO26" s="54"/>
      <c r="WPP26" s="54"/>
      <c r="WPQ26" s="54"/>
      <c r="WPR26" s="54"/>
      <c r="WPS26" s="54"/>
      <c r="WPT26" s="54"/>
      <c r="WPU26" s="54"/>
      <c r="WPV26" s="54"/>
      <c r="WPW26" s="54"/>
      <c r="WPX26" s="54"/>
      <c r="WPY26" s="54"/>
      <c r="WPZ26" s="54"/>
      <c r="WQA26" s="54"/>
      <c r="WQB26" s="54"/>
      <c r="WQC26" s="54"/>
      <c r="WQD26" s="54"/>
      <c r="WQE26" s="54"/>
      <c r="WQF26" s="54"/>
      <c r="WQG26" s="54"/>
      <c r="WQH26" s="54"/>
      <c r="WQI26" s="54"/>
      <c r="WQJ26" s="54"/>
      <c r="WQK26" s="54"/>
      <c r="WQL26" s="54"/>
      <c r="WQM26" s="54"/>
      <c r="WQN26" s="54"/>
      <c r="WQO26" s="54"/>
      <c r="WQP26" s="54"/>
      <c r="WQQ26" s="54"/>
      <c r="WQR26" s="54"/>
      <c r="WQS26" s="54"/>
      <c r="WQT26" s="54"/>
      <c r="WQU26" s="54"/>
      <c r="WQV26" s="54"/>
      <c r="WQW26" s="54"/>
      <c r="WQX26" s="54"/>
      <c r="WQY26" s="54"/>
      <c r="WQZ26" s="54"/>
      <c r="WRA26" s="54"/>
      <c r="WRB26" s="54"/>
      <c r="WRC26" s="54"/>
      <c r="WRD26" s="54"/>
      <c r="WRE26" s="54"/>
      <c r="WRF26" s="54"/>
      <c r="WRG26" s="54"/>
      <c r="WRH26" s="54"/>
      <c r="WRI26" s="54"/>
      <c r="WRJ26" s="54"/>
      <c r="WRK26" s="54"/>
      <c r="WRL26" s="54"/>
      <c r="WRM26" s="54"/>
      <c r="WRN26" s="54"/>
      <c r="WRO26" s="54"/>
      <c r="WRP26" s="54"/>
      <c r="WRQ26" s="54"/>
      <c r="WRR26" s="54"/>
      <c r="WRS26" s="54"/>
      <c r="WRT26" s="54"/>
      <c r="WRU26" s="54"/>
      <c r="WRV26" s="54"/>
      <c r="WRW26" s="54"/>
      <c r="WRX26" s="54"/>
      <c r="WRY26" s="54"/>
      <c r="WRZ26" s="54"/>
      <c r="WSA26" s="54"/>
      <c r="WSB26" s="54"/>
      <c r="WSC26" s="54"/>
      <c r="WSD26" s="54"/>
      <c r="WSE26" s="54"/>
      <c r="WSF26" s="54"/>
      <c r="WSG26" s="54"/>
      <c r="WSH26" s="54"/>
      <c r="WSI26" s="54"/>
      <c r="WSJ26" s="54"/>
      <c r="WSK26" s="54"/>
      <c r="WSL26" s="54"/>
      <c r="WSM26" s="54"/>
      <c r="WSN26" s="54"/>
      <c r="WSO26" s="54"/>
      <c r="WSP26" s="54"/>
      <c r="WSQ26" s="54"/>
      <c r="WSR26" s="54"/>
      <c r="WSS26" s="54"/>
      <c r="WST26" s="54"/>
      <c r="WSU26" s="54"/>
      <c r="WSV26" s="54"/>
      <c r="WSW26" s="54"/>
      <c r="WSX26" s="54"/>
      <c r="WSY26" s="54"/>
      <c r="WSZ26" s="54"/>
      <c r="WTA26" s="54"/>
      <c r="WTB26" s="54"/>
      <c r="WTC26" s="54"/>
      <c r="WTD26" s="54"/>
      <c r="WTE26" s="54"/>
      <c r="WTF26" s="54"/>
      <c r="WTG26" s="54"/>
      <c r="WTH26" s="54"/>
      <c r="WTI26" s="54"/>
      <c r="WTJ26" s="54"/>
      <c r="WTK26" s="54"/>
      <c r="WTL26" s="54"/>
      <c r="WTM26" s="54"/>
      <c r="WTN26" s="54"/>
      <c r="WTO26" s="54"/>
      <c r="WTP26" s="54"/>
      <c r="WTQ26" s="54"/>
      <c r="WTR26" s="54"/>
      <c r="WTS26" s="54"/>
      <c r="WTT26" s="54"/>
      <c r="WTU26" s="54"/>
      <c r="WTV26" s="54"/>
      <c r="WTW26" s="54"/>
      <c r="WTX26" s="54"/>
      <c r="WTY26" s="54"/>
      <c r="WTZ26" s="54"/>
      <c r="WUA26" s="54"/>
      <c r="WUB26" s="54"/>
      <c r="WUC26" s="54"/>
      <c r="WUD26" s="54"/>
      <c r="WUE26" s="54"/>
      <c r="WUF26" s="54"/>
      <c r="WUG26" s="54"/>
      <c r="WUH26" s="54"/>
      <c r="WUI26" s="54"/>
      <c r="WUJ26" s="54"/>
      <c r="WUK26" s="54"/>
      <c r="WUL26" s="54"/>
      <c r="WUM26" s="54"/>
      <c r="WUN26" s="54"/>
      <c r="WUO26" s="54"/>
      <c r="WUP26" s="54"/>
      <c r="WUQ26" s="54"/>
      <c r="WUR26" s="54"/>
      <c r="WUS26" s="54"/>
      <c r="WUT26" s="54"/>
      <c r="WUU26" s="54"/>
      <c r="WUV26" s="54"/>
      <c r="WUW26" s="54"/>
      <c r="WUX26" s="54"/>
      <c r="WUY26" s="54"/>
      <c r="WUZ26" s="54"/>
      <c r="WVA26" s="54"/>
      <c r="WVB26" s="54"/>
      <c r="WVC26" s="54"/>
      <c r="WVD26" s="54"/>
      <c r="WVE26" s="54"/>
      <c r="WVF26" s="54"/>
      <c r="WVG26" s="54"/>
      <c r="WVH26" s="54"/>
      <c r="WVI26" s="54"/>
      <c r="WVJ26" s="54"/>
      <c r="WVK26" s="54"/>
      <c r="WVL26" s="54"/>
      <c r="WVM26" s="54"/>
      <c r="WVN26" s="54"/>
      <c r="WVO26" s="54"/>
      <c r="WVP26" s="54"/>
      <c r="WVQ26" s="54"/>
      <c r="WVR26" s="54"/>
      <c r="WVS26" s="54"/>
      <c r="WVT26" s="54"/>
      <c r="WVU26" s="54"/>
      <c r="WVV26" s="54"/>
      <c r="WVW26" s="54"/>
      <c r="WVX26" s="54"/>
      <c r="WVY26" s="54"/>
      <c r="WVZ26" s="54"/>
      <c r="WWA26" s="54"/>
      <c r="WWB26" s="54"/>
      <c r="WWC26" s="54"/>
      <c r="WWD26" s="54"/>
      <c r="WWE26" s="54"/>
      <c r="WWF26" s="54"/>
      <c r="WWG26" s="54"/>
      <c r="WWH26" s="54"/>
      <c r="WWI26" s="54"/>
      <c r="WWJ26" s="54"/>
      <c r="WWK26" s="54"/>
      <c r="WWL26" s="54"/>
      <c r="WWM26" s="54"/>
      <c r="WWN26" s="54"/>
      <c r="WWO26" s="54"/>
      <c r="WWP26" s="54"/>
      <c r="WWQ26" s="54"/>
      <c r="WWR26" s="54"/>
      <c r="WWS26" s="54"/>
      <c r="WWT26" s="54"/>
      <c r="WWU26" s="54"/>
      <c r="WWV26" s="54"/>
      <c r="WWW26" s="54"/>
      <c r="WWX26" s="54"/>
      <c r="WWY26" s="54"/>
      <c r="WWZ26" s="54"/>
      <c r="WXA26" s="54"/>
      <c r="WXB26" s="54"/>
      <c r="WXC26" s="54"/>
      <c r="WXD26" s="54"/>
      <c r="WXE26" s="54"/>
      <c r="WXF26" s="54"/>
      <c r="WXG26" s="54"/>
      <c r="WXH26" s="54"/>
      <c r="WXI26" s="54"/>
      <c r="WXJ26" s="54"/>
      <c r="WXK26" s="54"/>
      <c r="WXL26" s="54"/>
      <c r="WXM26" s="54"/>
      <c r="WXN26" s="54"/>
      <c r="WXO26" s="54"/>
      <c r="WXP26" s="54"/>
      <c r="WXQ26" s="54"/>
      <c r="WXR26" s="54"/>
      <c r="WXS26" s="54"/>
      <c r="WXT26" s="54"/>
      <c r="WXU26" s="54"/>
      <c r="WXV26" s="54"/>
      <c r="WXW26" s="54"/>
      <c r="WXX26" s="54"/>
      <c r="WXY26" s="54"/>
      <c r="WXZ26" s="54"/>
      <c r="WYA26" s="54"/>
      <c r="WYB26" s="54"/>
      <c r="WYC26" s="54"/>
      <c r="WYD26" s="54"/>
      <c r="WYE26" s="54"/>
      <c r="WYF26" s="54"/>
      <c r="WYG26" s="54"/>
      <c r="WYH26" s="54"/>
      <c r="WYI26" s="54"/>
      <c r="WYJ26" s="54"/>
      <c r="WYK26" s="54"/>
      <c r="WYL26" s="54"/>
      <c r="WYM26" s="54"/>
      <c r="WYN26" s="54"/>
      <c r="WYO26" s="54"/>
      <c r="WYP26" s="54"/>
      <c r="WYQ26" s="54"/>
      <c r="WYR26" s="54"/>
      <c r="WYS26" s="54"/>
      <c r="WYT26" s="54"/>
      <c r="WYU26" s="54"/>
      <c r="WYV26" s="54"/>
      <c r="WYW26" s="54"/>
      <c r="WYX26" s="54"/>
      <c r="WYY26" s="54"/>
      <c r="WYZ26" s="54"/>
      <c r="WZA26" s="54"/>
      <c r="WZB26" s="54"/>
      <c r="WZC26" s="54"/>
      <c r="WZD26" s="54"/>
      <c r="WZE26" s="54"/>
      <c r="WZF26" s="54"/>
      <c r="WZG26" s="54"/>
      <c r="WZH26" s="54"/>
      <c r="WZI26" s="54"/>
      <c r="WZJ26" s="54"/>
      <c r="WZK26" s="54"/>
      <c r="WZL26" s="54"/>
      <c r="WZM26" s="54"/>
      <c r="WZN26" s="54"/>
      <c r="WZO26" s="54"/>
      <c r="WZP26" s="54"/>
      <c r="WZQ26" s="54"/>
      <c r="WZR26" s="54"/>
      <c r="WZS26" s="54"/>
      <c r="WZT26" s="54"/>
      <c r="WZU26" s="54"/>
      <c r="WZV26" s="54"/>
      <c r="WZW26" s="54"/>
      <c r="WZX26" s="54"/>
      <c r="WZY26" s="54"/>
      <c r="WZZ26" s="54"/>
      <c r="XAA26" s="54"/>
      <c r="XAB26" s="54"/>
      <c r="XAC26" s="54"/>
      <c r="XAD26" s="54"/>
      <c r="XAE26" s="54"/>
      <c r="XAF26" s="54"/>
      <c r="XAG26" s="54"/>
      <c r="XAH26" s="54"/>
      <c r="XAI26" s="54"/>
      <c r="XAJ26" s="54"/>
      <c r="XAK26" s="54"/>
      <c r="XAL26" s="54"/>
      <c r="XAM26" s="54"/>
      <c r="XAN26" s="54"/>
      <c r="XAO26" s="54"/>
      <c r="XAP26" s="54"/>
      <c r="XAQ26" s="54"/>
      <c r="XAR26" s="54"/>
      <c r="XAS26" s="54"/>
      <c r="XAT26" s="54"/>
      <c r="XAU26" s="54"/>
      <c r="XAV26" s="54"/>
      <c r="XAW26" s="54"/>
      <c r="XAX26" s="54"/>
      <c r="XAY26" s="54"/>
      <c r="XAZ26" s="54"/>
      <c r="XBA26" s="54"/>
      <c r="XBB26" s="54"/>
      <c r="XBC26" s="54"/>
      <c r="XBD26" s="54"/>
      <c r="XBE26" s="54"/>
      <c r="XBF26" s="54"/>
      <c r="XBG26" s="54"/>
      <c r="XBH26" s="54"/>
      <c r="XBI26" s="54"/>
      <c r="XBJ26" s="54"/>
      <c r="XBK26" s="54"/>
      <c r="XBL26" s="54"/>
      <c r="XBM26" s="54"/>
      <c r="XBN26" s="54"/>
      <c r="XBO26" s="54"/>
      <c r="XBP26" s="54"/>
      <c r="XBQ26" s="54"/>
      <c r="XBR26" s="54"/>
      <c r="XBS26" s="54"/>
      <c r="XBT26" s="54"/>
      <c r="XBU26" s="54"/>
      <c r="XBV26" s="54"/>
      <c r="XBW26" s="54"/>
      <c r="XBX26" s="54"/>
      <c r="XBY26" s="54"/>
      <c r="XBZ26" s="54"/>
      <c r="XCA26" s="54"/>
      <c r="XCB26" s="54"/>
      <c r="XCC26" s="54"/>
      <c r="XCD26" s="54"/>
      <c r="XCE26" s="54"/>
      <c r="XCF26" s="54"/>
      <c r="XCG26" s="54"/>
      <c r="XCH26" s="54"/>
      <c r="XCI26" s="54"/>
      <c r="XCJ26" s="54"/>
      <c r="XCK26" s="54"/>
      <c r="XCL26" s="54"/>
      <c r="XCM26" s="54"/>
      <c r="XCN26" s="54"/>
      <c r="XCO26" s="54"/>
      <c r="XCP26" s="54"/>
      <c r="XCQ26" s="54"/>
      <c r="XCR26" s="54"/>
      <c r="XCS26" s="54"/>
      <c r="XCT26" s="54"/>
      <c r="XCU26" s="54"/>
      <c r="XCV26" s="54"/>
      <c r="XCW26" s="54"/>
      <c r="XCX26" s="54"/>
      <c r="XCY26" s="54"/>
      <c r="XCZ26" s="54"/>
      <c r="XDA26" s="54"/>
      <c r="XDB26" s="54"/>
      <c r="XDC26" s="54"/>
      <c r="XDD26" s="54"/>
      <c r="XDE26" s="54"/>
      <c r="XDF26" s="54"/>
      <c r="XDG26" s="54"/>
      <c r="XDH26" s="54"/>
      <c r="XDI26" s="54"/>
      <c r="XDJ26" s="54"/>
      <c r="XDK26" s="54"/>
      <c r="XDL26" s="54"/>
      <c r="XDM26" s="54"/>
      <c r="XDN26" s="54"/>
      <c r="XDO26" s="54"/>
      <c r="XDP26" s="54"/>
      <c r="XDQ26" s="54"/>
      <c r="XDR26" s="54"/>
      <c r="XDS26" s="54"/>
      <c r="XDT26" s="54"/>
      <c r="XDU26" s="54"/>
      <c r="XDV26" s="54"/>
      <c r="XDW26" s="54"/>
      <c r="XDX26" s="54"/>
      <c r="XDY26" s="54"/>
      <c r="XDZ26" s="54"/>
      <c r="XEA26" s="54"/>
      <c r="XEB26" s="54"/>
      <c r="XEC26" s="54"/>
      <c r="XED26" s="54"/>
      <c r="XEE26" s="54"/>
      <c r="XEF26" s="54"/>
      <c r="XEG26" s="54"/>
      <c r="XEH26" s="54"/>
      <c r="XEI26" s="54"/>
      <c r="XEJ26" s="54"/>
      <c r="XEK26" s="54"/>
      <c r="XEL26" s="54"/>
      <c r="XEM26" s="54"/>
      <c r="XEN26" s="54"/>
      <c r="XEO26" s="54"/>
      <c r="XEP26" s="54"/>
      <c r="XEQ26" s="54"/>
      <c r="XER26" s="54"/>
      <c r="XES26" s="54"/>
      <c r="XET26" s="54"/>
      <c r="XEU26" s="54"/>
      <c r="XEV26" s="54"/>
      <c r="XEW26" s="54"/>
      <c r="XEX26" s="54"/>
      <c r="XEY26" s="54"/>
      <c r="XEZ26" s="54"/>
      <c r="XFA26" s="54"/>
      <c r="XFB26" s="54"/>
      <c r="XFC26" s="54"/>
    </row>
    <row r="27" spans="1:16383">
      <c r="A27" s="15"/>
      <c r="B27" s="340" t="s">
        <v>359</v>
      </c>
      <c r="C27" s="341"/>
      <c r="D27" s="342"/>
      <c r="E27" s="384"/>
      <c r="F27" s="12"/>
      <c r="G27" s="29"/>
      <c r="H27" s="145"/>
      <c r="I27" s="145"/>
      <c r="J27" s="145"/>
      <c r="K27" s="145"/>
      <c r="L27" s="145"/>
      <c r="M27" s="145"/>
      <c r="N27" s="145"/>
      <c r="O27" s="145"/>
      <c r="P27" s="29"/>
      <c r="Q27" s="145"/>
      <c r="R27" s="145"/>
      <c r="S27" s="145"/>
      <c r="T27" s="145"/>
      <c r="U27" s="145"/>
      <c r="V27" s="145"/>
      <c r="W27" s="145"/>
      <c r="X27" s="145"/>
      <c r="Y27" s="29"/>
      <c r="Z27" s="145"/>
      <c r="AA27" s="145" t="str">
        <f t="shared" ref="AA27:AB27" si="4">IF(AA16="","-",((AA16)*(1+(AA18/100)))/AA22)</f>
        <v>-</v>
      </c>
      <c r="AB27" s="145" t="str">
        <f t="shared" si="4"/>
        <v>-</v>
      </c>
      <c r="AC27" s="15"/>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c r="IY27" s="54"/>
      <c r="IZ27" s="54"/>
      <c r="JA27" s="54"/>
      <c r="JB27" s="54"/>
      <c r="JC27" s="54"/>
      <c r="JD27" s="54"/>
      <c r="JE27" s="54"/>
      <c r="JF27" s="54"/>
      <c r="JG27" s="54"/>
      <c r="JH27" s="54"/>
      <c r="JI27" s="54"/>
      <c r="JJ27" s="54"/>
      <c r="JK27" s="54"/>
      <c r="JL27" s="54"/>
      <c r="JM27" s="54"/>
      <c r="JN27" s="54"/>
      <c r="JO27" s="54"/>
      <c r="JP27" s="54"/>
      <c r="JQ27" s="54"/>
      <c r="JR27" s="54"/>
      <c r="JS27" s="54"/>
      <c r="JT27" s="54"/>
      <c r="JU27" s="54"/>
      <c r="JV27" s="54"/>
      <c r="JW27" s="54"/>
      <c r="JX27" s="54"/>
      <c r="JY27" s="54"/>
      <c r="JZ27" s="54"/>
      <c r="KA27" s="54"/>
      <c r="KB27" s="54"/>
      <c r="KC27" s="54"/>
      <c r="KD27" s="54"/>
      <c r="KE27" s="54"/>
      <c r="KF27" s="54"/>
      <c r="KG27" s="54"/>
      <c r="KH27" s="54"/>
      <c r="KI27" s="54"/>
      <c r="KJ27" s="54"/>
      <c r="KK27" s="54"/>
      <c r="KL27" s="54"/>
      <c r="KM27" s="54"/>
      <c r="KN27" s="54"/>
      <c r="KO27" s="54"/>
      <c r="KP27" s="54"/>
      <c r="KQ27" s="54"/>
      <c r="KR27" s="54"/>
      <c r="KS27" s="54"/>
      <c r="KT27" s="54"/>
      <c r="KU27" s="54"/>
      <c r="KV27" s="54"/>
      <c r="KW27" s="54"/>
      <c r="KX27" s="54"/>
      <c r="KY27" s="54"/>
      <c r="KZ27" s="54"/>
      <c r="LA27" s="54"/>
      <c r="LB27" s="54"/>
      <c r="LC27" s="54"/>
      <c r="LD27" s="54"/>
      <c r="LE27" s="54"/>
      <c r="LF27" s="54"/>
      <c r="LG27" s="54"/>
      <c r="LH27" s="54"/>
      <c r="LI27" s="54"/>
      <c r="LJ27" s="54"/>
      <c r="LK27" s="54"/>
      <c r="LL27" s="54"/>
      <c r="LM27" s="54"/>
      <c r="LN27" s="54"/>
      <c r="LO27" s="54"/>
      <c r="LP27" s="54"/>
      <c r="LQ27" s="54"/>
      <c r="LR27" s="54"/>
      <c r="LS27" s="54"/>
      <c r="LT27" s="54"/>
      <c r="LU27" s="54"/>
      <c r="LV27" s="54"/>
      <c r="LW27" s="54"/>
      <c r="LX27" s="54"/>
      <c r="LY27" s="54"/>
      <c r="LZ27" s="54"/>
      <c r="MA27" s="54"/>
      <c r="MB27" s="54"/>
      <c r="MC27" s="54"/>
      <c r="MD27" s="54"/>
      <c r="ME27" s="54"/>
      <c r="MF27" s="54"/>
      <c r="MG27" s="54"/>
      <c r="MH27" s="54"/>
      <c r="MI27" s="54"/>
      <c r="MJ27" s="54"/>
      <c r="MK27" s="54"/>
      <c r="ML27" s="54"/>
      <c r="MM27" s="54"/>
      <c r="MN27" s="54"/>
      <c r="MO27" s="54"/>
      <c r="MP27" s="54"/>
      <c r="MQ27" s="54"/>
      <c r="MR27" s="54"/>
      <c r="MS27" s="54"/>
      <c r="MT27" s="54"/>
      <c r="MU27" s="54"/>
      <c r="MV27" s="54"/>
      <c r="MW27" s="54"/>
      <c r="MX27" s="54"/>
      <c r="MY27" s="54"/>
      <c r="MZ27" s="54"/>
      <c r="NA27" s="54"/>
      <c r="NB27" s="54"/>
      <c r="NC27" s="54"/>
      <c r="ND27" s="54"/>
      <c r="NE27" s="54"/>
      <c r="NF27" s="54"/>
      <c r="NG27" s="54"/>
      <c r="NH27" s="54"/>
      <c r="NI27" s="54"/>
      <c r="NJ27" s="54"/>
      <c r="NK27" s="54"/>
      <c r="NL27" s="54"/>
      <c r="NM27" s="54"/>
      <c r="NN27" s="54"/>
      <c r="NO27" s="54"/>
      <c r="NP27" s="54"/>
      <c r="NQ27" s="54"/>
      <c r="NR27" s="54"/>
      <c r="NS27" s="54"/>
      <c r="NT27" s="54"/>
      <c r="NU27" s="54"/>
      <c r="NV27" s="54"/>
      <c r="NW27" s="54"/>
      <c r="NX27" s="54"/>
      <c r="NY27" s="54"/>
      <c r="NZ27" s="54"/>
      <c r="OA27" s="54"/>
      <c r="OB27" s="54"/>
      <c r="OC27" s="54"/>
      <c r="OD27" s="54"/>
      <c r="OE27" s="54"/>
      <c r="OF27" s="54"/>
      <c r="OG27" s="54"/>
      <c r="OH27" s="54"/>
      <c r="OI27" s="54"/>
      <c r="OJ27" s="54"/>
      <c r="OK27" s="54"/>
      <c r="OL27" s="54"/>
      <c r="OM27" s="54"/>
      <c r="ON27" s="54"/>
      <c r="OO27" s="54"/>
      <c r="OP27" s="54"/>
      <c r="OQ27" s="54"/>
      <c r="OR27" s="54"/>
      <c r="OS27" s="54"/>
      <c r="OT27" s="54"/>
      <c r="OU27" s="54"/>
      <c r="OV27" s="54"/>
      <c r="OW27" s="54"/>
      <c r="OX27" s="54"/>
      <c r="OY27" s="54"/>
      <c r="OZ27" s="54"/>
      <c r="PA27" s="54"/>
      <c r="PB27" s="54"/>
      <c r="PC27" s="54"/>
      <c r="PD27" s="54"/>
      <c r="PE27" s="54"/>
      <c r="PF27" s="54"/>
      <c r="PG27" s="54"/>
      <c r="PH27" s="54"/>
      <c r="PI27" s="54"/>
      <c r="PJ27" s="54"/>
      <c r="PK27" s="54"/>
      <c r="PL27" s="54"/>
      <c r="PM27" s="54"/>
      <c r="PN27" s="54"/>
      <c r="PO27" s="54"/>
      <c r="PP27" s="54"/>
      <c r="PQ27" s="54"/>
      <c r="PR27" s="54"/>
      <c r="PS27" s="54"/>
      <c r="PT27" s="54"/>
      <c r="PU27" s="54"/>
      <c r="PV27" s="54"/>
      <c r="PW27" s="54"/>
      <c r="PX27" s="54"/>
      <c r="PY27" s="54"/>
      <c r="PZ27" s="54"/>
      <c r="QA27" s="54"/>
      <c r="QB27" s="54"/>
      <c r="QC27" s="54"/>
      <c r="QD27" s="54"/>
      <c r="QE27" s="54"/>
      <c r="QF27" s="54"/>
      <c r="QG27" s="54"/>
      <c r="QH27" s="54"/>
      <c r="QI27" s="54"/>
      <c r="QJ27" s="54"/>
      <c r="QK27" s="54"/>
      <c r="QL27" s="54"/>
      <c r="QM27" s="54"/>
      <c r="QN27" s="54"/>
      <c r="QO27" s="54"/>
      <c r="QP27" s="54"/>
      <c r="QQ27" s="54"/>
      <c r="QR27" s="54"/>
      <c r="QS27" s="54"/>
      <c r="QT27" s="54"/>
      <c r="QU27" s="54"/>
      <c r="QV27" s="54"/>
      <c r="QW27" s="54"/>
      <c r="QX27" s="54"/>
      <c r="QY27" s="54"/>
      <c r="QZ27" s="54"/>
      <c r="RA27" s="54"/>
      <c r="RB27" s="54"/>
      <c r="RC27" s="54"/>
      <c r="RD27" s="54"/>
      <c r="RE27" s="54"/>
      <c r="RF27" s="54"/>
      <c r="RG27" s="54"/>
      <c r="RH27" s="54"/>
      <c r="RI27" s="54"/>
      <c r="RJ27" s="54"/>
      <c r="RK27" s="54"/>
      <c r="RL27" s="54"/>
      <c r="RM27" s="54"/>
      <c r="RN27" s="54"/>
      <c r="RO27" s="54"/>
      <c r="RP27" s="54"/>
      <c r="RQ27" s="54"/>
      <c r="RR27" s="54"/>
      <c r="RS27" s="54"/>
      <c r="RT27" s="54"/>
      <c r="RU27" s="54"/>
      <c r="RV27" s="54"/>
      <c r="RW27" s="54"/>
      <c r="RX27" s="54"/>
      <c r="RY27" s="54"/>
      <c r="RZ27" s="54"/>
      <c r="SA27" s="54"/>
      <c r="SB27" s="54"/>
      <c r="SC27" s="54"/>
      <c r="SD27" s="54"/>
      <c r="SE27" s="54"/>
      <c r="SF27" s="54"/>
      <c r="SG27" s="54"/>
      <c r="SH27" s="54"/>
      <c r="SI27" s="54"/>
      <c r="SJ27" s="54"/>
      <c r="SK27" s="54"/>
      <c r="SL27" s="54"/>
      <c r="SM27" s="54"/>
      <c r="SN27" s="54"/>
      <c r="SO27" s="54"/>
      <c r="SP27" s="54"/>
      <c r="SQ27" s="54"/>
      <c r="SR27" s="54"/>
      <c r="SS27" s="54"/>
      <c r="ST27" s="54"/>
      <c r="SU27" s="54"/>
      <c r="SV27" s="54"/>
      <c r="SW27" s="54"/>
      <c r="SX27" s="54"/>
      <c r="SY27" s="54"/>
      <c r="SZ27" s="54"/>
      <c r="TA27" s="54"/>
      <c r="TB27" s="54"/>
      <c r="TC27" s="54"/>
      <c r="TD27" s="54"/>
      <c r="TE27" s="54"/>
      <c r="TF27" s="54"/>
      <c r="TG27" s="54"/>
      <c r="TH27" s="54"/>
      <c r="TI27" s="54"/>
      <c r="TJ27" s="54"/>
      <c r="TK27" s="54"/>
      <c r="TL27" s="54"/>
      <c r="TM27" s="54"/>
      <c r="TN27" s="54"/>
      <c r="TO27" s="54"/>
      <c r="TP27" s="54"/>
      <c r="TQ27" s="54"/>
      <c r="TR27" s="54"/>
      <c r="TS27" s="54"/>
      <c r="TT27" s="54"/>
      <c r="TU27" s="54"/>
      <c r="TV27" s="54"/>
      <c r="TW27" s="54"/>
      <c r="TX27" s="54"/>
      <c r="TY27" s="54"/>
      <c r="TZ27" s="54"/>
      <c r="UA27" s="54"/>
      <c r="UB27" s="54"/>
      <c r="UC27" s="54"/>
      <c r="UD27" s="54"/>
      <c r="UE27" s="54"/>
      <c r="UF27" s="54"/>
      <c r="UG27" s="54"/>
      <c r="UH27" s="54"/>
      <c r="UI27" s="54"/>
      <c r="UJ27" s="54"/>
      <c r="UK27" s="54"/>
      <c r="UL27" s="54"/>
      <c r="UM27" s="54"/>
      <c r="UN27" s="54"/>
      <c r="UO27" s="54"/>
      <c r="UP27" s="54"/>
      <c r="UQ27" s="54"/>
      <c r="UR27" s="54"/>
      <c r="US27" s="54"/>
      <c r="UT27" s="54"/>
      <c r="UU27" s="54"/>
      <c r="UV27" s="54"/>
      <c r="UW27" s="54"/>
      <c r="UX27" s="54"/>
      <c r="UY27" s="54"/>
      <c r="UZ27" s="54"/>
      <c r="VA27" s="54"/>
      <c r="VB27" s="54"/>
      <c r="VC27" s="54"/>
      <c r="VD27" s="54"/>
      <c r="VE27" s="54"/>
      <c r="VF27" s="54"/>
      <c r="VG27" s="54"/>
      <c r="VH27" s="54"/>
      <c r="VI27" s="54"/>
      <c r="VJ27" s="54"/>
      <c r="VK27" s="54"/>
      <c r="VL27" s="54"/>
      <c r="VM27" s="54"/>
      <c r="VN27" s="54"/>
      <c r="VO27" s="54"/>
      <c r="VP27" s="54"/>
      <c r="VQ27" s="54"/>
      <c r="VR27" s="54"/>
      <c r="VS27" s="54"/>
      <c r="VT27" s="54"/>
      <c r="VU27" s="54"/>
      <c r="VV27" s="54"/>
      <c r="VW27" s="54"/>
      <c r="VX27" s="54"/>
      <c r="VY27" s="54"/>
      <c r="VZ27" s="54"/>
      <c r="WA27" s="54"/>
      <c r="WB27" s="54"/>
      <c r="WC27" s="54"/>
      <c r="WD27" s="54"/>
      <c r="WE27" s="54"/>
      <c r="WF27" s="54"/>
      <c r="WG27" s="54"/>
      <c r="WH27" s="54"/>
      <c r="WI27" s="54"/>
      <c r="WJ27" s="54"/>
      <c r="WK27" s="54"/>
      <c r="WL27" s="54"/>
      <c r="WM27" s="54"/>
      <c r="WN27" s="54"/>
      <c r="WO27" s="54"/>
      <c r="WP27" s="54"/>
      <c r="WQ27" s="54"/>
      <c r="WR27" s="54"/>
      <c r="WS27" s="54"/>
      <c r="WT27" s="54"/>
      <c r="WU27" s="54"/>
      <c r="WV27" s="54"/>
      <c r="WW27" s="54"/>
      <c r="WX27" s="54"/>
      <c r="WY27" s="54"/>
      <c r="WZ27" s="54"/>
      <c r="XA27" s="54"/>
      <c r="XB27" s="54"/>
      <c r="XC27" s="54"/>
      <c r="XD27" s="54"/>
      <c r="XE27" s="54"/>
      <c r="XF27" s="54"/>
      <c r="XG27" s="54"/>
      <c r="XH27" s="54"/>
      <c r="XI27" s="54"/>
      <c r="XJ27" s="54"/>
      <c r="XK27" s="54"/>
      <c r="XL27" s="54"/>
      <c r="XM27" s="54"/>
      <c r="XN27" s="54"/>
      <c r="XO27" s="54"/>
      <c r="XP27" s="54"/>
      <c r="XQ27" s="54"/>
      <c r="XR27" s="54"/>
      <c r="XS27" s="54"/>
      <c r="XT27" s="54"/>
      <c r="XU27" s="54"/>
      <c r="XV27" s="54"/>
      <c r="XW27" s="54"/>
      <c r="XX27" s="54"/>
      <c r="XY27" s="54"/>
      <c r="XZ27" s="54"/>
      <c r="YA27" s="54"/>
      <c r="YB27" s="54"/>
      <c r="YC27" s="54"/>
      <c r="YD27" s="54"/>
      <c r="YE27" s="54"/>
      <c r="YF27" s="54"/>
      <c r="YG27" s="54"/>
      <c r="YH27" s="54"/>
      <c r="YI27" s="54"/>
      <c r="YJ27" s="54"/>
      <c r="YK27" s="54"/>
      <c r="YL27" s="54"/>
      <c r="YM27" s="54"/>
      <c r="YN27" s="54"/>
      <c r="YO27" s="54"/>
      <c r="YP27" s="54"/>
      <c r="YQ27" s="54"/>
      <c r="YR27" s="54"/>
      <c r="YS27" s="54"/>
      <c r="YT27" s="54"/>
      <c r="YU27" s="54"/>
      <c r="YV27" s="54"/>
      <c r="YW27" s="54"/>
      <c r="YX27" s="54"/>
      <c r="YY27" s="54"/>
      <c r="YZ27" s="54"/>
      <c r="ZA27" s="54"/>
      <c r="ZB27" s="54"/>
      <c r="ZC27" s="54"/>
      <c r="ZD27" s="54"/>
      <c r="ZE27" s="54"/>
      <c r="ZF27" s="54"/>
      <c r="ZG27" s="54"/>
      <c r="ZH27" s="54"/>
      <c r="ZI27" s="54"/>
      <c r="ZJ27" s="54"/>
      <c r="ZK27" s="54"/>
      <c r="ZL27" s="54"/>
      <c r="ZM27" s="54"/>
      <c r="ZN27" s="54"/>
      <c r="ZO27" s="54"/>
      <c r="ZP27" s="54"/>
      <c r="ZQ27" s="54"/>
      <c r="ZR27" s="54"/>
      <c r="ZS27" s="54"/>
      <c r="ZT27" s="54"/>
      <c r="ZU27" s="54"/>
      <c r="ZV27" s="54"/>
      <c r="ZW27" s="54"/>
      <c r="ZX27" s="54"/>
      <c r="ZY27" s="54"/>
      <c r="ZZ27" s="54"/>
      <c r="AAA27" s="54"/>
      <c r="AAB27" s="54"/>
      <c r="AAC27" s="54"/>
      <c r="AAD27" s="54"/>
      <c r="AAE27" s="54"/>
      <c r="AAF27" s="54"/>
      <c r="AAG27" s="54"/>
      <c r="AAH27" s="54"/>
      <c r="AAI27" s="54"/>
      <c r="AAJ27" s="54"/>
      <c r="AAK27" s="54"/>
      <c r="AAL27" s="54"/>
      <c r="AAM27" s="54"/>
      <c r="AAN27" s="54"/>
      <c r="AAO27" s="54"/>
      <c r="AAP27" s="54"/>
      <c r="AAQ27" s="54"/>
      <c r="AAR27" s="54"/>
      <c r="AAS27" s="54"/>
      <c r="AAT27" s="54"/>
      <c r="AAU27" s="54"/>
      <c r="AAV27" s="54"/>
      <c r="AAW27" s="54"/>
      <c r="AAX27" s="54"/>
      <c r="AAY27" s="54"/>
      <c r="AAZ27" s="54"/>
      <c r="ABA27" s="54"/>
      <c r="ABB27" s="54"/>
      <c r="ABC27" s="54"/>
      <c r="ABD27" s="54"/>
      <c r="ABE27" s="54"/>
      <c r="ABF27" s="54"/>
      <c r="ABG27" s="54"/>
      <c r="ABH27" s="54"/>
      <c r="ABI27" s="54"/>
      <c r="ABJ27" s="54"/>
      <c r="ABK27" s="54"/>
      <c r="ABL27" s="54"/>
      <c r="ABM27" s="54"/>
      <c r="ABN27" s="54"/>
      <c r="ABO27" s="54"/>
      <c r="ABP27" s="54"/>
      <c r="ABQ27" s="54"/>
      <c r="ABR27" s="54"/>
      <c r="ABS27" s="54"/>
      <c r="ABT27" s="54"/>
      <c r="ABU27" s="54"/>
      <c r="ABV27" s="54"/>
      <c r="ABW27" s="54"/>
      <c r="ABX27" s="54"/>
      <c r="ABY27" s="54"/>
      <c r="ABZ27" s="54"/>
      <c r="ACA27" s="54"/>
      <c r="ACB27" s="54"/>
      <c r="ACC27" s="54"/>
      <c r="ACD27" s="54"/>
      <c r="ACE27" s="54"/>
      <c r="ACF27" s="54"/>
      <c r="ACG27" s="54"/>
      <c r="ACH27" s="54"/>
      <c r="ACI27" s="54"/>
      <c r="ACJ27" s="54"/>
      <c r="ACK27" s="54"/>
      <c r="ACL27" s="54"/>
      <c r="ACM27" s="54"/>
      <c r="ACN27" s="54"/>
      <c r="ACO27" s="54"/>
      <c r="ACP27" s="54"/>
      <c r="ACQ27" s="54"/>
      <c r="ACR27" s="54"/>
      <c r="ACS27" s="54"/>
      <c r="ACT27" s="54"/>
      <c r="ACU27" s="54"/>
      <c r="ACV27" s="54"/>
      <c r="ACW27" s="54"/>
      <c r="ACX27" s="54"/>
      <c r="ACY27" s="54"/>
      <c r="ACZ27" s="54"/>
      <c r="ADA27" s="54"/>
      <c r="ADB27" s="54"/>
      <c r="ADC27" s="54"/>
      <c r="ADD27" s="54"/>
      <c r="ADE27" s="54"/>
      <c r="ADF27" s="54"/>
      <c r="ADG27" s="54"/>
      <c r="ADH27" s="54"/>
      <c r="ADI27" s="54"/>
      <c r="ADJ27" s="54"/>
      <c r="ADK27" s="54"/>
      <c r="ADL27" s="54"/>
      <c r="ADM27" s="54"/>
      <c r="ADN27" s="54"/>
      <c r="ADO27" s="54"/>
      <c r="ADP27" s="54"/>
      <c r="ADQ27" s="54"/>
      <c r="ADR27" s="54"/>
      <c r="ADS27" s="54"/>
      <c r="ADT27" s="54"/>
      <c r="ADU27" s="54"/>
      <c r="ADV27" s="54"/>
      <c r="ADW27" s="54"/>
      <c r="ADX27" s="54"/>
      <c r="ADY27" s="54"/>
      <c r="ADZ27" s="54"/>
      <c r="AEA27" s="54"/>
      <c r="AEB27" s="54"/>
      <c r="AEC27" s="54"/>
      <c r="AED27" s="54"/>
      <c r="AEE27" s="54"/>
      <c r="AEF27" s="54"/>
      <c r="AEG27" s="54"/>
      <c r="AEH27" s="54"/>
      <c r="AEI27" s="54"/>
      <c r="AEJ27" s="54"/>
      <c r="AEK27" s="54"/>
      <c r="AEL27" s="54"/>
      <c r="AEM27" s="54"/>
      <c r="AEN27" s="54"/>
      <c r="AEO27" s="54"/>
      <c r="AEP27" s="54"/>
      <c r="AEQ27" s="54"/>
      <c r="AER27" s="54"/>
      <c r="AES27" s="54"/>
      <c r="AET27" s="54"/>
      <c r="AEU27" s="54"/>
      <c r="AEV27" s="54"/>
      <c r="AEW27" s="54"/>
      <c r="AEX27" s="54"/>
      <c r="AEY27" s="54"/>
      <c r="AEZ27" s="54"/>
      <c r="AFA27" s="54"/>
      <c r="AFB27" s="54"/>
      <c r="AFC27" s="54"/>
      <c r="AFD27" s="54"/>
      <c r="AFE27" s="54"/>
      <c r="AFF27" s="54"/>
      <c r="AFG27" s="54"/>
      <c r="AFH27" s="54"/>
      <c r="AFI27" s="54"/>
      <c r="AFJ27" s="54"/>
      <c r="AFK27" s="54"/>
      <c r="AFL27" s="54"/>
      <c r="AFM27" s="54"/>
      <c r="AFN27" s="54"/>
      <c r="AFO27" s="54"/>
      <c r="AFP27" s="54"/>
      <c r="AFQ27" s="54"/>
      <c r="AFR27" s="54"/>
      <c r="AFS27" s="54"/>
      <c r="AFT27" s="54"/>
      <c r="AFU27" s="54"/>
      <c r="AFV27" s="54"/>
      <c r="AFW27" s="54"/>
      <c r="AFX27" s="54"/>
      <c r="AFY27" s="54"/>
      <c r="AFZ27" s="54"/>
      <c r="AGA27" s="54"/>
      <c r="AGB27" s="54"/>
      <c r="AGC27" s="54"/>
      <c r="AGD27" s="54"/>
      <c r="AGE27" s="54"/>
      <c r="AGF27" s="54"/>
      <c r="AGG27" s="54"/>
      <c r="AGH27" s="54"/>
      <c r="AGI27" s="54"/>
      <c r="AGJ27" s="54"/>
      <c r="AGK27" s="54"/>
      <c r="AGL27" s="54"/>
      <c r="AGM27" s="54"/>
      <c r="AGN27" s="54"/>
      <c r="AGO27" s="54"/>
      <c r="AGP27" s="54"/>
      <c r="AGQ27" s="54"/>
      <c r="AGR27" s="54"/>
      <c r="AGS27" s="54"/>
      <c r="AGT27" s="54"/>
      <c r="AGU27" s="54"/>
      <c r="AGV27" s="54"/>
      <c r="AGW27" s="54"/>
      <c r="AGX27" s="54"/>
      <c r="AGY27" s="54"/>
      <c r="AGZ27" s="54"/>
      <c r="AHA27" s="54"/>
      <c r="AHB27" s="54"/>
      <c r="AHC27" s="54"/>
      <c r="AHD27" s="54"/>
      <c r="AHE27" s="54"/>
      <c r="AHF27" s="54"/>
      <c r="AHG27" s="54"/>
      <c r="AHH27" s="54"/>
      <c r="AHI27" s="54"/>
      <c r="AHJ27" s="54"/>
      <c r="AHK27" s="54"/>
      <c r="AHL27" s="54"/>
      <c r="AHM27" s="54"/>
      <c r="AHN27" s="54"/>
      <c r="AHO27" s="54"/>
      <c r="AHP27" s="54"/>
      <c r="AHQ27" s="54"/>
      <c r="AHR27" s="54"/>
      <c r="AHS27" s="54"/>
      <c r="AHT27" s="54"/>
      <c r="AHU27" s="54"/>
      <c r="AHV27" s="54"/>
      <c r="AHW27" s="54"/>
      <c r="AHX27" s="54"/>
      <c r="AHY27" s="54"/>
      <c r="AHZ27" s="54"/>
      <c r="AIA27" s="54"/>
      <c r="AIB27" s="54"/>
      <c r="AIC27" s="54"/>
      <c r="AID27" s="54"/>
      <c r="AIE27" s="54"/>
      <c r="AIF27" s="54"/>
      <c r="AIG27" s="54"/>
      <c r="AIH27" s="54"/>
      <c r="AII27" s="54"/>
      <c r="AIJ27" s="54"/>
      <c r="AIK27" s="54"/>
      <c r="AIL27" s="54"/>
      <c r="AIM27" s="54"/>
      <c r="AIN27" s="54"/>
      <c r="AIO27" s="54"/>
      <c r="AIP27" s="54"/>
      <c r="AIQ27" s="54"/>
      <c r="AIR27" s="54"/>
      <c r="AIS27" s="54"/>
      <c r="AIT27" s="54"/>
      <c r="AIU27" s="54"/>
      <c r="AIV27" s="54"/>
      <c r="AIW27" s="54"/>
      <c r="AIX27" s="54"/>
      <c r="AIY27" s="54"/>
      <c r="AIZ27" s="54"/>
      <c r="AJA27" s="54"/>
      <c r="AJB27" s="54"/>
      <c r="AJC27" s="54"/>
      <c r="AJD27" s="54"/>
      <c r="AJE27" s="54"/>
      <c r="AJF27" s="54"/>
      <c r="AJG27" s="54"/>
      <c r="AJH27" s="54"/>
      <c r="AJI27" s="54"/>
      <c r="AJJ27" s="54"/>
      <c r="AJK27" s="54"/>
      <c r="AJL27" s="54"/>
      <c r="AJM27" s="54"/>
      <c r="AJN27" s="54"/>
      <c r="AJO27" s="54"/>
      <c r="AJP27" s="54"/>
      <c r="AJQ27" s="54"/>
      <c r="AJR27" s="54"/>
      <c r="AJS27" s="54"/>
      <c r="AJT27" s="54"/>
      <c r="AJU27" s="54"/>
      <c r="AJV27" s="54"/>
      <c r="AJW27" s="54"/>
      <c r="AJX27" s="54"/>
      <c r="AJY27" s="54"/>
      <c r="AJZ27" s="54"/>
      <c r="AKA27" s="54"/>
      <c r="AKB27" s="54"/>
      <c r="AKC27" s="54"/>
      <c r="AKD27" s="54"/>
      <c r="AKE27" s="54"/>
      <c r="AKF27" s="54"/>
      <c r="AKG27" s="54"/>
      <c r="AKH27" s="54"/>
      <c r="AKI27" s="54"/>
      <c r="AKJ27" s="54"/>
      <c r="AKK27" s="54"/>
      <c r="AKL27" s="54"/>
      <c r="AKM27" s="54"/>
      <c r="AKN27" s="54"/>
      <c r="AKO27" s="54"/>
      <c r="AKP27" s="54"/>
      <c r="AKQ27" s="54"/>
      <c r="AKR27" s="54"/>
      <c r="AKS27" s="54"/>
      <c r="AKT27" s="54"/>
      <c r="AKU27" s="54"/>
      <c r="AKV27" s="54"/>
      <c r="AKW27" s="54"/>
      <c r="AKX27" s="54"/>
      <c r="AKY27" s="54"/>
      <c r="AKZ27" s="54"/>
      <c r="ALA27" s="54"/>
      <c r="ALB27" s="54"/>
      <c r="ALC27" s="54"/>
      <c r="ALD27" s="54"/>
      <c r="ALE27" s="54"/>
      <c r="ALF27" s="54"/>
      <c r="ALG27" s="54"/>
      <c r="ALH27" s="54"/>
      <c r="ALI27" s="54"/>
      <c r="ALJ27" s="54"/>
      <c r="ALK27" s="54"/>
      <c r="ALL27" s="54"/>
      <c r="ALM27" s="54"/>
      <c r="ALN27" s="54"/>
      <c r="ALO27" s="54"/>
      <c r="ALP27" s="54"/>
      <c r="ALQ27" s="54"/>
      <c r="ALR27" s="54"/>
      <c r="ALS27" s="54"/>
      <c r="ALT27" s="54"/>
      <c r="ALU27" s="54"/>
      <c r="ALV27" s="54"/>
      <c r="ALW27" s="54"/>
      <c r="ALX27" s="54"/>
      <c r="ALY27" s="54"/>
      <c r="ALZ27" s="54"/>
      <c r="AMA27" s="54"/>
      <c r="AMB27" s="54"/>
      <c r="AMC27" s="54"/>
      <c r="AMD27" s="54"/>
      <c r="AME27" s="54"/>
      <c r="AMF27" s="54"/>
      <c r="AMG27" s="54"/>
      <c r="AMH27" s="54"/>
      <c r="AMI27" s="54"/>
      <c r="AMJ27" s="54"/>
      <c r="AMK27" s="54"/>
      <c r="AML27" s="54"/>
      <c r="AMM27" s="54"/>
      <c r="AMN27" s="54"/>
      <c r="AMO27" s="54"/>
      <c r="AMP27" s="54"/>
      <c r="AMQ27" s="54"/>
      <c r="AMR27" s="54"/>
      <c r="AMS27" s="54"/>
      <c r="AMT27" s="54"/>
      <c r="AMU27" s="54"/>
      <c r="AMV27" s="54"/>
      <c r="AMW27" s="54"/>
      <c r="AMX27" s="54"/>
      <c r="AMY27" s="54"/>
      <c r="AMZ27" s="54"/>
      <c r="ANA27" s="54"/>
      <c r="ANB27" s="54"/>
      <c r="ANC27" s="54"/>
      <c r="AND27" s="54"/>
      <c r="ANE27" s="54"/>
      <c r="ANF27" s="54"/>
      <c r="ANG27" s="54"/>
      <c r="ANH27" s="54"/>
      <c r="ANI27" s="54"/>
      <c r="ANJ27" s="54"/>
      <c r="ANK27" s="54"/>
      <c r="ANL27" s="54"/>
      <c r="ANM27" s="54"/>
      <c r="ANN27" s="54"/>
      <c r="ANO27" s="54"/>
      <c r="ANP27" s="54"/>
      <c r="ANQ27" s="54"/>
      <c r="ANR27" s="54"/>
      <c r="ANS27" s="54"/>
      <c r="ANT27" s="54"/>
      <c r="ANU27" s="54"/>
      <c r="ANV27" s="54"/>
      <c r="ANW27" s="54"/>
      <c r="ANX27" s="54"/>
      <c r="ANY27" s="54"/>
      <c r="ANZ27" s="54"/>
      <c r="AOA27" s="54"/>
      <c r="AOB27" s="54"/>
      <c r="AOC27" s="54"/>
      <c r="AOD27" s="54"/>
      <c r="AOE27" s="54"/>
      <c r="AOF27" s="54"/>
      <c r="AOG27" s="54"/>
      <c r="AOH27" s="54"/>
      <c r="AOI27" s="54"/>
      <c r="AOJ27" s="54"/>
      <c r="AOK27" s="54"/>
      <c r="AOL27" s="54"/>
      <c r="AOM27" s="54"/>
      <c r="AON27" s="54"/>
      <c r="AOO27" s="54"/>
      <c r="AOP27" s="54"/>
      <c r="AOQ27" s="54"/>
      <c r="AOR27" s="54"/>
      <c r="AOS27" s="54"/>
      <c r="AOT27" s="54"/>
      <c r="AOU27" s="54"/>
      <c r="AOV27" s="54"/>
      <c r="AOW27" s="54"/>
      <c r="AOX27" s="54"/>
      <c r="AOY27" s="54"/>
      <c r="AOZ27" s="54"/>
      <c r="APA27" s="54"/>
      <c r="APB27" s="54"/>
      <c r="APC27" s="54"/>
      <c r="APD27" s="54"/>
      <c r="APE27" s="54"/>
      <c r="APF27" s="54"/>
      <c r="APG27" s="54"/>
      <c r="APH27" s="54"/>
      <c r="API27" s="54"/>
      <c r="APJ27" s="54"/>
      <c r="APK27" s="54"/>
      <c r="APL27" s="54"/>
      <c r="APM27" s="54"/>
      <c r="APN27" s="54"/>
      <c r="APO27" s="54"/>
      <c r="APP27" s="54"/>
      <c r="APQ27" s="54"/>
      <c r="APR27" s="54"/>
      <c r="APS27" s="54"/>
      <c r="APT27" s="54"/>
      <c r="APU27" s="54"/>
      <c r="APV27" s="54"/>
      <c r="APW27" s="54"/>
      <c r="APX27" s="54"/>
      <c r="APY27" s="54"/>
      <c r="APZ27" s="54"/>
      <c r="AQA27" s="54"/>
      <c r="AQB27" s="54"/>
      <c r="AQC27" s="54"/>
      <c r="AQD27" s="54"/>
      <c r="AQE27" s="54"/>
      <c r="AQF27" s="54"/>
      <c r="AQG27" s="54"/>
      <c r="AQH27" s="54"/>
      <c r="AQI27" s="54"/>
      <c r="AQJ27" s="54"/>
      <c r="AQK27" s="54"/>
      <c r="AQL27" s="54"/>
      <c r="AQM27" s="54"/>
      <c r="AQN27" s="54"/>
      <c r="AQO27" s="54"/>
      <c r="AQP27" s="54"/>
      <c r="AQQ27" s="54"/>
      <c r="AQR27" s="54"/>
      <c r="AQS27" s="54"/>
      <c r="AQT27" s="54"/>
      <c r="AQU27" s="54"/>
      <c r="AQV27" s="54"/>
      <c r="AQW27" s="54"/>
      <c r="AQX27" s="54"/>
      <c r="AQY27" s="54"/>
      <c r="AQZ27" s="54"/>
      <c r="ARA27" s="54"/>
      <c r="ARB27" s="54"/>
      <c r="ARC27" s="54"/>
      <c r="ARD27" s="54"/>
      <c r="ARE27" s="54"/>
      <c r="ARF27" s="54"/>
      <c r="ARG27" s="54"/>
      <c r="ARH27" s="54"/>
      <c r="ARI27" s="54"/>
      <c r="ARJ27" s="54"/>
      <c r="ARK27" s="54"/>
      <c r="ARL27" s="54"/>
      <c r="ARM27" s="54"/>
      <c r="ARN27" s="54"/>
      <c r="ARO27" s="54"/>
      <c r="ARP27" s="54"/>
      <c r="ARQ27" s="54"/>
      <c r="ARR27" s="54"/>
      <c r="ARS27" s="54"/>
      <c r="ART27" s="54"/>
      <c r="ARU27" s="54"/>
      <c r="ARV27" s="54"/>
      <c r="ARW27" s="54"/>
      <c r="ARX27" s="54"/>
      <c r="ARY27" s="54"/>
      <c r="ARZ27" s="54"/>
      <c r="ASA27" s="54"/>
      <c r="ASB27" s="54"/>
      <c r="ASC27" s="54"/>
      <c r="ASD27" s="54"/>
      <c r="ASE27" s="54"/>
      <c r="ASF27" s="54"/>
      <c r="ASG27" s="54"/>
      <c r="ASH27" s="54"/>
      <c r="ASI27" s="54"/>
      <c r="ASJ27" s="54"/>
      <c r="ASK27" s="54"/>
      <c r="ASL27" s="54"/>
      <c r="ASM27" s="54"/>
      <c r="ASN27" s="54"/>
      <c r="ASO27" s="54"/>
      <c r="ASP27" s="54"/>
      <c r="ASQ27" s="54"/>
      <c r="ASR27" s="54"/>
      <c r="ASS27" s="54"/>
      <c r="AST27" s="54"/>
      <c r="ASU27" s="54"/>
      <c r="ASV27" s="54"/>
      <c r="ASW27" s="54"/>
      <c r="ASX27" s="54"/>
      <c r="ASY27" s="54"/>
      <c r="ASZ27" s="54"/>
      <c r="ATA27" s="54"/>
      <c r="ATB27" s="54"/>
      <c r="ATC27" s="54"/>
      <c r="ATD27" s="54"/>
      <c r="ATE27" s="54"/>
      <c r="ATF27" s="54"/>
      <c r="ATG27" s="54"/>
      <c r="ATH27" s="54"/>
      <c r="ATI27" s="54"/>
      <c r="ATJ27" s="54"/>
      <c r="ATK27" s="54"/>
      <c r="ATL27" s="54"/>
      <c r="ATM27" s="54"/>
      <c r="ATN27" s="54"/>
      <c r="ATO27" s="54"/>
      <c r="ATP27" s="54"/>
      <c r="ATQ27" s="54"/>
      <c r="ATR27" s="54"/>
      <c r="ATS27" s="54"/>
      <c r="ATT27" s="54"/>
      <c r="ATU27" s="54"/>
      <c r="ATV27" s="54"/>
      <c r="ATW27" s="54"/>
      <c r="ATX27" s="54"/>
      <c r="ATY27" s="54"/>
      <c r="ATZ27" s="54"/>
      <c r="AUA27" s="54"/>
      <c r="AUB27" s="54"/>
      <c r="AUC27" s="54"/>
      <c r="AUD27" s="54"/>
      <c r="AUE27" s="54"/>
      <c r="AUF27" s="54"/>
      <c r="AUG27" s="54"/>
      <c r="AUH27" s="54"/>
      <c r="AUI27" s="54"/>
      <c r="AUJ27" s="54"/>
      <c r="AUK27" s="54"/>
      <c r="AUL27" s="54"/>
      <c r="AUM27" s="54"/>
      <c r="AUN27" s="54"/>
      <c r="AUO27" s="54"/>
      <c r="AUP27" s="54"/>
      <c r="AUQ27" s="54"/>
      <c r="AUR27" s="54"/>
      <c r="AUS27" s="54"/>
      <c r="AUT27" s="54"/>
      <c r="AUU27" s="54"/>
      <c r="AUV27" s="54"/>
      <c r="AUW27" s="54"/>
      <c r="AUX27" s="54"/>
      <c r="AUY27" s="54"/>
      <c r="AUZ27" s="54"/>
      <c r="AVA27" s="54"/>
      <c r="AVB27" s="54"/>
      <c r="AVC27" s="54"/>
      <c r="AVD27" s="54"/>
      <c r="AVE27" s="54"/>
      <c r="AVF27" s="54"/>
      <c r="AVG27" s="54"/>
      <c r="AVH27" s="54"/>
      <c r="AVI27" s="54"/>
      <c r="AVJ27" s="54"/>
      <c r="AVK27" s="54"/>
      <c r="AVL27" s="54"/>
      <c r="AVM27" s="54"/>
      <c r="AVN27" s="54"/>
      <c r="AVO27" s="54"/>
      <c r="AVP27" s="54"/>
      <c r="AVQ27" s="54"/>
      <c r="AVR27" s="54"/>
      <c r="AVS27" s="54"/>
      <c r="AVT27" s="54"/>
      <c r="AVU27" s="54"/>
      <c r="AVV27" s="54"/>
      <c r="AVW27" s="54"/>
      <c r="AVX27" s="54"/>
      <c r="AVY27" s="54"/>
      <c r="AVZ27" s="54"/>
      <c r="AWA27" s="54"/>
      <c r="AWB27" s="54"/>
      <c r="AWC27" s="54"/>
      <c r="AWD27" s="54"/>
      <c r="AWE27" s="54"/>
      <c r="AWF27" s="54"/>
      <c r="AWG27" s="54"/>
      <c r="AWH27" s="54"/>
      <c r="AWI27" s="54"/>
      <c r="AWJ27" s="54"/>
      <c r="AWK27" s="54"/>
      <c r="AWL27" s="54"/>
      <c r="AWM27" s="54"/>
      <c r="AWN27" s="54"/>
      <c r="AWO27" s="54"/>
      <c r="AWP27" s="54"/>
      <c r="AWQ27" s="54"/>
      <c r="AWR27" s="54"/>
      <c r="AWS27" s="54"/>
      <c r="AWT27" s="54"/>
      <c r="AWU27" s="54"/>
      <c r="AWV27" s="54"/>
      <c r="AWW27" s="54"/>
      <c r="AWX27" s="54"/>
      <c r="AWY27" s="54"/>
      <c r="AWZ27" s="54"/>
      <c r="AXA27" s="54"/>
      <c r="AXB27" s="54"/>
      <c r="AXC27" s="54"/>
      <c r="AXD27" s="54"/>
      <c r="AXE27" s="54"/>
      <c r="AXF27" s="54"/>
      <c r="AXG27" s="54"/>
      <c r="AXH27" s="54"/>
      <c r="AXI27" s="54"/>
      <c r="AXJ27" s="54"/>
      <c r="AXK27" s="54"/>
      <c r="AXL27" s="54"/>
      <c r="AXM27" s="54"/>
      <c r="AXN27" s="54"/>
      <c r="AXO27" s="54"/>
      <c r="AXP27" s="54"/>
      <c r="AXQ27" s="54"/>
      <c r="AXR27" s="54"/>
      <c r="AXS27" s="54"/>
      <c r="AXT27" s="54"/>
      <c r="AXU27" s="54"/>
      <c r="AXV27" s="54"/>
      <c r="AXW27" s="54"/>
      <c r="AXX27" s="54"/>
      <c r="AXY27" s="54"/>
      <c r="AXZ27" s="54"/>
      <c r="AYA27" s="54"/>
      <c r="AYB27" s="54"/>
      <c r="AYC27" s="54"/>
      <c r="AYD27" s="54"/>
      <c r="AYE27" s="54"/>
      <c r="AYF27" s="54"/>
      <c r="AYG27" s="54"/>
      <c r="AYH27" s="54"/>
      <c r="AYI27" s="54"/>
      <c r="AYJ27" s="54"/>
      <c r="AYK27" s="54"/>
      <c r="AYL27" s="54"/>
      <c r="AYM27" s="54"/>
      <c r="AYN27" s="54"/>
      <c r="AYO27" s="54"/>
      <c r="AYP27" s="54"/>
      <c r="AYQ27" s="54"/>
      <c r="AYR27" s="54"/>
      <c r="AYS27" s="54"/>
      <c r="AYT27" s="54"/>
      <c r="AYU27" s="54"/>
      <c r="AYV27" s="54"/>
      <c r="AYW27" s="54"/>
      <c r="AYX27" s="54"/>
      <c r="AYY27" s="54"/>
      <c r="AYZ27" s="54"/>
      <c r="AZA27" s="54"/>
      <c r="AZB27" s="54"/>
      <c r="AZC27" s="54"/>
      <c r="AZD27" s="54"/>
      <c r="AZE27" s="54"/>
      <c r="AZF27" s="54"/>
      <c r="AZG27" s="54"/>
      <c r="AZH27" s="54"/>
      <c r="AZI27" s="54"/>
      <c r="AZJ27" s="54"/>
      <c r="AZK27" s="54"/>
      <c r="AZL27" s="54"/>
      <c r="AZM27" s="54"/>
      <c r="AZN27" s="54"/>
      <c r="AZO27" s="54"/>
      <c r="AZP27" s="54"/>
      <c r="AZQ27" s="54"/>
      <c r="AZR27" s="54"/>
      <c r="AZS27" s="54"/>
      <c r="AZT27" s="54"/>
      <c r="AZU27" s="54"/>
      <c r="AZV27" s="54"/>
      <c r="AZW27" s="54"/>
      <c r="AZX27" s="54"/>
      <c r="AZY27" s="54"/>
      <c r="AZZ27" s="54"/>
      <c r="BAA27" s="54"/>
      <c r="BAB27" s="54"/>
      <c r="BAC27" s="54"/>
      <c r="BAD27" s="54"/>
      <c r="BAE27" s="54"/>
      <c r="BAF27" s="54"/>
      <c r="BAG27" s="54"/>
      <c r="BAH27" s="54"/>
      <c r="BAI27" s="54"/>
      <c r="BAJ27" s="54"/>
      <c r="BAK27" s="54"/>
      <c r="BAL27" s="54"/>
      <c r="BAM27" s="54"/>
      <c r="BAN27" s="54"/>
      <c r="BAO27" s="54"/>
      <c r="BAP27" s="54"/>
      <c r="BAQ27" s="54"/>
      <c r="BAR27" s="54"/>
      <c r="BAS27" s="54"/>
      <c r="BAT27" s="54"/>
      <c r="BAU27" s="54"/>
      <c r="BAV27" s="54"/>
      <c r="BAW27" s="54"/>
      <c r="BAX27" s="54"/>
      <c r="BAY27" s="54"/>
      <c r="BAZ27" s="54"/>
      <c r="BBA27" s="54"/>
      <c r="BBB27" s="54"/>
      <c r="BBC27" s="54"/>
      <c r="BBD27" s="54"/>
      <c r="BBE27" s="54"/>
      <c r="BBF27" s="54"/>
      <c r="BBG27" s="54"/>
      <c r="BBH27" s="54"/>
      <c r="BBI27" s="54"/>
      <c r="BBJ27" s="54"/>
      <c r="BBK27" s="54"/>
      <c r="BBL27" s="54"/>
      <c r="BBM27" s="54"/>
      <c r="BBN27" s="54"/>
      <c r="BBO27" s="54"/>
      <c r="BBP27" s="54"/>
      <c r="BBQ27" s="54"/>
      <c r="BBR27" s="54"/>
      <c r="BBS27" s="54"/>
      <c r="BBT27" s="54"/>
      <c r="BBU27" s="54"/>
      <c r="BBV27" s="54"/>
      <c r="BBW27" s="54"/>
      <c r="BBX27" s="54"/>
      <c r="BBY27" s="54"/>
      <c r="BBZ27" s="54"/>
      <c r="BCA27" s="54"/>
      <c r="BCB27" s="54"/>
      <c r="BCC27" s="54"/>
      <c r="BCD27" s="54"/>
      <c r="BCE27" s="54"/>
      <c r="BCF27" s="54"/>
      <c r="BCG27" s="54"/>
      <c r="BCH27" s="54"/>
      <c r="BCI27" s="54"/>
      <c r="BCJ27" s="54"/>
      <c r="BCK27" s="54"/>
      <c r="BCL27" s="54"/>
      <c r="BCM27" s="54"/>
      <c r="BCN27" s="54"/>
      <c r="BCO27" s="54"/>
      <c r="BCP27" s="54"/>
      <c r="BCQ27" s="54"/>
      <c r="BCR27" s="54"/>
      <c r="BCS27" s="54"/>
      <c r="BCT27" s="54"/>
      <c r="BCU27" s="54"/>
      <c r="BCV27" s="54"/>
      <c r="BCW27" s="54"/>
      <c r="BCX27" s="54"/>
      <c r="BCY27" s="54"/>
      <c r="BCZ27" s="54"/>
      <c r="BDA27" s="54"/>
      <c r="BDB27" s="54"/>
      <c r="BDC27" s="54"/>
      <c r="BDD27" s="54"/>
      <c r="BDE27" s="54"/>
      <c r="BDF27" s="54"/>
      <c r="BDG27" s="54"/>
      <c r="BDH27" s="54"/>
      <c r="BDI27" s="54"/>
      <c r="BDJ27" s="54"/>
      <c r="BDK27" s="54"/>
      <c r="BDL27" s="54"/>
      <c r="BDM27" s="54"/>
      <c r="BDN27" s="54"/>
      <c r="BDO27" s="54"/>
      <c r="BDP27" s="54"/>
      <c r="BDQ27" s="54"/>
      <c r="BDR27" s="54"/>
      <c r="BDS27" s="54"/>
      <c r="BDT27" s="54"/>
      <c r="BDU27" s="54"/>
      <c r="BDV27" s="54"/>
      <c r="BDW27" s="54"/>
      <c r="BDX27" s="54"/>
      <c r="BDY27" s="54"/>
      <c r="BDZ27" s="54"/>
      <c r="BEA27" s="54"/>
      <c r="BEB27" s="54"/>
      <c r="BEC27" s="54"/>
      <c r="BED27" s="54"/>
      <c r="BEE27" s="54"/>
      <c r="BEF27" s="54"/>
      <c r="BEG27" s="54"/>
      <c r="BEH27" s="54"/>
      <c r="BEI27" s="54"/>
      <c r="BEJ27" s="54"/>
      <c r="BEK27" s="54"/>
      <c r="BEL27" s="54"/>
      <c r="BEM27" s="54"/>
      <c r="BEN27" s="54"/>
      <c r="BEO27" s="54"/>
      <c r="BEP27" s="54"/>
      <c r="BEQ27" s="54"/>
      <c r="BER27" s="54"/>
      <c r="BES27" s="54"/>
      <c r="BET27" s="54"/>
      <c r="BEU27" s="54"/>
      <c r="BEV27" s="54"/>
      <c r="BEW27" s="54"/>
      <c r="BEX27" s="54"/>
      <c r="BEY27" s="54"/>
      <c r="BEZ27" s="54"/>
      <c r="BFA27" s="54"/>
      <c r="BFB27" s="54"/>
      <c r="BFC27" s="54"/>
      <c r="BFD27" s="54"/>
      <c r="BFE27" s="54"/>
      <c r="BFF27" s="54"/>
      <c r="BFG27" s="54"/>
      <c r="BFH27" s="54"/>
      <c r="BFI27" s="54"/>
      <c r="BFJ27" s="54"/>
      <c r="BFK27" s="54"/>
      <c r="BFL27" s="54"/>
      <c r="BFM27" s="54"/>
      <c r="BFN27" s="54"/>
      <c r="BFO27" s="54"/>
      <c r="BFP27" s="54"/>
      <c r="BFQ27" s="54"/>
      <c r="BFR27" s="54"/>
      <c r="BFS27" s="54"/>
      <c r="BFT27" s="54"/>
      <c r="BFU27" s="54"/>
      <c r="BFV27" s="54"/>
      <c r="BFW27" s="54"/>
      <c r="BFX27" s="54"/>
      <c r="BFY27" s="54"/>
      <c r="BFZ27" s="54"/>
      <c r="BGA27" s="54"/>
      <c r="BGB27" s="54"/>
      <c r="BGC27" s="54"/>
      <c r="BGD27" s="54"/>
      <c r="BGE27" s="54"/>
      <c r="BGF27" s="54"/>
      <c r="BGG27" s="54"/>
      <c r="BGH27" s="54"/>
      <c r="BGI27" s="54"/>
      <c r="BGJ27" s="54"/>
      <c r="BGK27" s="54"/>
      <c r="BGL27" s="54"/>
      <c r="BGM27" s="54"/>
      <c r="BGN27" s="54"/>
      <c r="BGO27" s="54"/>
      <c r="BGP27" s="54"/>
      <c r="BGQ27" s="54"/>
      <c r="BGR27" s="54"/>
      <c r="BGS27" s="54"/>
      <c r="BGT27" s="54"/>
      <c r="BGU27" s="54"/>
      <c r="BGV27" s="54"/>
      <c r="BGW27" s="54"/>
      <c r="BGX27" s="54"/>
      <c r="BGY27" s="54"/>
      <c r="BGZ27" s="54"/>
      <c r="BHA27" s="54"/>
      <c r="BHB27" s="54"/>
      <c r="BHC27" s="54"/>
      <c r="BHD27" s="54"/>
      <c r="BHE27" s="54"/>
      <c r="BHF27" s="54"/>
      <c r="BHG27" s="54"/>
      <c r="BHH27" s="54"/>
      <c r="BHI27" s="54"/>
      <c r="BHJ27" s="54"/>
      <c r="BHK27" s="54"/>
      <c r="BHL27" s="54"/>
      <c r="BHM27" s="54"/>
      <c r="BHN27" s="54"/>
      <c r="BHO27" s="54"/>
      <c r="BHP27" s="54"/>
      <c r="BHQ27" s="54"/>
      <c r="BHR27" s="54"/>
      <c r="BHS27" s="54"/>
      <c r="BHT27" s="54"/>
      <c r="BHU27" s="54"/>
      <c r="BHV27" s="54"/>
      <c r="BHW27" s="54"/>
      <c r="BHX27" s="54"/>
      <c r="BHY27" s="54"/>
      <c r="BHZ27" s="54"/>
      <c r="BIA27" s="54"/>
      <c r="BIB27" s="54"/>
      <c r="BIC27" s="54"/>
      <c r="BID27" s="54"/>
      <c r="BIE27" s="54"/>
      <c r="BIF27" s="54"/>
      <c r="BIG27" s="54"/>
      <c r="BIH27" s="54"/>
      <c r="BII27" s="54"/>
      <c r="BIJ27" s="54"/>
      <c r="BIK27" s="54"/>
      <c r="BIL27" s="54"/>
      <c r="BIM27" s="54"/>
      <c r="BIN27" s="54"/>
      <c r="BIO27" s="54"/>
      <c r="BIP27" s="54"/>
      <c r="BIQ27" s="54"/>
      <c r="BIR27" s="54"/>
      <c r="BIS27" s="54"/>
      <c r="BIT27" s="54"/>
      <c r="BIU27" s="54"/>
      <c r="BIV27" s="54"/>
      <c r="BIW27" s="54"/>
      <c r="BIX27" s="54"/>
      <c r="BIY27" s="54"/>
      <c r="BIZ27" s="54"/>
      <c r="BJA27" s="54"/>
      <c r="BJB27" s="54"/>
      <c r="BJC27" s="54"/>
      <c r="BJD27" s="54"/>
      <c r="BJE27" s="54"/>
      <c r="BJF27" s="54"/>
      <c r="BJG27" s="54"/>
      <c r="BJH27" s="54"/>
      <c r="BJI27" s="54"/>
      <c r="BJJ27" s="54"/>
      <c r="BJK27" s="54"/>
      <c r="BJL27" s="54"/>
      <c r="BJM27" s="54"/>
      <c r="BJN27" s="54"/>
      <c r="BJO27" s="54"/>
      <c r="BJP27" s="54"/>
      <c r="BJQ27" s="54"/>
      <c r="BJR27" s="54"/>
      <c r="BJS27" s="54"/>
      <c r="BJT27" s="54"/>
      <c r="BJU27" s="54"/>
      <c r="BJV27" s="54"/>
      <c r="BJW27" s="54"/>
      <c r="BJX27" s="54"/>
      <c r="BJY27" s="54"/>
      <c r="BJZ27" s="54"/>
      <c r="BKA27" s="54"/>
      <c r="BKB27" s="54"/>
      <c r="BKC27" s="54"/>
      <c r="BKD27" s="54"/>
      <c r="BKE27" s="54"/>
      <c r="BKF27" s="54"/>
      <c r="BKG27" s="54"/>
      <c r="BKH27" s="54"/>
      <c r="BKI27" s="54"/>
      <c r="BKJ27" s="54"/>
      <c r="BKK27" s="54"/>
      <c r="BKL27" s="54"/>
      <c r="BKM27" s="54"/>
      <c r="BKN27" s="54"/>
      <c r="BKO27" s="54"/>
      <c r="BKP27" s="54"/>
      <c r="BKQ27" s="54"/>
      <c r="BKR27" s="54"/>
      <c r="BKS27" s="54"/>
      <c r="BKT27" s="54"/>
      <c r="BKU27" s="54"/>
      <c r="BKV27" s="54"/>
      <c r="BKW27" s="54"/>
      <c r="BKX27" s="54"/>
      <c r="BKY27" s="54"/>
      <c r="BKZ27" s="54"/>
      <c r="BLA27" s="54"/>
      <c r="BLB27" s="54"/>
      <c r="BLC27" s="54"/>
      <c r="BLD27" s="54"/>
      <c r="BLE27" s="54"/>
      <c r="BLF27" s="54"/>
      <c r="BLG27" s="54"/>
      <c r="BLH27" s="54"/>
      <c r="BLI27" s="54"/>
      <c r="BLJ27" s="54"/>
      <c r="BLK27" s="54"/>
      <c r="BLL27" s="54"/>
      <c r="BLM27" s="54"/>
      <c r="BLN27" s="54"/>
      <c r="BLO27" s="54"/>
      <c r="BLP27" s="54"/>
      <c r="BLQ27" s="54"/>
      <c r="BLR27" s="54"/>
      <c r="BLS27" s="54"/>
      <c r="BLT27" s="54"/>
      <c r="BLU27" s="54"/>
      <c r="BLV27" s="54"/>
      <c r="BLW27" s="54"/>
      <c r="BLX27" s="54"/>
      <c r="BLY27" s="54"/>
      <c r="BLZ27" s="54"/>
      <c r="BMA27" s="54"/>
      <c r="BMB27" s="54"/>
      <c r="BMC27" s="54"/>
      <c r="BMD27" s="54"/>
      <c r="BME27" s="54"/>
      <c r="BMF27" s="54"/>
      <c r="BMG27" s="54"/>
      <c r="BMH27" s="54"/>
      <c r="BMI27" s="54"/>
      <c r="BMJ27" s="54"/>
      <c r="BMK27" s="54"/>
      <c r="BML27" s="54"/>
      <c r="BMM27" s="54"/>
      <c r="BMN27" s="54"/>
      <c r="BMO27" s="54"/>
      <c r="BMP27" s="54"/>
      <c r="BMQ27" s="54"/>
      <c r="BMR27" s="54"/>
      <c r="BMS27" s="54"/>
      <c r="BMT27" s="54"/>
      <c r="BMU27" s="54"/>
      <c r="BMV27" s="54"/>
      <c r="BMW27" s="54"/>
      <c r="BMX27" s="54"/>
      <c r="BMY27" s="54"/>
      <c r="BMZ27" s="54"/>
      <c r="BNA27" s="54"/>
      <c r="BNB27" s="54"/>
      <c r="BNC27" s="54"/>
      <c r="BND27" s="54"/>
      <c r="BNE27" s="54"/>
      <c r="BNF27" s="54"/>
      <c r="BNG27" s="54"/>
      <c r="BNH27" s="54"/>
      <c r="BNI27" s="54"/>
      <c r="BNJ27" s="54"/>
      <c r="BNK27" s="54"/>
      <c r="BNL27" s="54"/>
      <c r="BNM27" s="54"/>
      <c r="BNN27" s="54"/>
      <c r="BNO27" s="54"/>
      <c r="BNP27" s="54"/>
      <c r="BNQ27" s="54"/>
      <c r="BNR27" s="54"/>
      <c r="BNS27" s="54"/>
      <c r="BNT27" s="54"/>
      <c r="BNU27" s="54"/>
      <c r="BNV27" s="54"/>
      <c r="BNW27" s="54"/>
      <c r="BNX27" s="54"/>
      <c r="BNY27" s="54"/>
      <c r="BNZ27" s="54"/>
      <c r="BOA27" s="54"/>
      <c r="BOB27" s="54"/>
      <c r="BOC27" s="54"/>
      <c r="BOD27" s="54"/>
      <c r="BOE27" s="54"/>
      <c r="BOF27" s="54"/>
      <c r="BOG27" s="54"/>
      <c r="BOH27" s="54"/>
      <c r="BOI27" s="54"/>
      <c r="BOJ27" s="54"/>
      <c r="BOK27" s="54"/>
      <c r="BOL27" s="54"/>
      <c r="BOM27" s="54"/>
      <c r="BON27" s="54"/>
      <c r="BOO27" s="54"/>
      <c r="BOP27" s="54"/>
      <c r="BOQ27" s="54"/>
      <c r="BOR27" s="54"/>
      <c r="BOS27" s="54"/>
      <c r="BOT27" s="54"/>
      <c r="BOU27" s="54"/>
      <c r="BOV27" s="54"/>
      <c r="BOW27" s="54"/>
      <c r="BOX27" s="54"/>
      <c r="BOY27" s="54"/>
      <c r="BOZ27" s="54"/>
      <c r="BPA27" s="54"/>
      <c r="BPB27" s="54"/>
      <c r="BPC27" s="54"/>
      <c r="BPD27" s="54"/>
      <c r="BPE27" s="54"/>
      <c r="BPF27" s="54"/>
      <c r="BPG27" s="54"/>
      <c r="BPH27" s="54"/>
      <c r="BPI27" s="54"/>
      <c r="BPJ27" s="54"/>
      <c r="BPK27" s="54"/>
      <c r="BPL27" s="54"/>
      <c r="BPM27" s="54"/>
      <c r="BPN27" s="54"/>
      <c r="BPO27" s="54"/>
      <c r="BPP27" s="54"/>
      <c r="BPQ27" s="54"/>
      <c r="BPR27" s="54"/>
      <c r="BPS27" s="54"/>
      <c r="BPT27" s="54"/>
      <c r="BPU27" s="54"/>
      <c r="BPV27" s="54"/>
      <c r="BPW27" s="54"/>
      <c r="BPX27" s="54"/>
      <c r="BPY27" s="54"/>
      <c r="BPZ27" s="54"/>
      <c r="BQA27" s="54"/>
      <c r="BQB27" s="54"/>
      <c r="BQC27" s="54"/>
      <c r="BQD27" s="54"/>
      <c r="BQE27" s="54"/>
      <c r="BQF27" s="54"/>
      <c r="BQG27" s="54"/>
      <c r="BQH27" s="54"/>
      <c r="BQI27" s="54"/>
      <c r="BQJ27" s="54"/>
      <c r="BQK27" s="54"/>
      <c r="BQL27" s="54"/>
      <c r="BQM27" s="54"/>
      <c r="BQN27" s="54"/>
      <c r="BQO27" s="54"/>
      <c r="BQP27" s="54"/>
      <c r="BQQ27" s="54"/>
      <c r="BQR27" s="54"/>
      <c r="BQS27" s="54"/>
      <c r="BQT27" s="54"/>
      <c r="BQU27" s="54"/>
      <c r="BQV27" s="54"/>
      <c r="BQW27" s="54"/>
      <c r="BQX27" s="54"/>
      <c r="BQY27" s="54"/>
      <c r="BQZ27" s="54"/>
      <c r="BRA27" s="54"/>
      <c r="BRB27" s="54"/>
      <c r="BRC27" s="54"/>
      <c r="BRD27" s="54"/>
      <c r="BRE27" s="54"/>
      <c r="BRF27" s="54"/>
      <c r="BRG27" s="54"/>
      <c r="BRH27" s="54"/>
      <c r="BRI27" s="54"/>
      <c r="BRJ27" s="54"/>
      <c r="BRK27" s="54"/>
      <c r="BRL27" s="54"/>
      <c r="BRM27" s="54"/>
      <c r="BRN27" s="54"/>
      <c r="BRO27" s="54"/>
      <c r="BRP27" s="54"/>
      <c r="BRQ27" s="54"/>
      <c r="BRR27" s="54"/>
      <c r="BRS27" s="54"/>
      <c r="BRT27" s="54"/>
      <c r="BRU27" s="54"/>
      <c r="BRV27" s="54"/>
      <c r="BRW27" s="54"/>
      <c r="BRX27" s="54"/>
      <c r="BRY27" s="54"/>
      <c r="BRZ27" s="54"/>
      <c r="BSA27" s="54"/>
      <c r="BSB27" s="54"/>
      <c r="BSC27" s="54"/>
      <c r="BSD27" s="54"/>
      <c r="BSE27" s="54"/>
      <c r="BSF27" s="54"/>
      <c r="BSG27" s="54"/>
      <c r="BSH27" s="54"/>
      <c r="BSI27" s="54"/>
      <c r="BSJ27" s="54"/>
      <c r="BSK27" s="54"/>
      <c r="BSL27" s="54"/>
      <c r="BSM27" s="54"/>
      <c r="BSN27" s="54"/>
      <c r="BSO27" s="54"/>
      <c r="BSP27" s="54"/>
      <c r="BSQ27" s="54"/>
      <c r="BSR27" s="54"/>
      <c r="BSS27" s="54"/>
      <c r="BST27" s="54"/>
      <c r="BSU27" s="54"/>
      <c r="BSV27" s="54"/>
      <c r="BSW27" s="54"/>
      <c r="BSX27" s="54"/>
      <c r="BSY27" s="54"/>
      <c r="BSZ27" s="54"/>
      <c r="BTA27" s="54"/>
      <c r="BTB27" s="54"/>
      <c r="BTC27" s="54"/>
      <c r="BTD27" s="54"/>
      <c r="BTE27" s="54"/>
      <c r="BTF27" s="54"/>
      <c r="BTG27" s="54"/>
      <c r="BTH27" s="54"/>
      <c r="BTI27" s="54"/>
      <c r="BTJ27" s="54"/>
      <c r="BTK27" s="54"/>
      <c r="BTL27" s="54"/>
      <c r="BTM27" s="54"/>
      <c r="BTN27" s="54"/>
      <c r="BTO27" s="54"/>
      <c r="BTP27" s="54"/>
      <c r="BTQ27" s="54"/>
      <c r="BTR27" s="54"/>
      <c r="BTS27" s="54"/>
      <c r="BTT27" s="54"/>
      <c r="BTU27" s="54"/>
      <c r="BTV27" s="54"/>
      <c r="BTW27" s="54"/>
      <c r="BTX27" s="54"/>
      <c r="BTY27" s="54"/>
      <c r="BTZ27" s="54"/>
      <c r="BUA27" s="54"/>
      <c r="BUB27" s="54"/>
      <c r="BUC27" s="54"/>
      <c r="BUD27" s="54"/>
      <c r="BUE27" s="54"/>
      <c r="BUF27" s="54"/>
      <c r="BUG27" s="54"/>
      <c r="BUH27" s="54"/>
      <c r="BUI27" s="54"/>
      <c r="BUJ27" s="54"/>
      <c r="BUK27" s="54"/>
      <c r="BUL27" s="54"/>
      <c r="BUM27" s="54"/>
      <c r="BUN27" s="54"/>
      <c r="BUO27" s="54"/>
      <c r="BUP27" s="54"/>
      <c r="BUQ27" s="54"/>
      <c r="BUR27" s="54"/>
      <c r="BUS27" s="54"/>
      <c r="BUT27" s="54"/>
      <c r="BUU27" s="54"/>
      <c r="BUV27" s="54"/>
      <c r="BUW27" s="54"/>
      <c r="BUX27" s="54"/>
      <c r="BUY27" s="54"/>
      <c r="BUZ27" s="54"/>
      <c r="BVA27" s="54"/>
      <c r="BVB27" s="54"/>
      <c r="BVC27" s="54"/>
      <c r="BVD27" s="54"/>
      <c r="BVE27" s="54"/>
      <c r="BVF27" s="54"/>
      <c r="BVG27" s="54"/>
      <c r="BVH27" s="54"/>
      <c r="BVI27" s="54"/>
      <c r="BVJ27" s="54"/>
      <c r="BVK27" s="54"/>
      <c r="BVL27" s="54"/>
      <c r="BVM27" s="54"/>
      <c r="BVN27" s="54"/>
      <c r="BVO27" s="54"/>
      <c r="BVP27" s="54"/>
      <c r="BVQ27" s="54"/>
      <c r="BVR27" s="54"/>
      <c r="BVS27" s="54"/>
      <c r="BVT27" s="54"/>
      <c r="BVU27" s="54"/>
      <c r="BVV27" s="54"/>
      <c r="BVW27" s="54"/>
      <c r="BVX27" s="54"/>
      <c r="BVY27" s="54"/>
      <c r="BVZ27" s="54"/>
      <c r="BWA27" s="54"/>
      <c r="BWB27" s="54"/>
      <c r="BWC27" s="54"/>
      <c r="BWD27" s="54"/>
      <c r="BWE27" s="54"/>
      <c r="BWF27" s="54"/>
      <c r="BWG27" s="54"/>
      <c r="BWH27" s="54"/>
      <c r="BWI27" s="54"/>
      <c r="BWJ27" s="54"/>
      <c r="BWK27" s="54"/>
      <c r="BWL27" s="54"/>
      <c r="BWM27" s="54"/>
      <c r="BWN27" s="54"/>
      <c r="BWO27" s="54"/>
      <c r="BWP27" s="54"/>
      <c r="BWQ27" s="54"/>
      <c r="BWR27" s="54"/>
      <c r="BWS27" s="54"/>
      <c r="BWT27" s="54"/>
      <c r="BWU27" s="54"/>
      <c r="BWV27" s="54"/>
      <c r="BWW27" s="54"/>
      <c r="BWX27" s="54"/>
      <c r="BWY27" s="54"/>
      <c r="BWZ27" s="54"/>
      <c r="BXA27" s="54"/>
      <c r="BXB27" s="54"/>
      <c r="BXC27" s="54"/>
      <c r="BXD27" s="54"/>
      <c r="BXE27" s="54"/>
      <c r="BXF27" s="54"/>
      <c r="BXG27" s="54"/>
      <c r="BXH27" s="54"/>
      <c r="BXI27" s="54"/>
      <c r="BXJ27" s="54"/>
      <c r="BXK27" s="54"/>
      <c r="BXL27" s="54"/>
      <c r="BXM27" s="54"/>
      <c r="BXN27" s="54"/>
      <c r="BXO27" s="54"/>
      <c r="BXP27" s="54"/>
      <c r="BXQ27" s="54"/>
      <c r="BXR27" s="54"/>
      <c r="BXS27" s="54"/>
      <c r="BXT27" s="54"/>
      <c r="BXU27" s="54"/>
      <c r="BXV27" s="54"/>
      <c r="BXW27" s="54"/>
      <c r="BXX27" s="54"/>
      <c r="BXY27" s="54"/>
      <c r="BXZ27" s="54"/>
      <c r="BYA27" s="54"/>
      <c r="BYB27" s="54"/>
      <c r="BYC27" s="54"/>
      <c r="BYD27" s="54"/>
      <c r="BYE27" s="54"/>
      <c r="BYF27" s="54"/>
      <c r="BYG27" s="54"/>
      <c r="BYH27" s="54"/>
      <c r="BYI27" s="54"/>
      <c r="BYJ27" s="54"/>
      <c r="BYK27" s="54"/>
      <c r="BYL27" s="54"/>
      <c r="BYM27" s="54"/>
      <c r="BYN27" s="54"/>
      <c r="BYO27" s="54"/>
      <c r="BYP27" s="54"/>
      <c r="BYQ27" s="54"/>
      <c r="BYR27" s="54"/>
      <c r="BYS27" s="54"/>
      <c r="BYT27" s="54"/>
      <c r="BYU27" s="54"/>
      <c r="BYV27" s="54"/>
      <c r="BYW27" s="54"/>
      <c r="BYX27" s="54"/>
      <c r="BYY27" s="54"/>
      <c r="BYZ27" s="54"/>
      <c r="BZA27" s="54"/>
      <c r="BZB27" s="54"/>
      <c r="BZC27" s="54"/>
      <c r="BZD27" s="54"/>
      <c r="BZE27" s="54"/>
      <c r="BZF27" s="54"/>
      <c r="BZG27" s="54"/>
      <c r="BZH27" s="54"/>
      <c r="BZI27" s="54"/>
      <c r="BZJ27" s="54"/>
      <c r="BZK27" s="54"/>
      <c r="BZL27" s="54"/>
      <c r="BZM27" s="54"/>
      <c r="BZN27" s="54"/>
      <c r="BZO27" s="54"/>
      <c r="BZP27" s="54"/>
      <c r="BZQ27" s="54"/>
      <c r="BZR27" s="54"/>
      <c r="BZS27" s="54"/>
      <c r="BZT27" s="54"/>
      <c r="BZU27" s="54"/>
      <c r="BZV27" s="54"/>
      <c r="BZW27" s="54"/>
      <c r="BZX27" s="54"/>
      <c r="BZY27" s="54"/>
      <c r="BZZ27" s="54"/>
      <c r="CAA27" s="54"/>
      <c r="CAB27" s="54"/>
      <c r="CAC27" s="54"/>
      <c r="CAD27" s="54"/>
      <c r="CAE27" s="54"/>
      <c r="CAF27" s="54"/>
      <c r="CAG27" s="54"/>
      <c r="CAH27" s="54"/>
      <c r="CAI27" s="54"/>
      <c r="CAJ27" s="54"/>
      <c r="CAK27" s="54"/>
      <c r="CAL27" s="54"/>
      <c r="CAM27" s="54"/>
      <c r="CAN27" s="54"/>
      <c r="CAO27" s="54"/>
      <c r="CAP27" s="54"/>
      <c r="CAQ27" s="54"/>
      <c r="CAR27" s="54"/>
      <c r="CAS27" s="54"/>
      <c r="CAT27" s="54"/>
      <c r="CAU27" s="54"/>
      <c r="CAV27" s="54"/>
      <c r="CAW27" s="54"/>
      <c r="CAX27" s="54"/>
      <c r="CAY27" s="54"/>
      <c r="CAZ27" s="54"/>
      <c r="CBA27" s="54"/>
      <c r="CBB27" s="54"/>
      <c r="CBC27" s="54"/>
      <c r="CBD27" s="54"/>
      <c r="CBE27" s="54"/>
      <c r="CBF27" s="54"/>
      <c r="CBG27" s="54"/>
      <c r="CBH27" s="54"/>
      <c r="CBI27" s="54"/>
      <c r="CBJ27" s="54"/>
      <c r="CBK27" s="54"/>
      <c r="CBL27" s="54"/>
      <c r="CBM27" s="54"/>
      <c r="CBN27" s="54"/>
      <c r="CBO27" s="54"/>
      <c r="CBP27" s="54"/>
      <c r="CBQ27" s="54"/>
      <c r="CBR27" s="54"/>
      <c r="CBS27" s="54"/>
      <c r="CBT27" s="54"/>
      <c r="CBU27" s="54"/>
      <c r="CBV27" s="54"/>
      <c r="CBW27" s="54"/>
      <c r="CBX27" s="54"/>
      <c r="CBY27" s="54"/>
      <c r="CBZ27" s="54"/>
      <c r="CCA27" s="54"/>
      <c r="CCB27" s="54"/>
      <c r="CCC27" s="54"/>
      <c r="CCD27" s="54"/>
      <c r="CCE27" s="54"/>
      <c r="CCF27" s="54"/>
      <c r="CCG27" s="54"/>
      <c r="CCH27" s="54"/>
      <c r="CCI27" s="54"/>
      <c r="CCJ27" s="54"/>
      <c r="CCK27" s="54"/>
      <c r="CCL27" s="54"/>
      <c r="CCM27" s="54"/>
      <c r="CCN27" s="54"/>
      <c r="CCO27" s="54"/>
      <c r="CCP27" s="54"/>
      <c r="CCQ27" s="54"/>
      <c r="CCR27" s="54"/>
      <c r="CCS27" s="54"/>
      <c r="CCT27" s="54"/>
      <c r="CCU27" s="54"/>
      <c r="CCV27" s="54"/>
      <c r="CCW27" s="54"/>
      <c r="CCX27" s="54"/>
      <c r="CCY27" s="54"/>
      <c r="CCZ27" s="54"/>
      <c r="CDA27" s="54"/>
      <c r="CDB27" s="54"/>
      <c r="CDC27" s="54"/>
      <c r="CDD27" s="54"/>
      <c r="CDE27" s="54"/>
      <c r="CDF27" s="54"/>
      <c r="CDG27" s="54"/>
      <c r="CDH27" s="54"/>
      <c r="CDI27" s="54"/>
      <c r="CDJ27" s="54"/>
      <c r="CDK27" s="54"/>
      <c r="CDL27" s="54"/>
      <c r="CDM27" s="54"/>
      <c r="CDN27" s="54"/>
      <c r="CDO27" s="54"/>
      <c r="CDP27" s="54"/>
      <c r="CDQ27" s="54"/>
      <c r="CDR27" s="54"/>
      <c r="CDS27" s="54"/>
      <c r="CDT27" s="54"/>
      <c r="CDU27" s="54"/>
      <c r="CDV27" s="54"/>
      <c r="CDW27" s="54"/>
      <c r="CDX27" s="54"/>
      <c r="CDY27" s="54"/>
      <c r="CDZ27" s="54"/>
      <c r="CEA27" s="54"/>
      <c r="CEB27" s="54"/>
      <c r="CEC27" s="54"/>
      <c r="CED27" s="54"/>
      <c r="CEE27" s="54"/>
      <c r="CEF27" s="54"/>
      <c r="CEG27" s="54"/>
      <c r="CEH27" s="54"/>
      <c r="CEI27" s="54"/>
      <c r="CEJ27" s="54"/>
      <c r="CEK27" s="54"/>
      <c r="CEL27" s="54"/>
      <c r="CEM27" s="54"/>
      <c r="CEN27" s="54"/>
      <c r="CEO27" s="54"/>
      <c r="CEP27" s="54"/>
      <c r="CEQ27" s="54"/>
      <c r="CER27" s="54"/>
      <c r="CES27" s="54"/>
      <c r="CET27" s="54"/>
      <c r="CEU27" s="54"/>
      <c r="CEV27" s="54"/>
      <c r="CEW27" s="54"/>
      <c r="CEX27" s="54"/>
      <c r="CEY27" s="54"/>
      <c r="CEZ27" s="54"/>
      <c r="CFA27" s="54"/>
      <c r="CFB27" s="54"/>
      <c r="CFC27" s="54"/>
      <c r="CFD27" s="54"/>
      <c r="CFE27" s="54"/>
      <c r="CFF27" s="54"/>
      <c r="CFG27" s="54"/>
      <c r="CFH27" s="54"/>
      <c r="CFI27" s="54"/>
      <c r="CFJ27" s="54"/>
      <c r="CFK27" s="54"/>
      <c r="CFL27" s="54"/>
      <c r="CFM27" s="54"/>
      <c r="CFN27" s="54"/>
      <c r="CFO27" s="54"/>
      <c r="CFP27" s="54"/>
      <c r="CFQ27" s="54"/>
      <c r="CFR27" s="54"/>
      <c r="CFS27" s="54"/>
      <c r="CFT27" s="54"/>
      <c r="CFU27" s="54"/>
      <c r="CFV27" s="54"/>
      <c r="CFW27" s="54"/>
      <c r="CFX27" s="54"/>
      <c r="CFY27" s="54"/>
      <c r="CFZ27" s="54"/>
      <c r="CGA27" s="54"/>
      <c r="CGB27" s="54"/>
      <c r="CGC27" s="54"/>
      <c r="CGD27" s="54"/>
      <c r="CGE27" s="54"/>
      <c r="CGF27" s="54"/>
      <c r="CGG27" s="54"/>
      <c r="CGH27" s="54"/>
      <c r="CGI27" s="54"/>
      <c r="CGJ27" s="54"/>
      <c r="CGK27" s="54"/>
      <c r="CGL27" s="54"/>
      <c r="CGM27" s="54"/>
      <c r="CGN27" s="54"/>
      <c r="CGO27" s="54"/>
      <c r="CGP27" s="54"/>
      <c r="CGQ27" s="54"/>
      <c r="CGR27" s="54"/>
      <c r="CGS27" s="54"/>
      <c r="CGT27" s="54"/>
      <c r="CGU27" s="54"/>
      <c r="CGV27" s="54"/>
      <c r="CGW27" s="54"/>
      <c r="CGX27" s="54"/>
      <c r="CGY27" s="54"/>
      <c r="CGZ27" s="54"/>
      <c r="CHA27" s="54"/>
      <c r="CHB27" s="54"/>
      <c r="CHC27" s="54"/>
      <c r="CHD27" s="54"/>
      <c r="CHE27" s="54"/>
      <c r="CHF27" s="54"/>
      <c r="CHG27" s="54"/>
      <c r="CHH27" s="54"/>
      <c r="CHI27" s="54"/>
      <c r="CHJ27" s="54"/>
      <c r="CHK27" s="54"/>
      <c r="CHL27" s="54"/>
      <c r="CHM27" s="54"/>
      <c r="CHN27" s="54"/>
      <c r="CHO27" s="54"/>
      <c r="CHP27" s="54"/>
      <c r="CHQ27" s="54"/>
      <c r="CHR27" s="54"/>
      <c r="CHS27" s="54"/>
      <c r="CHT27" s="54"/>
      <c r="CHU27" s="54"/>
      <c r="CHV27" s="54"/>
      <c r="CHW27" s="54"/>
      <c r="CHX27" s="54"/>
      <c r="CHY27" s="54"/>
      <c r="CHZ27" s="54"/>
      <c r="CIA27" s="54"/>
      <c r="CIB27" s="54"/>
      <c r="CIC27" s="54"/>
      <c r="CID27" s="54"/>
      <c r="CIE27" s="54"/>
      <c r="CIF27" s="54"/>
      <c r="CIG27" s="54"/>
      <c r="CIH27" s="54"/>
      <c r="CII27" s="54"/>
      <c r="CIJ27" s="54"/>
      <c r="CIK27" s="54"/>
      <c r="CIL27" s="54"/>
      <c r="CIM27" s="54"/>
      <c r="CIN27" s="54"/>
      <c r="CIO27" s="54"/>
      <c r="CIP27" s="54"/>
      <c r="CIQ27" s="54"/>
      <c r="CIR27" s="54"/>
      <c r="CIS27" s="54"/>
      <c r="CIT27" s="54"/>
      <c r="CIU27" s="54"/>
      <c r="CIV27" s="54"/>
      <c r="CIW27" s="54"/>
      <c r="CIX27" s="54"/>
      <c r="CIY27" s="54"/>
      <c r="CIZ27" s="54"/>
      <c r="CJA27" s="54"/>
      <c r="CJB27" s="54"/>
      <c r="CJC27" s="54"/>
      <c r="CJD27" s="54"/>
      <c r="CJE27" s="54"/>
      <c r="CJF27" s="54"/>
      <c r="CJG27" s="54"/>
      <c r="CJH27" s="54"/>
      <c r="CJI27" s="54"/>
      <c r="CJJ27" s="54"/>
      <c r="CJK27" s="54"/>
      <c r="CJL27" s="54"/>
      <c r="CJM27" s="54"/>
      <c r="CJN27" s="54"/>
      <c r="CJO27" s="54"/>
      <c r="CJP27" s="54"/>
      <c r="CJQ27" s="54"/>
      <c r="CJR27" s="54"/>
      <c r="CJS27" s="54"/>
      <c r="CJT27" s="54"/>
      <c r="CJU27" s="54"/>
      <c r="CJV27" s="54"/>
      <c r="CJW27" s="54"/>
      <c r="CJX27" s="54"/>
      <c r="CJY27" s="54"/>
      <c r="CJZ27" s="54"/>
      <c r="CKA27" s="54"/>
      <c r="CKB27" s="54"/>
      <c r="CKC27" s="54"/>
      <c r="CKD27" s="54"/>
      <c r="CKE27" s="54"/>
      <c r="CKF27" s="54"/>
      <c r="CKG27" s="54"/>
      <c r="CKH27" s="54"/>
      <c r="CKI27" s="54"/>
      <c r="CKJ27" s="54"/>
      <c r="CKK27" s="54"/>
      <c r="CKL27" s="54"/>
      <c r="CKM27" s="54"/>
      <c r="CKN27" s="54"/>
      <c r="CKO27" s="54"/>
      <c r="CKP27" s="54"/>
      <c r="CKQ27" s="54"/>
      <c r="CKR27" s="54"/>
      <c r="CKS27" s="54"/>
      <c r="CKT27" s="54"/>
      <c r="CKU27" s="54"/>
      <c r="CKV27" s="54"/>
      <c r="CKW27" s="54"/>
      <c r="CKX27" s="54"/>
      <c r="CKY27" s="54"/>
      <c r="CKZ27" s="54"/>
      <c r="CLA27" s="54"/>
      <c r="CLB27" s="54"/>
      <c r="CLC27" s="54"/>
      <c r="CLD27" s="54"/>
      <c r="CLE27" s="54"/>
      <c r="CLF27" s="54"/>
      <c r="CLG27" s="54"/>
      <c r="CLH27" s="54"/>
      <c r="CLI27" s="54"/>
      <c r="CLJ27" s="54"/>
      <c r="CLK27" s="54"/>
      <c r="CLL27" s="54"/>
      <c r="CLM27" s="54"/>
      <c r="CLN27" s="54"/>
      <c r="CLO27" s="54"/>
      <c r="CLP27" s="54"/>
      <c r="CLQ27" s="54"/>
      <c r="CLR27" s="54"/>
      <c r="CLS27" s="54"/>
      <c r="CLT27" s="54"/>
      <c r="CLU27" s="54"/>
      <c r="CLV27" s="54"/>
      <c r="CLW27" s="54"/>
      <c r="CLX27" s="54"/>
      <c r="CLY27" s="54"/>
      <c r="CLZ27" s="54"/>
      <c r="CMA27" s="54"/>
      <c r="CMB27" s="54"/>
      <c r="CMC27" s="54"/>
      <c r="CMD27" s="54"/>
      <c r="CME27" s="54"/>
      <c r="CMF27" s="54"/>
      <c r="CMG27" s="54"/>
      <c r="CMH27" s="54"/>
      <c r="CMI27" s="54"/>
      <c r="CMJ27" s="54"/>
      <c r="CMK27" s="54"/>
      <c r="CML27" s="54"/>
      <c r="CMM27" s="54"/>
      <c r="CMN27" s="54"/>
      <c r="CMO27" s="54"/>
      <c r="CMP27" s="54"/>
      <c r="CMQ27" s="54"/>
      <c r="CMR27" s="54"/>
      <c r="CMS27" s="54"/>
      <c r="CMT27" s="54"/>
      <c r="CMU27" s="54"/>
      <c r="CMV27" s="54"/>
      <c r="CMW27" s="54"/>
      <c r="CMX27" s="54"/>
      <c r="CMY27" s="54"/>
      <c r="CMZ27" s="54"/>
      <c r="CNA27" s="54"/>
      <c r="CNB27" s="54"/>
      <c r="CNC27" s="54"/>
      <c r="CND27" s="54"/>
      <c r="CNE27" s="54"/>
      <c r="CNF27" s="54"/>
      <c r="CNG27" s="54"/>
      <c r="CNH27" s="54"/>
      <c r="CNI27" s="54"/>
      <c r="CNJ27" s="54"/>
      <c r="CNK27" s="54"/>
      <c r="CNL27" s="54"/>
      <c r="CNM27" s="54"/>
      <c r="CNN27" s="54"/>
      <c r="CNO27" s="54"/>
      <c r="CNP27" s="54"/>
      <c r="CNQ27" s="54"/>
      <c r="CNR27" s="54"/>
      <c r="CNS27" s="54"/>
      <c r="CNT27" s="54"/>
      <c r="CNU27" s="54"/>
      <c r="CNV27" s="54"/>
      <c r="CNW27" s="54"/>
      <c r="CNX27" s="54"/>
      <c r="CNY27" s="54"/>
      <c r="CNZ27" s="54"/>
      <c r="COA27" s="54"/>
      <c r="COB27" s="54"/>
      <c r="COC27" s="54"/>
      <c r="COD27" s="54"/>
      <c r="COE27" s="54"/>
      <c r="COF27" s="54"/>
      <c r="COG27" s="54"/>
      <c r="COH27" s="54"/>
      <c r="COI27" s="54"/>
      <c r="COJ27" s="54"/>
      <c r="COK27" s="54"/>
      <c r="COL27" s="54"/>
      <c r="COM27" s="54"/>
      <c r="CON27" s="54"/>
      <c r="COO27" s="54"/>
      <c r="COP27" s="54"/>
      <c r="COQ27" s="54"/>
      <c r="COR27" s="54"/>
      <c r="COS27" s="54"/>
      <c r="COT27" s="54"/>
      <c r="COU27" s="54"/>
      <c r="COV27" s="54"/>
      <c r="COW27" s="54"/>
      <c r="COX27" s="54"/>
      <c r="COY27" s="54"/>
      <c r="COZ27" s="54"/>
      <c r="CPA27" s="54"/>
      <c r="CPB27" s="54"/>
      <c r="CPC27" s="54"/>
      <c r="CPD27" s="54"/>
      <c r="CPE27" s="54"/>
      <c r="CPF27" s="54"/>
      <c r="CPG27" s="54"/>
      <c r="CPH27" s="54"/>
      <c r="CPI27" s="54"/>
      <c r="CPJ27" s="54"/>
      <c r="CPK27" s="54"/>
      <c r="CPL27" s="54"/>
      <c r="CPM27" s="54"/>
      <c r="CPN27" s="54"/>
      <c r="CPO27" s="54"/>
      <c r="CPP27" s="54"/>
      <c r="CPQ27" s="54"/>
      <c r="CPR27" s="54"/>
      <c r="CPS27" s="54"/>
      <c r="CPT27" s="54"/>
      <c r="CPU27" s="54"/>
      <c r="CPV27" s="54"/>
      <c r="CPW27" s="54"/>
      <c r="CPX27" s="54"/>
      <c r="CPY27" s="54"/>
      <c r="CPZ27" s="54"/>
      <c r="CQA27" s="54"/>
      <c r="CQB27" s="54"/>
      <c r="CQC27" s="54"/>
      <c r="CQD27" s="54"/>
      <c r="CQE27" s="54"/>
      <c r="CQF27" s="54"/>
      <c r="CQG27" s="54"/>
      <c r="CQH27" s="54"/>
      <c r="CQI27" s="54"/>
      <c r="CQJ27" s="54"/>
      <c r="CQK27" s="54"/>
      <c r="CQL27" s="54"/>
      <c r="CQM27" s="54"/>
      <c r="CQN27" s="54"/>
      <c r="CQO27" s="54"/>
      <c r="CQP27" s="54"/>
      <c r="CQQ27" s="54"/>
      <c r="CQR27" s="54"/>
      <c r="CQS27" s="54"/>
      <c r="CQT27" s="54"/>
      <c r="CQU27" s="54"/>
      <c r="CQV27" s="54"/>
      <c r="CQW27" s="54"/>
      <c r="CQX27" s="54"/>
      <c r="CQY27" s="54"/>
      <c r="CQZ27" s="54"/>
      <c r="CRA27" s="54"/>
      <c r="CRB27" s="54"/>
      <c r="CRC27" s="54"/>
      <c r="CRD27" s="54"/>
      <c r="CRE27" s="54"/>
      <c r="CRF27" s="54"/>
      <c r="CRG27" s="54"/>
      <c r="CRH27" s="54"/>
      <c r="CRI27" s="54"/>
      <c r="CRJ27" s="54"/>
      <c r="CRK27" s="54"/>
      <c r="CRL27" s="54"/>
      <c r="CRM27" s="54"/>
      <c r="CRN27" s="54"/>
      <c r="CRO27" s="54"/>
      <c r="CRP27" s="54"/>
      <c r="CRQ27" s="54"/>
      <c r="CRR27" s="54"/>
      <c r="CRS27" s="54"/>
      <c r="CRT27" s="54"/>
      <c r="CRU27" s="54"/>
      <c r="CRV27" s="54"/>
      <c r="CRW27" s="54"/>
      <c r="CRX27" s="54"/>
      <c r="CRY27" s="54"/>
      <c r="CRZ27" s="54"/>
      <c r="CSA27" s="54"/>
      <c r="CSB27" s="54"/>
      <c r="CSC27" s="54"/>
      <c r="CSD27" s="54"/>
      <c r="CSE27" s="54"/>
      <c r="CSF27" s="54"/>
      <c r="CSG27" s="54"/>
      <c r="CSH27" s="54"/>
      <c r="CSI27" s="54"/>
      <c r="CSJ27" s="54"/>
      <c r="CSK27" s="54"/>
      <c r="CSL27" s="54"/>
      <c r="CSM27" s="54"/>
      <c r="CSN27" s="54"/>
      <c r="CSO27" s="54"/>
      <c r="CSP27" s="54"/>
      <c r="CSQ27" s="54"/>
      <c r="CSR27" s="54"/>
      <c r="CSS27" s="54"/>
      <c r="CST27" s="54"/>
      <c r="CSU27" s="54"/>
      <c r="CSV27" s="54"/>
      <c r="CSW27" s="54"/>
      <c r="CSX27" s="54"/>
      <c r="CSY27" s="54"/>
      <c r="CSZ27" s="54"/>
      <c r="CTA27" s="54"/>
      <c r="CTB27" s="54"/>
      <c r="CTC27" s="54"/>
      <c r="CTD27" s="54"/>
      <c r="CTE27" s="54"/>
      <c r="CTF27" s="54"/>
      <c r="CTG27" s="54"/>
      <c r="CTH27" s="54"/>
      <c r="CTI27" s="54"/>
      <c r="CTJ27" s="54"/>
      <c r="CTK27" s="54"/>
      <c r="CTL27" s="54"/>
      <c r="CTM27" s="54"/>
      <c r="CTN27" s="54"/>
      <c r="CTO27" s="54"/>
      <c r="CTP27" s="54"/>
      <c r="CTQ27" s="54"/>
      <c r="CTR27" s="54"/>
      <c r="CTS27" s="54"/>
      <c r="CTT27" s="54"/>
      <c r="CTU27" s="54"/>
      <c r="CTV27" s="54"/>
      <c r="CTW27" s="54"/>
      <c r="CTX27" s="54"/>
      <c r="CTY27" s="54"/>
      <c r="CTZ27" s="54"/>
      <c r="CUA27" s="54"/>
      <c r="CUB27" s="54"/>
      <c r="CUC27" s="54"/>
      <c r="CUD27" s="54"/>
      <c r="CUE27" s="54"/>
      <c r="CUF27" s="54"/>
      <c r="CUG27" s="54"/>
      <c r="CUH27" s="54"/>
      <c r="CUI27" s="54"/>
      <c r="CUJ27" s="54"/>
      <c r="CUK27" s="54"/>
      <c r="CUL27" s="54"/>
      <c r="CUM27" s="54"/>
      <c r="CUN27" s="54"/>
      <c r="CUO27" s="54"/>
      <c r="CUP27" s="54"/>
      <c r="CUQ27" s="54"/>
      <c r="CUR27" s="54"/>
      <c r="CUS27" s="54"/>
      <c r="CUT27" s="54"/>
      <c r="CUU27" s="54"/>
      <c r="CUV27" s="54"/>
      <c r="CUW27" s="54"/>
      <c r="CUX27" s="54"/>
      <c r="CUY27" s="54"/>
      <c r="CUZ27" s="54"/>
      <c r="CVA27" s="54"/>
      <c r="CVB27" s="54"/>
      <c r="CVC27" s="54"/>
      <c r="CVD27" s="54"/>
      <c r="CVE27" s="54"/>
      <c r="CVF27" s="54"/>
      <c r="CVG27" s="54"/>
      <c r="CVH27" s="54"/>
      <c r="CVI27" s="54"/>
      <c r="CVJ27" s="54"/>
      <c r="CVK27" s="54"/>
      <c r="CVL27" s="54"/>
      <c r="CVM27" s="54"/>
      <c r="CVN27" s="54"/>
      <c r="CVO27" s="54"/>
      <c r="CVP27" s="54"/>
      <c r="CVQ27" s="54"/>
      <c r="CVR27" s="54"/>
      <c r="CVS27" s="54"/>
      <c r="CVT27" s="54"/>
      <c r="CVU27" s="54"/>
      <c r="CVV27" s="54"/>
      <c r="CVW27" s="54"/>
      <c r="CVX27" s="54"/>
      <c r="CVY27" s="54"/>
      <c r="CVZ27" s="54"/>
      <c r="CWA27" s="54"/>
      <c r="CWB27" s="54"/>
      <c r="CWC27" s="54"/>
      <c r="CWD27" s="54"/>
      <c r="CWE27" s="54"/>
      <c r="CWF27" s="54"/>
      <c r="CWG27" s="54"/>
      <c r="CWH27" s="54"/>
      <c r="CWI27" s="54"/>
      <c r="CWJ27" s="54"/>
      <c r="CWK27" s="54"/>
      <c r="CWL27" s="54"/>
      <c r="CWM27" s="54"/>
      <c r="CWN27" s="54"/>
      <c r="CWO27" s="54"/>
      <c r="CWP27" s="54"/>
      <c r="CWQ27" s="54"/>
      <c r="CWR27" s="54"/>
      <c r="CWS27" s="54"/>
      <c r="CWT27" s="54"/>
      <c r="CWU27" s="54"/>
      <c r="CWV27" s="54"/>
      <c r="CWW27" s="54"/>
      <c r="CWX27" s="54"/>
      <c r="CWY27" s="54"/>
      <c r="CWZ27" s="54"/>
      <c r="CXA27" s="54"/>
      <c r="CXB27" s="54"/>
      <c r="CXC27" s="54"/>
      <c r="CXD27" s="54"/>
      <c r="CXE27" s="54"/>
      <c r="CXF27" s="54"/>
      <c r="CXG27" s="54"/>
      <c r="CXH27" s="54"/>
      <c r="CXI27" s="54"/>
      <c r="CXJ27" s="54"/>
      <c r="CXK27" s="54"/>
      <c r="CXL27" s="54"/>
      <c r="CXM27" s="54"/>
      <c r="CXN27" s="54"/>
      <c r="CXO27" s="54"/>
      <c r="CXP27" s="54"/>
      <c r="CXQ27" s="54"/>
      <c r="CXR27" s="54"/>
      <c r="CXS27" s="54"/>
      <c r="CXT27" s="54"/>
      <c r="CXU27" s="54"/>
      <c r="CXV27" s="54"/>
      <c r="CXW27" s="54"/>
      <c r="CXX27" s="54"/>
      <c r="CXY27" s="54"/>
      <c r="CXZ27" s="54"/>
      <c r="CYA27" s="54"/>
      <c r="CYB27" s="54"/>
      <c r="CYC27" s="54"/>
      <c r="CYD27" s="54"/>
      <c r="CYE27" s="54"/>
      <c r="CYF27" s="54"/>
      <c r="CYG27" s="54"/>
      <c r="CYH27" s="54"/>
      <c r="CYI27" s="54"/>
      <c r="CYJ27" s="54"/>
      <c r="CYK27" s="54"/>
      <c r="CYL27" s="54"/>
      <c r="CYM27" s="54"/>
      <c r="CYN27" s="54"/>
      <c r="CYO27" s="54"/>
      <c r="CYP27" s="54"/>
      <c r="CYQ27" s="54"/>
      <c r="CYR27" s="54"/>
      <c r="CYS27" s="54"/>
      <c r="CYT27" s="54"/>
      <c r="CYU27" s="54"/>
      <c r="CYV27" s="54"/>
      <c r="CYW27" s="54"/>
      <c r="CYX27" s="54"/>
      <c r="CYY27" s="54"/>
      <c r="CYZ27" s="54"/>
      <c r="CZA27" s="54"/>
      <c r="CZB27" s="54"/>
      <c r="CZC27" s="54"/>
      <c r="CZD27" s="54"/>
      <c r="CZE27" s="54"/>
      <c r="CZF27" s="54"/>
      <c r="CZG27" s="54"/>
      <c r="CZH27" s="54"/>
      <c r="CZI27" s="54"/>
      <c r="CZJ27" s="54"/>
      <c r="CZK27" s="54"/>
      <c r="CZL27" s="54"/>
      <c r="CZM27" s="54"/>
      <c r="CZN27" s="54"/>
      <c r="CZO27" s="54"/>
      <c r="CZP27" s="54"/>
      <c r="CZQ27" s="54"/>
      <c r="CZR27" s="54"/>
      <c r="CZS27" s="54"/>
      <c r="CZT27" s="54"/>
      <c r="CZU27" s="54"/>
      <c r="CZV27" s="54"/>
      <c r="CZW27" s="54"/>
      <c r="CZX27" s="54"/>
      <c r="CZY27" s="54"/>
      <c r="CZZ27" s="54"/>
      <c r="DAA27" s="54"/>
      <c r="DAB27" s="54"/>
      <c r="DAC27" s="54"/>
      <c r="DAD27" s="54"/>
      <c r="DAE27" s="54"/>
      <c r="DAF27" s="54"/>
      <c r="DAG27" s="54"/>
      <c r="DAH27" s="54"/>
      <c r="DAI27" s="54"/>
      <c r="DAJ27" s="54"/>
      <c r="DAK27" s="54"/>
      <c r="DAL27" s="54"/>
      <c r="DAM27" s="54"/>
      <c r="DAN27" s="54"/>
      <c r="DAO27" s="54"/>
      <c r="DAP27" s="54"/>
      <c r="DAQ27" s="54"/>
      <c r="DAR27" s="54"/>
      <c r="DAS27" s="54"/>
      <c r="DAT27" s="54"/>
      <c r="DAU27" s="54"/>
      <c r="DAV27" s="54"/>
      <c r="DAW27" s="54"/>
      <c r="DAX27" s="54"/>
      <c r="DAY27" s="54"/>
      <c r="DAZ27" s="54"/>
      <c r="DBA27" s="54"/>
      <c r="DBB27" s="54"/>
      <c r="DBC27" s="54"/>
      <c r="DBD27" s="54"/>
      <c r="DBE27" s="54"/>
      <c r="DBF27" s="54"/>
      <c r="DBG27" s="54"/>
      <c r="DBH27" s="54"/>
      <c r="DBI27" s="54"/>
      <c r="DBJ27" s="54"/>
      <c r="DBK27" s="54"/>
      <c r="DBL27" s="54"/>
      <c r="DBM27" s="54"/>
      <c r="DBN27" s="54"/>
      <c r="DBO27" s="54"/>
      <c r="DBP27" s="54"/>
      <c r="DBQ27" s="54"/>
      <c r="DBR27" s="54"/>
      <c r="DBS27" s="54"/>
      <c r="DBT27" s="54"/>
      <c r="DBU27" s="54"/>
      <c r="DBV27" s="54"/>
      <c r="DBW27" s="54"/>
      <c r="DBX27" s="54"/>
      <c r="DBY27" s="54"/>
      <c r="DBZ27" s="54"/>
      <c r="DCA27" s="54"/>
      <c r="DCB27" s="54"/>
      <c r="DCC27" s="54"/>
      <c r="DCD27" s="54"/>
      <c r="DCE27" s="54"/>
      <c r="DCF27" s="54"/>
      <c r="DCG27" s="54"/>
      <c r="DCH27" s="54"/>
      <c r="DCI27" s="54"/>
      <c r="DCJ27" s="54"/>
      <c r="DCK27" s="54"/>
      <c r="DCL27" s="54"/>
      <c r="DCM27" s="54"/>
      <c r="DCN27" s="54"/>
      <c r="DCO27" s="54"/>
      <c r="DCP27" s="54"/>
      <c r="DCQ27" s="54"/>
      <c r="DCR27" s="54"/>
      <c r="DCS27" s="54"/>
      <c r="DCT27" s="54"/>
      <c r="DCU27" s="54"/>
      <c r="DCV27" s="54"/>
      <c r="DCW27" s="54"/>
      <c r="DCX27" s="54"/>
      <c r="DCY27" s="54"/>
      <c r="DCZ27" s="54"/>
      <c r="DDA27" s="54"/>
      <c r="DDB27" s="54"/>
      <c r="DDC27" s="54"/>
      <c r="DDD27" s="54"/>
      <c r="DDE27" s="54"/>
      <c r="DDF27" s="54"/>
      <c r="DDG27" s="54"/>
      <c r="DDH27" s="54"/>
      <c r="DDI27" s="54"/>
      <c r="DDJ27" s="54"/>
      <c r="DDK27" s="54"/>
      <c r="DDL27" s="54"/>
      <c r="DDM27" s="54"/>
      <c r="DDN27" s="54"/>
      <c r="DDO27" s="54"/>
      <c r="DDP27" s="54"/>
      <c r="DDQ27" s="54"/>
      <c r="DDR27" s="54"/>
      <c r="DDS27" s="54"/>
      <c r="DDT27" s="54"/>
      <c r="DDU27" s="54"/>
      <c r="DDV27" s="54"/>
      <c r="DDW27" s="54"/>
      <c r="DDX27" s="54"/>
      <c r="DDY27" s="54"/>
      <c r="DDZ27" s="54"/>
      <c r="DEA27" s="54"/>
      <c r="DEB27" s="54"/>
      <c r="DEC27" s="54"/>
      <c r="DED27" s="54"/>
      <c r="DEE27" s="54"/>
      <c r="DEF27" s="54"/>
      <c r="DEG27" s="54"/>
      <c r="DEH27" s="54"/>
      <c r="DEI27" s="54"/>
      <c r="DEJ27" s="54"/>
      <c r="DEK27" s="54"/>
      <c r="DEL27" s="54"/>
      <c r="DEM27" s="54"/>
      <c r="DEN27" s="54"/>
      <c r="DEO27" s="54"/>
      <c r="DEP27" s="54"/>
      <c r="DEQ27" s="54"/>
      <c r="DER27" s="54"/>
      <c r="DES27" s="54"/>
      <c r="DET27" s="54"/>
      <c r="DEU27" s="54"/>
      <c r="DEV27" s="54"/>
      <c r="DEW27" s="54"/>
      <c r="DEX27" s="54"/>
      <c r="DEY27" s="54"/>
      <c r="DEZ27" s="54"/>
      <c r="DFA27" s="54"/>
      <c r="DFB27" s="54"/>
      <c r="DFC27" s="54"/>
      <c r="DFD27" s="54"/>
      <c r="DFE27" s="54"/>
      <c r="DFF27" s="54"/>
      <c r="DFG27" s="54"/>
      <c r="DFH27" s="54"/>
      <c r="DFI27" s="54"/>
      <c r="DFJ27" s="54"/>
      <c r="DFK27" s="54"/>
      <c r="DFL27" s="54"/>
      <c r="DFM27" s="54"/>
      <c r="DFN27" s="54"/>
      <c r="DFO27" s="54"/>
      <c r="DFP27" s="54"/>
      <c r="DFQ27" s="54"/>
      <c r="DFR27" s="54"/>
      <c r="DFS27" s="54"/>
      <c r="DFT27" s="54"/>
      <c r="DFU27" s="54"/>
      <c r="DFV27" s="54"/>
      <c r="DFW27" s="54"/>
      <c r="DFX27" s="54"/>
      <c r="DFY27" s="54"/>
      <c r="DFZ27" s="54"/>
      <c r="DGA27" s="54"/>
      <c r="DGB27" s="54"/>
      <c r="DGC27" s="54"/>
      <c r="DGD27" s="54"/>
      <c r="DGE27" s="54"/>
      <c r="DGF27" s="54"/>
      <c r="DGG27" s="54"/>
      <c r="DGH27" s="54"/>
      <c r="DGI27" s="54"/>
      <c r="DGJ27" s="54"/>
      <c r="DGK27" s="54"/>
      <c r="DGL27" s="54"/>
      <c r="DGM27" s="54"/>
      <c r="DGN27" s="54"/>
      <c r="DGO27" s="54"/>
      <c r="DGP27" s="54"/>
      <c r="DGQ27" s="54"/>
      <c r="DGR27" s="54"/>
      <c r="DGS27" s="54"/>
      <c r="DGT27" s="54"/>
      <c r="DGU27" s="54"/>
      <c r="DGV27" s="54"/>
      <c r="DGW27" s="54"/>
      <c r="DGX27" s="54"/>
      <c r="DGY27" s="54"/>
      <c r="DGZ27" s="54"/>
      <c r="DHA27" s="54"/>
      <c r="DHB27" s="54"/>
      <c r="DHC27" s="54"/>
      <c r="DHD27" s="54"/>
      <c r="DHE27" s="54"/>
      <c r="DHF27" s="54"/>
      <c r="DHG27" s="54"/>
      <c r="DHH27" s="54"/>
      <c r="DHI27" s="54"/>
      <c r="DHJ27" s="54"/>
      <c r="DHK27" s="54"/>
      <c r="DHL27" s="54"/>
      <c r="DHM27" s="54"/>
      <c r="DHN27" s="54"/>
      <c r="DHO27" s="54"/>
      <c r="DHP27" s="54"/>
      <c r="DHQ27" s="54"/>
      <c r="DHR27" s="54"/>
      <c r="DHS27" s="54"/>
      <c r="DHT27" s="54"/>
      <c r="DHU27" s="54"/>
      <c r="DHV27" s="54"/>
      <c r="DHW27" s="54"/>
      <c r="DHX27" s="54"/>
      <c r="DHY27" s="54"/>
      <c r="DHZ27" s="54"/>
      <c r="DIA27" s="54"/>
      <c r="DIB27" s="54"/>
      <c r="DIC27" s="54"/>
      <c r="DID27" s="54"/>
      <c r="DIE27" s="54"/>
      <c r="DIF27" s="54"/>
      <c r="DIG27" s="54"/>
      <c r="DIH27" s="54"/>
      <c r="DII27" s="54"/>
      <c r="DIJ27" s="54"/>
      <c r="DIK27" s="54"/>
      <c r="DIL27" s="54"/>
      <c r="DIM27" s="54"/>
      <c r="DIN27" s="54"/>
      <c r="DIO27" s="54"/>
      <c r="DIP27" s="54"/>
      <c r="DIQ27" s="54"/>
      <c r="DIR27" s="54"/>
      <c r="DIS27" s="54"/>
      <c r="DIT27" s="54"/>
      <c r="DIU27" s="54"/>
      <c r="DIV27" s="54"/>
      <c r="DIW27" s="54"/>
      <c r="DIX27" s="54"/>
      <c r="DIY27" s="54"/>
      <c r="DIZ27" s="54"/>
      <c r="DJA27" s="54"/>
      <c r="DJB27" s="54"/>
      <c r="DJC27" s="54"/>
      <c r="DJD27" s="54"/>
      <c r="DJE27" s="54"/>
      <c r="DJF27" s="54"/>
      <c r="DJG27" s="54"/>
      <c r="DJH27" s="54"/>
      <c r="DJI27" s="54"/>
      <c r="DJJ27" s="54"/>
      <c r="DJK27" s="54"/>
      <c r="DJL27" s="54"/>
      <c r="DJM27" s="54"/>
      <c r="DJN27" s="54"/>
      <c r="DJO27" s="54"/>
      <c r="DJP27" s="54"/>
      <c r="DJQ27" s="54"/>
      <c r="DJR27" s="54"/>
      <c r="DJS27" s="54"/>
      <c r="DJT27" s="54"/>
      <c r="DJU27" s="54"/>
      <c r="DJV27" s="54"/>
      <c r="DJW27" s="54"/>
      <c r="DJX27" s="54"/>
      <c r="DJY27" s="54"/>
      <c r="DJZ27" s="54"/>
      <c r="DKA27" s="54"/>
      <c r="DKB27" s="54"/>
      <c r="DKC27" s="54"/>
      <c r="DKD27" s="54"/>
      <c r="DKE27" s="54"/>
      <c r="DKF27" s="54"/>
      <c r="DKG27" s="54"/>
      <c r="DKH27" s="54"/>
      <c r="DKI27" s="54"/>
      <c r="DKJ27" s="54"/>
      <c r="DKK27" s="54"/>
      <c r="DKL27" s="54"/>
      <c r="DKM27" s="54"/>
      <c r="DKN27" s="54"/>
      <c r="DKO27" s="54"/>
      <c r="DKP27" s="54"/>
      <c r="DKQ27" s="54"/>
      <c r="DKR27" s="54"/>
      <c r="DKS27" s="54"/>
      <c r="DKT27" s="54"/>
      <c r="DKU27" s="54"/>
      <c r="DKV27" s="54"/>
      <c r="DKW27" s="54"/>
      <c r="DKX27" s="54"/>
      <c r="DKY27" s="54"/>
      <c r="DKZ27" s="54"/>
      <c r="DLA27" s="54"/>
      <c r="DLB27" s="54"/>
      <c r="DLC27" s="54"/>
      <c r="DLD27" s="54"/>
      <c r="DLE27" s="54"/>
      <c r="DLF27" s="54"/>
      <c r="DLG27" s="54"/>
      <c r="DLH27" s="54"/>
      <c r="DLI27" s="54"/>
      <c r="DLJ27" s="54"/>
      <c r="DLK27" s="54"/>
      <c r="DLL27" s="54"/>
      <c r="DLM27" s="54"/>
      <c r="DLN27" s="54"/>
      <c r="DLO27" s="54"/>
      <c r="DLP27" s="54"/>
      <c r="DLQ27" s="54"/>
      <c r="DLR27" s="54"/>
      <c r="DLS27" s="54"/>
      <c r="DLT27" s="54"/>
      <c r="DLU27" s="54"/>
      <c r="DLV27" s="54"/>
      <c r="DLW27" s="54"/>
      <c r="DLX27" s="54"/>
      <c r="DLY27" s="54"/>
      <c r="DLZ27" s="54"/>
      <c r="DMA27" s="54"/>
      <c r="DMB27" s="54"/>
      <c r="DMC27" s="54"/>
      <c r="DMD27" s="54"/>
      <c r="DME27" s="54"/>
      <c r="DMF27" s="54"/>
      <c r="DMG27" s="54"/>
      <c r="DMH27" s="54"/>
      <c r="DMI27" s="54"/>
      <c r="DMJ27" s="54"/>
      <c r="DMK27" s="54"/>
      <c r="DML27" s="54"/>
      <c r="DMM27" s="54"/>
      <c r="DMN27" s="54"/>
      <c r="DMO27" s="54"/>
      <c r="DMP27" s="54"/>
      <c r="DMQ27" s="54"/>
      <c r="DMR27" s="54"/>
      <c r="DMS27" s="54"/>
      <c r="DMT27" s="54"/>
      <c r="DMU27" s="54"/>
      <c r="DMV27" s="54"/>
      <c r="DMW27" s="54"/>
      <c r="DMX27" s="54"/>
      <c r="DMY27" s="54"/>
      <c r="DMZ27" s="54"/>
      <c r="DNA27" s="54"/>
      <c r="DNB27" s="54"/>
      <c r="DNC27" s="54"/>
      <c r="DND27" s="54"/>
      <c r="DNE27" s="54"/>
      <c r="DNF27" s="54"/>
      <c r="DNG27" s="54"/>
      <c r="DNH27" s="54"/>
      <c r="DNI27" s="54"/>
      <c r="DNJ27" s="54"/>
      <c r="DNK27" s="54"/>
      <c r="DNL27" s="54"/>
      <c r="DNM27" s="54"/>
      <c r="DNN27" s="54"/>
      <c r="DNO27" s="54"/>
      <c r="DNP27" s="54"/>
      <c r="DNQ27" s="54"/>
      <c r="DNR27" s="54"/>
      <c r="DNS27" s="54"/>
      <c r="DNT27" s="54"/>
      <c r="DNU27" s="54"/>
      <c r="DNV27" s="54"/>
      <c r="DNW27" s="54"/>
      <c r="DNX27" s="54"/>
      <c r="DNY27" s="54"/>
      <c r="DNZ27" s="54"/>
      <c r="DOA27" s="54"/>
      <c r="DOB27" s="54"/>
      <c r="DOC27" s="54"/>
      <c r="DOD27" s="54"/>
      <c r="DOE27" s="54"/>
      <c r="DOF27" s="54"/>
      <c r="DOG27" s="54"/>
      <c r="DOH27" s="54"/>
      <c r="DOI27" s="54"/>
      <c r="DOJ27" s="54"/>
      <c r="DOK27" s="54"/>
      <c r="DOL27" s="54"/>
      <c r="DOM27" s="54"/>
      <c r="DON27" s="54"/>
      <c r="DOO27" s="54"/>
      <c r="DOP27" s="54"/>
      <c r="DOQ27" s="54"/>
      <c r="DOR27" s="54"/>
      <c r="DOS27" s="54"/>
      <c r="DOT27" s="54"/>
      <c r="DOU27" s="54"/>
      <c r="DOV27" s="54"/>
      <c r="DOW27" s="54"/>
      <c r="DOX27" s="54"/>
      <c r="DOY27" s="54"/>
      <c r="DOZ27" s="54"/>
      <c r="DPA27" s="54"/>
      <c r="DPB27" s="54"/>
      <c r="DPC27" s="54"/>
      <c r="DPD27" s="54"/>
      <c r="DPE27" s="54"/>
      <c r="DPF27" s="54"/>
      <c r="DPG27" s="54"/>
      <c r="DPH27" s="54"/>
      <c r="DPI27" s="54"/>
      <c r="DPJ27" s="54"/>
      <c r="DPK27" s="54"/>
      <c r="DPL27" s="54"/>
      <c r="DPM27" s="54"/>
      <c r="DPN27" s="54"/>
      <c r="DPO27" s="54"/>
      <c r="DPP27" s="54"/>
      <c r="DPQ27" s="54"/>
      <c r="DPR27" s="54"/>
      <c r="DPS27" s="54"/>
      <c r="DPT27" s="54"/>
      <c r="DPU27" s="54"/>
      <c r="DPV27" s="54"/>
      <c r="DPW27" s="54"/>
      <c r="DPX27" s="54"/>
      <c r="DPY27" s="54"/>
      <c r="DPZ27" s="54"/>
      <c r="DQA27" s="54"/>
      <c r="DQB27" s="54"/>
      <c r="DQC27" s="54"/>
      <c r="DQD27" s="54"/>
      <c r="DQE27" s="54"/>
      <c r="DQF27" s="54"/>
      <c r="DQG27" s="54"/>
      <c r="DQH27" s="54"/>
      <c r="DQI27" s="54"/>
      <c r="DQJ27" s="54"/>
      <c r="DQK27" s="54"/>
      <c r="DQL27" s="54"/>
      <c r="DQM27" s="54"/>
      <c r="DQN27" s="54"/>
      <c r="DQO27" s="54"/>
      <c r="DQP27" s="54"/>
      <c r="DQQ27" s="54"/>
      <c r="DQR27" s="54"/>
      <c r="DQS27" s="54"/>
      <c r="DQT27" s="54"/>
      <c r="DQU27" s="54"/>
      <c r="DQV27" s="54"/>
      <c r="DQW27" s="54"/>
      <c r="DQX27" s="54"/>
      <c r="DQY27" s="54"/>
      <c r="DQZ27" s="54"/>
      <c r="DRA27" s="54"/>
      <c r="DRB27" s="54"/>
      <c r="DRC27" s="54"/>
      <c r="DRD27" s="54"/>
      <c r="DRE27" s="54"/>
      <c r="DRF27" s="54"/>
      <c r="DRG27" s="54"/>
      <c r="DRH27" s="54"/>
      <c r="DRI27" s="54"/>
      <c r="DRJ27" s="54"/>
      <c r="DRK27" s="54"/>
      <c r="DRL27" s="54"/>
      <c r="DRM27" s="54"/>
      <c r="DRN27" s="54"/>
      <c r="DRO27" s="54"/>
      <c r="DRP27" s="54"/>
      <c r="DRQ27" s="54"/>
      <c r="DRR27" s="54"/>
      <c r="DRS27" s="54"/>
      <c r="DRT27" s="54"/>
      <c r="DRU27" s="54"/>
      <c r="DRV27" s="54"/>
      <c r="DRW27" s="54"/>
      <c r="DRX27" s="54"/>
      <c r="DRY27" s="54"/>
      <c r="DRZ27" s="54"/>
      <c r="DSA27" s="54"/>
      <c r="DSB27" s="54"/>
      <c r="DSC27" s="54"/>
      <c r="DSD27" s="54"/>
      <c r="DSE27" s="54"/>
      <c r="DSF27" s="54"/>
      <c r="DSG27" s="54"/>
      <c r="DSH27" s="54"/>
      <c r="DSI27" s="54"/>
      <c r="DSJ27" s="54"/>
      <c r="DSK27" s="54"/>
      <c r="DSL27" s="54"/>
      <c r="DSM27" s="54"/>
      <c r="DSN27" s="54"/>
      <c r="DSO27" s="54"/>
      <c r="DSP27" s="54"/>
      <c r="DSQ27" s="54"/>
      <c r="DSR27" s="54"/>
      <c r="DSS27" s="54"/>
      <c r="DST27" s="54"/>
      <c r="DSU27" s="54"/>
      <c r="DSV27" s="54"/>
      <c r="DSW27" s="54"/>
      <c r="DSX27" s="54"/>
      <c r="DSY27" s="54"/>
      <c r="DSZ27" s="54"/>
      <c r="DTA27" s="54"/>
      <c r="DTB27" s="54"/>
      <c r="DTC27" s="54"/>
      <c r="DTD27" s="54"/>
      <c r="DTE27" s="54"/>
      <c r="DTF27" s="54"/>
      <c r="DTG27" s="54"/>
      <c r="DTH27" s="54"/>
      <c r="DTI27" s="54"/>
      <c r="DTJ27" s="54"/>
      <c r="DTK27" s="54"/>
      <c r="DTL27" s="54"/>
      <c r="DTM27" s="54"/>
      <c r="DTN27" s="54"/>
      <c r="DTO27" s="54"/>
      <c r="DTP27" s="54"/>
      <c r="DTQ27" s="54"/>
      <c r="DTR27" s="54"/>
      <c r="DTS27" s="54"/>
      <c r="DTT27" s="54"/>
      <c r="DTU27" s="54"/>
      <c r="DTV27" s="54"/>
      <c r="DTW27" s="54"/>
      <c r="DTX27" s="54"/>
      <c r="DTY27" s="54"/>
      <c r="DTZ27" s="54"/>
      <c r="DUA27" s="54"/>
      <c r="DUB27" s="54"/>
      <c r="DUC27" s="54"/>
      <c r="DUD27" s="54"/>
      <c r="DUE27" s="54"/>
      <c r="DUF27" s="54"/>
      <c r="DUG27" s="54"/>
      <c r="DUH27" s="54"/>
      <c r="DUI27" s="54"/>
      <c r="DUJ27" s="54"/>
      <c r="DUK27" s="54"/>
      <c r="DUL27" s="54"/>
      <c r="DUM27" s="54"/>
      <c r="DUN27" s="54"/>
      <c r="DUO27" s="54"/>
      <c r="DUP27" s="54"/>
      <c r="DUQ27" s="54"/>
      <c r="DUR27" s="54"/>
      <c r="DUS27" s="54"/>
      <c r="DUT27" s="54"/>
      <c r="DUU27" s="54"/>
      <c r="DUV27" s="54"/>
      <c r="DUW27" s="54"/>
      <c r="DUX27" s="54"/>
      <c r="DUY27" s="54"/>
      <c r="DUZ27" s="54"/>
      <c r="DVA27" s="54"/>
      <c r="DVB27" s="54"/>
      <c r="DVC27" s="54"/>
      <c r="DVD27" s="54"/>
      <c r="DVE27" s="54"/>
      <c r="DVF27" s="54"/>
      <c r="DVG27" s="54"/>
      <c r="DVH27" s="54"/>
      <c r="DVI27" s="54"/>
      <c r="DVJ27" s="54"/>
      <c r="DVK27" s="54"/>
      <c r="DVL27" s="54"/>
      <c r="DVM27" s="54"/>
      <c r="DVN27" s="54"/>
      <c r="DVO27" s="54"/>
      <c r="DVP27" s="54"/>
      <c r="DVQ27" s="54"/>
      <c r="DVR27" s="54"/>
      <c r="DVS27" s="54"/>
      <c r="DVT27" s="54"/>
      <c r="DVU27" s="54"/>
      <c r="DVV27" s="54"/>
      <c r="DVW27" s="54"/>
      <c r="DVX27" s="54"/>
      <c r="DVY27" s="54"/>
      <c r="DVZ27" s="54"/>
      <c r="DWA27" s="54"/>
      <c r="DWB27" s="54"/>
      <c r="DWC27" s="54"/>
      <c r="DWD27" s="54"/>
      <c r="DWE27" s="54"/>
      <c r="DWF27" s="54"/>
      <c r="DWG27" s="54"/>
      <c r="DWH27" s="54"/>
      <c r="DWI27" s="54"/>
      <c r="DWJ27" s="54"/>
      <c r="DWK27" s="54"/>
      <c r="DWL27" s="54"/>
      <c r="DWM27" s="54"/>
      <c r="DWN27" s="54"/>
      <c r="DWO27" s="54"/>
      <c r="DWP27" s="54"/>
      <c r="DWQ27" s="54"/>
      <c r="DWR27" s="54"/>
      <c r="DWS27" s="54"/>
      <c r="DWT27" s="54"/>
      <c r="DWU27" s="54"/>
      <c r="DWV27" s="54"/>
      <c r="DWW27" s="54"/>
      <c r="DWX27" s="54"/>
      <c r="DWY27" s="54"/>
      <c r="DWZ27" s="54"/>
      <c r="DXA27" s="54"/>
      <c r="DXB27" s="54"/>
      <c r="DXC27" s="54"/>
      <c r="DXD27" s="54"/>
      <c r="DXE27" s="54"/>
      <c r="DXF27" s="54"/>
      <c r="DXG27" s="54"/>
      <c r="DXH27" s="54"/>
      <c r="DXI27" s="54"/>
      <c r="DXJ27" s="54"/>
      <c r="DXK27" s="54"/>
      <c r="DXL27" s="54"/>
      <c r="DXM27" s="54"/>
      <c r="DXN27" s="54"/>
      <c r="DXO27" s="54"/>
      <c r="DXP27" s="54"/>
      <c r="DXQ27" s="54"/>
      <c r="DXR27" s="54"/>
      <c r="DXS27" s="54"/>
      <c r="DXT27" s="54"/>
      <c r="DXU27" s="54"/>
      <c r="DXV27" s="54"/>
      <c r="DXW27" s="54"/>
      <c r="DXX27" s="54"/>
      <c r="DXY27" s="54"/>
      <c r="DXZ27" s="54"/>
      <c r="DYA27" s="54"/>
      <c r="DYB27" s="54"/>
      <c r="DYC27" s="54"/>
      <c r="DYD27" s="54"/>
      <c r="DYE27" s="54"/>
      <c r="DYF27" s="54"/>
      <c r="DYG27" s="54"/>
      <c r="DYH27" s="54"/>
      <c r="DYI27" s="54"/>
      <c r="DYJ27" s="54"/>
      <c r="DYK27" s="54"/>
      <c r="DYL27" s="54"/>
      <c r="DYM27" s="54"/>
      <c r="DYN27" s="54"/>
      <c r="DYO27" s="54"/>
      <c r="DYP27" s="54"/>
      <c r="DYQ27" s="54"/>
      <c r="DYR27" s="54"/>
      <c r="DYS27" s="54"/>
      <c r="DYT27" s="54"/>
      <c r="DYU27" s="54"/>
      <c r="DYV27" s="54"/>
      <c r="DYW27" s="54"/>
      <c r="DYX27" s="54"/>
      <c r="DYY27" s="54"/>
      <c r="DYZ27" s="54"/>
      <c r="DZA27" s="54"/>
      <c r="DZB27" s="54"/>
      <c r="DZC27" s="54"/>
      <c r="DZD27" s="54"/>
      <c r="DZE27" s="54"/>
      <c r="DZF27" s="54"/>
      <c r="DZG27" s="54"/>
      <c r="DZH27" s="54"/>
      <c r="DZI27" s="54"/>
      <c r="DZJ27" s="54"/>
      <c r="DZK27" s="54"/>
      <c r="DZL27" s="54"/>
      <c r="DZM27" s="54"/>
      <c r="DZN27" s="54"/>
      <c r="DZO27" s="54"/>
      <c r="DZP27" s="54"/>
      <c r="DZQ27" s="54"/>
      <c r="DZR27" s="54"/>
      <c r="DZS27" s="54"/>
      <c r="DZT27" s="54"/>
      <c r="DZU27" s="54"/>
      <c r="DZV27" s="54"/>
      <c r="DZW27" s="54"/>
      <c r="DZX27" s="54"/>
      <c r="DZY27" s="54"/>
      <c r="DZZ27" s="54"/>
      <c r="EAA27" s="54"/>
      <c r="EAB27" s="54"/>
      <c r="EAC27" s="54"/>
      <c r="EAD27" s="54"/>
      <c r="EAE27" s="54"/>
      <c r="EAF27" s="54"/>
      <c r="EAG27" s="54"/>
      <c r="EAH27" s="54"/>
      <c r="EAI27" s="54"/>
      <c r="EAJ27" s="54"/>
      <c r="EAK27" s="54"/>
      <c r="EAL27" s="54"/>
      <c r="EAM27" s="54"/>
      <c r="EAN27" s="54"/>
      <c r="EAO27" s="54"/>
      <c r="EAP27" s="54"/>
      <c r="EAQ27" s="54"/>
      <c r="EAR27" s="54"/>
      <c r="EAS27" s="54"/>
      <c r="EAT27" s="54"/>
      <c r="EAU27" s="54"/>
      <c r="EAV27" s="54"/>
      <c r="EAW27" s="54"/>
      <c r="EAX27" s="54"/>
      <c r="EAY27" s="54"/>
      <c r="EAZ27" s="54"/>
      <c r="EBA27" s="54"/>
      <c r="EBB27" s="54"/>
      <c r="EBC27" s="54"/>
      <c r="EBD27" s="54"/>
      <c r="EBE27" s="54"/>
      <c r="EBF27" s="54"/>
      <c r="EBG27" s="54"/>
      <c r="EBH27" s="54"/>
      <c r="EBI27" s="54"/>
      <c r="EBJ27" s="54"/>
      <c r="EBK27" s="54"/>
      <c r="EBL27" s="54"/>
      <c r="EBM27" s="54"/>
      <c r="EBN27" s="54"/>
      <c r="EBO27" s="54"/>
      <c r="EBP27" s="54"/>
      <c r="EBQ27" s="54"/>
      <c r="EBR27" s="54"/>
      <c r="EBS27" s="54"/>
      <c r="EBT27" s="54"/>
      <c r="EBU27" s="54"/>
      <c r="EBV27" s="54"/>
      <c r="EBW27" s="54"/>
      <c r="EBX27" s="54"/>
      <c r="EBY27" s="54"/>
      <c r="EBZ27" s="54"/>
      <c r="ECA27" s="54"/>
      <c r="ECB27" s="54"/>
      <c r="ECC27" s="54"/>
      <c r="ECD27" s="54"/>
      <c r="ECE27" s="54"/>
      <c r="ECF27" s="54"/>
      <c r="ECG27" s="54"/>
      <c r="ECH27" s="54"/>
      <c r="ECI27" s="54"/>
      <c r="ECJ27" s="54"/>
      <c r="ECK27" s="54"/>
      <c r="ECL27" s="54"/>
      <c r="ECM27" s="54"/>
      <c r="ECN27" s="54"/>
      <c r="ECO27" s="54"/>
      <c r="ECP27" s="54"/>
      <c r="ECQ27" s="54"/>
      <c r="ECR27" s="54"/>
      <c r="ECS27" s="54"/>
      <c r="ECT27" s="54"/>
      <c r="ECU27" s="54"/>
      <c r="ECV27" s="54"/>
      <c r="ECW27" s="54"/>
      <c r="ECX27" s="54"/>
      <c r="ECY27" s="54"/>
      <c r="ECZ27" s="54"/>
      <c r="EDA27" s="54"/>
      <c r="EDB27" s="54"/>
      <c r="EDC27" s="54"/>
      <c r="EDD27" s="54"/>
      <c r="EDE27" s="54"/>
      <c r="EDF27" s="54"/>
      <c r="EDG27" s="54"/>
      <c r="EDH27" s="54"/>
      <c r="EDI27" s="54"/>
      <c r="EDJ27" s="54"/>
      <c r="EDK27" s="54"/>
      <c r="EDL27" s="54"/>
      <c r="EDM27" s="54"/>
      <c r="EDN27" s="54"/>
      <c r="EDO27" s="54"/>
      <c r="EDP27" s="54"/>
      <c r="EDQ27" s="54"/>
      <c r="EDR27" s="54"/>
      <c r="EDS27" s="54"/>
      <c r="EDT27" s="54"/>
      <c r="EDU27" s="54"/>
      <c r="EDV27" s="54"/>
      <c r="EDW27" s="54"/>
      <c r="EDX27" s="54"/>
      <c r="EDY27" s="54"/>
      <c r="EDZ27" s="54"/>
      <c r="EEA27" s="54"/>
      <c r="EEB27" s="54"/>
      <c r="EEC27" s="54"/>
      <c r="EED27" s="54"/>
      <c r="EEE27" s="54"/>
      <c r="EEF27" s="54"/>
      <c r="EEG27" s="54"/>
      <c r="EEH27" s="54"/>
      <c r="EEI27" s="54"/>
      <c r="EEJ27" s="54"/>
      <c r="EEK27" s="54"/>
      <c r="EEL27" s="54"/>
      <c r="EEM27" s="54"/>
      <c r="EEN27" s="54"/>
      <c r="EEO27" s="54"/>
      <c r="EEP27" s="54"/>
      <c r="EEQ27" s="54"/>
      <c r="EER27" s="54"/>
      <c r="EES27" s="54"/>
      <c r="EET27" s="54"/>
      <c r="EEU27" s="54"/>
      <c r="EEV27" s="54"/>
      <c r="EEW27" s="54"/>
      <c r="EEX27" s="54"/>
      <c r="EEY27" s="54"/>
      <c r="EEZ27" s="54"/>
      <c r="EFA27" s="54"/>
      <c r="EFB27" s="54"/>
      <c r="EFC27" s="54"/>
      <c r="EFD27" s="54"/>
      <c r="EFE27" s="54"/>
      <c r="EFF27" s="54"/>
      <c r="EFG27" s="54"/>
      <c r="EFH27" s="54"/>
      <c r="EFI27" s="54"/>
      <c r="EFJ27" s="54"/>
      <c r="EFK27" s="54"/>
      <c r="EFL27" s="54"/>
      <c r="EFM27" s="54"/>
      <c r="EFN27" s="54"/>
      <c r="EFO27" s="54"/>
      <c r="EFP27" s="54"/>
      <c r="EFQ27" s="54"/>
      <c r="EFR27" s="54"/>
      <c r="EFS27" s="54"/>
      <c r="EFT27" s="54"/>
      <c r="EFU27" s="54"/>
      <c r="EFV27" s="54"/>
      <c r="EFW27" s="54"/>
      <c r="EFX27" s="54"/>
      <c r="EFY27" s="54"/>
      <c r="EFZ27" s="54"/>
      <c r="EGA27" s="54"/>
      <c r="EGB27" s="54"/>
      <c r="EGC27" s="54"/>
      <c r="EGD27" s="54"/>
      <c r="EGE27" s="54"/>
      <c r="EGF27" s="54"/>
      <c r="EGG27" s="54"/>
      <c r="EGH27" s="54"/>
      <c r="EGI27" s="54"/>
      <c r="EGJ27" s="54"/>
      <c r="EGK27" s="54"/>
      <c r="EGL27" s="54"/>
      <c r="EGM27" s="54"/>
      <c r="EGN27" s="54"/>
      <c r="EGO27" s="54"/>
      <c r="EGP27" s="54"/>
      <c r="EGQ27" s="54"/>
      <c r="EGR27" s="54"/>
      <c r="EGS27" s="54"/>
      <c r="EGT27" s="54"/>
      <c r="EGU27" s="54"/>
      <c r="EGV27" s="54"/>
      <c r="EGW27" s="54"/>
      <c r="EGX27" s="54"/>
      <c r="EGY27" s="54"/>
      <c r="EGZ27" s="54"/>
      <c r="EHA27" s="54"/>
      <c r="EHB27" s="54"/>
      <c r="EHC27" s="54"/>
      <c r="EHD27" s="54"/>
      <c r="EHE27" s="54"/>
      <c r="EHF27" s="54"/>
      <c r="EHG27" s="54"/>
      <c r="EHH27" s="54"/>
      <c r="EHI27" s="54"/>
      <c r="EHJ27" s="54"/>
      <c r="EHK27" s="54"/>
      <c r="EHL27" s="54"/>
      <c r="EHM27" s="54"/>
      <c r="EHN27" s="54"/>
      <c r="EHO27" s="54"/>
      <c r="EHP27" s="54"/>
      <c r="EHQ27" s="54"/>
      <c r="EHR27" s="54"/>
      <c r="EHS27" s="54"/>
      <c r="EHT27" s="54"/>
      <c r="EHU27" s="54"/>
      <c r="EHV27" s="54"/>
      <c r="EHW27" s="54"/>
      <c r="EHX27" s="54"/>
      <c r="EHY27" s="54"/>
      <c r="EHZ27" s="54"/>
      <c r="EIA27" s="54"/>
      <c r="EIB27" s="54"/>
      <c r="EIC27" s="54"/>
      <c r="EID27" s="54"/>
      <c r="EIE27" s="54"/>
      <c r="EIF27" s="54"/>
      <c r="EIG27" s="54"/>
      <c r="EIH27" s="54"/>
      <c r="EII27" s="54"/>
      <c r="EIJ27" s="54"/>
      <c r="EIK27" s="54"/>
      <c r="EIL27" s="54"/>
      <c r="EIM27" s="54"/>
      <c r="EIN27" s="54"/>
      <c r="EIO27" s="54"/>
      <c r="EIP27" s="54"/>
      <c r="EIQ27" s="54"/>
      <c r="EIR27" s="54"/>
      <c r="EIS27" s="54"/>
      <c r="EIT27" s="54"/>
      <c r="EIU27" s="54"/>
      <c r="EIV27" s="54"/>
      <c r="EIW27" s="54"/>
      <c r="EIX27" s="54"/>
      <c r="EIY27" s="54"/>
      <c r="EIZ27" s="54"/>
      <c r="EJA27" s="54"/>
      <c r="EJB27" s="54"/>
      <c r="EJC27" s="54"/>
      <c r="EJD27" s="54"/>
      <c r="EJE27" s="54"/>
      <c r="EJF27" s="54"/>
      <c r="EJG27" s="54"/>
      <c r="EJH27" s="54"/>
      <c r="EJI27" s="54"/>
      <c r="EJJ27" s="54"/>
      <c r="EJK27" s="54"/>
      <c r="EJL27" s="54"/>
      <c r="EJM27" s="54"/>
      <c r="EJN27" s="54"/>
      <c r="EJO27" s="54"/>
      <c r="EJP27" s="54"/>
      <c r="EJQ27" s="54"/>
      <c r="EJR27" s="54"/>
      <c r="EJS27" s="54"/>
      <c r="EJT27" s="54"/>
      <c r="EJU27" s="54"/>
      <c r="EJV27" s="54"/>
      <c r="EJW27" s="54"/>
      <c r="EJX27" s="54"/>
      <c r="EJY27" s="54"/>
      <c r="EJZ27" s="54"/>
      <c r="EKA27" s="54"/>
      <c r="EKB27" s="54"/>
      <c r="EKC27" s="54"/>
      <c r="EKD27" s="54"/>
      <c r="EKE27" s="54"/>
      <c r="EKF27" s="54"/>
      <c r="EKG27" s="54"/>
      <c r="EKH27" s="54"/>
      <c r="EKI27" s="54"/>
      <c r="EKJ27" s="54"/>
      <c r="EKK27" s="54"/>
      <c r="EKL27" s="54"/>
      <c r="EKM27" s="54"/>
      <c r="EKN27" s="54"/>
      <c r="EKO27" s="54"/>
      <c r="EKP27" s="54"/>
      <c r="EKQ27" s="54"/>
      <c r="EKR27" s="54"/>
      <c r="EKS27" s="54"/>
      <c r="EKT27" s="54"/>
      <c r="EKU27" s="54"/>
      <c r="EKV27" s="54"/>
      <c r="EKW27" s="54"/>
      <c r="EKX27" s="54"/>
      <c r="EKY27" s="54"/>
      <c r="EKZ27" s="54"/>
      <c r="ELA27" s="54"/>
      <c r="ELB27" s="54"/>
      <c r="ELC27" s="54"/>
      <c r="ELD27" s="54"/>
      <c r="ELE27" s="54"/>
      <c r="ELF27" s="54"/>
      <c r="ELG27" s="54"/>
      <c r="ELH27" s="54"/>
      <c r="ELI27" s="54"/>
      <c r="ELJ27" s="54"/>
      <c r="ELK27" s="54"/>
      <c r="ELL27" s="54"/>
      <c r="ELM27" s="54"/>
      <c r="ELN27" s="54"/>
      <c r="ELO27" s="54"/>
      <c r="ELP27" s="54"/>
      <c r="ELQ27" s="54"/>
      <c r="ELR27" s="54"/>
      <c r="ELS27" s="54"/>
      <c r="ELT27" s="54"/>
      <c r="ELU27" s="54"/>
      <c r="ELV27" s="54"/>
      <c r="ELW27" s="54"/>
      <c r="ELX27" s="54"/>
      <c r="ELY27" s="54"/>
      <c r="ELZ27" s="54"/>
      <c r="EMA27" s="54"/>
      <c r="EMB27" s="54"/>
      <c r="EMC27" s="54"/>
      <c r="EMD27" s="54"/>
      <c r="EME27" s="54"/>
      <c r="EMF27" s="54"/>
      <c r="EMG27" s="54"/>
      <c r="EMH27" s="54"/>
      <c r="EMI27" s="54"/>
      <c r="EMJ27" s="54"/>
      <c r="EMK27" s="54"/>
      <c r="EML27" s="54"/>
      <c r="EMM27" s="54"/>
      <c r="EMN27" s="54"/>
      <c r="EMO27" s="54"/>
      <c r="EMP27" s="54"/>
      <c r="EMQ27" s="54"/>
      <c r="EMR27" s="54"/>
      <c r="EMS27" s="54"/>
      <c r="EMT27" s="54"/>
      <c r="EMU27" s="54"/>
      <c r="EMV27" s="54"/>
      <c r="EMW27" s="54"/>
      <c r="EMX27" s="54"/>
      <c r="EMY27" s="54"/>
      <c r="EMZ27" s="54"/>
      <c r="ENA27" s="54"/>
      <c r="ENB27" s="54"/>
      <c r="ENC27" s="54"/>
      <c r="END27" s="54"/>
      <c r="ENE27" s="54"/>
      <c r="ENF27" s="54"/>
      <c r="ENG27" s="54"/>
      <c r="ENH27" s="54"/>
      <c r="ENI27" s="54"/>
      <c r="ENJ27" s="54"/>
      <c r="ENK27" s="54"/>
      <c r="ENL27" s="54"/>
      <c r="ENM27" s="54"/>
      <c r="ENN27" s="54"/>
      <c r="ENO27" s="54"/>
      <c r="ENP27" s="54"/>
      <c r="ENQ27" s="54"/>
      <c r="ENR27" s="54"/>
      <c r="ENS27" s="54"/>
      <c r="ENT27" s="54"/>
      <c r="ENU27" s="54"/>
      <c r="ENV27" s="54"/>
      <c r="ENW27" s="54"/>
      <c r="ENX27" s="54"/>
      <c r="ENY27" s="54"/>
      <c r="ENZ27" s="54"/>
      <c r="EOA27" s="54"/>
      <c r="EOB27" s="54"/>
      <c r="EOC27" s="54"/>
      <c r="EOD27" s="54"/>
      <c r="EOE27" s="54"/>
      <c r="EOF27" s="54"/>
      <c r="EOG27" s="54"/>
      <c r="EOH27" s="54"/>
      <c r="EOI27" s="54"/>
      <c r="EOJ27" s="54"/>
      <c r="EOK27" s="54"/>
      <c r="EOL27" s="54"/>
      <c r="EOM27" s="54"/>
      <c r="EON27" s="54"/>
      <c r="EOO27" s="54"/>
      <c r="EOP27" s="54"/>
      <c r="EOQ27" s="54"/>
      <c r="EOR27" s="54"/>
      <c r="EOS27" s="54"/>
      <c r="EOT27" s="54"/>
      <c r="EOU27" s="54"/>
      <c r="EOV27" s="54"/>
      <c r="EOW27" s="54"/>
      <c r="EOX27" s="54"/>
      <c r="EOY27" s="54"/>
      <c r="EOZ27" s="54"/>
      <c r="EPA27" s="54"/>
      <c r="EPB27" s="54"/>
      <c r="EPC27" s="54"/>
      <c r="EPD27" s="54"/>
      <c r="EPE27" s="54"/>
      <c r="EPF27" s="54"/>
      <c r="EPG27" s="54"/>
      <c r="EPH27" s="54"/>
      <c r="EPI27" s="54"/>
      <c r="EPJ27" s="54"/>
      <c r="EPK27" s="54"/>
      <c r="EPL27" s="54"/>
      <c r="EPM27" s="54"/>
      <c r="EPN27" s="54"/>
      <c r="EPO27" s="54"/>
      <c r="EPP27" s="54"/>
      <c r="EPQ27" s="54"/>
      <c r="EPR27" s="54"/>
      <c r="EPS27" s="54"/>
      <c r="EPT27" s="54"/>
      <c r="EPU27" s="54"/>
      <c r="EPV27" s="54"/>
      <c r="EPW27" s="54"/>
      <c r="EPX27" s="54"/>
      <c r="EPY27" s="54"/>
      <c r="EPZ27" s="54"/>
      <c r="EQA27" s="54"/>
      <c r="EQB27" s="54"/>
      <c r="EQC27" s="54"/>
      <c r="EQD27" s="54"/>
      <c r="EQE27" s="54"/>
      <c r="EQF27" s="54"/>
      <c r="EQG27" s="54"/>
      <c r="EQH27" s="54"/>
      <c r="EQI27" s="54"/>
      <c r="EQJ27" s="54"/>
      <c r="EQK27" s="54"/>
      <c r="EQL27" s="54"/>
      <c r="EQM27" s="54"/>
      <c r="EQN27" s="54"/>
      <c r="EQO27" s="54"/>
      <c r="EQP27" s="54"/>
      <c r="EQQ27" s="54"/>
      <c r="EQR27" s="54"/>
      <c r="EQS27" s="54"/>
      <c r="EQT27" s="54"/>
      <c r="EQU27" s="54"/>
      <c r="EQV27" s="54"/>
      <c r="EQW27" s="54"/>
      <c r="EQX27" s="54"/>
      <c r="EQY27" s="54"/>
      <c r="EQZ27" s="54"/>
      <c r="ERA27" s="54"/>
      <c r="ERB27" s="54"/>
      <c r="ERC27" s="54"/>
      <c r="ERD27" s="54"/>
      <c r="ERE27" s="54"/>
      <c r="ERF27" s="54"/>
      <c r="ERG27" s="54"/>
      <c r="ERH27" s="54"/>
      <c r="ERI27" s="54"/>
      <c r="ERJ27" s="54"/>
      <c r="ERK27" s="54"/>
      <c r="ERL27" s="54"/>
      <c r="ERM27" s="54"/>
      <c r="ERN27" s="54"/>
      <c r="ERO27" s="54"/>
      <c r="ERP27" s="54"/>
      <c r="ERQ27" s="54"/>
      <c r="ERR27" s="54"/>
      <c r="ERS27" s="54"/>
      <c r="ERT27" s="54"/>
      <c r="ERU27" s="54"/>
      <c r="ERV27" s="54"/>
      <c r="ERW27" s="54"/>
      <c r="ERX27" s="54"/>
      <c r="ERY27" s="54"/>
      <c r="ERZ27" s="54"/>
      <c r="ESA27" s="54"/>
      <c r="ESB27" s="54"/>
      <c r="ESC27" s="54"/>
      <c r="ESD27" s="54"/>
      <c r="ESE27" s="54"/>
      <c r="ESF27" s="54"/>
      <c r="ESG27" s="54"/>
      <c r="ESH27" s="54"/>
      <c r="ESI27" s="54"/>
      <c r="ESJ27" s="54"/>
      <c r="ESK27" s="54"/>
      <c r="ESL27" s="54"/>
      <c r="ESM27" s="54"/>
      <c r="ESN27" s="54"/>
      <c r="ESO27" s="54"/>
      <c r="ESP27" s="54"/>
      <c r="ESQ27" s="54"/>
      <c r="ESR27" s="54"/>
      <c r="ESS27" s="54"/>
      <c r="EST27" s="54"/>
      <c r="ESU27" s="54"/>
      <c r="ESV27" s="54"/>
      <c r="ESW27" s="54"/>
      <c r="ESX27" s="54"/>
      <c r="ESY27" s="54"/>
      <c r="ESZ27" s="54"/>
      <c r="ETA27" s="54"/>
      <c r="ETB27" s="54"/>
      <c r="ETC27" s="54"/>
      <c r="ETD27" s="54"/>
      <c r="ETE27" s="54"/>
      <c r="ETF27" s="54"/>
      <c r="ETG27" s="54"/>
      <c r="ETH27" s="54"/>
      <c r="ETI27" s="54"/>
      <c r="ETJ27" s="54"/>
      <c r="ETK27" s="54"/>
      <c r="ETL27" s="54"/>
      <c r="ETM27" s="54"/>
      <c r="ETN27" s="54"/>
      <c r="ETO27" s="54"/>
      <c r="ETP27" s="54"/>
      <c r="ETQ27" s="54"/>
      <c r="ETR27" s="54"/>
      <c r="ETS27" s="54"/>
      <c r="ETT27" s="54"/>
      <c r="ETU27" s="54"/>
      <c r="ETV27" s="54"/>
      <c r="ETW27" s="54"/>
      <c r="ETX27" s="54"/>
      <c r="ETY27" s="54"/>
      <c r="ETZ27" s="54"/>
      <c r="EUA27" s="54"/>
      <c r="EUB27" s="54"/>
      <c r="EUC27" s="54"/>
      <c r="EUD27" s="54"/>
      <c r="EUE27" s="54"/>
      <c r="EUF27" s="54"/>
      <c r="EUG27" s="54"/>
      <c r="EUH27" s="54"/>
      <c r="EUI27" s="54"/>
      <c r="EUJ27" s="54"/>
      <c r="EUK27" s="54"/>
      <c r="EUL27" s="54"/>
      <c r="EUM27" s="54"/>
      <c r="EUN27" s="54"/>
      <c r="EUO27" s="54"/>
      <c r="EUP27" s="54"/>
      <c r="EUQ27" s="54"/>
      <c r="EUR27" s="54"/>
      <c r="EUS27" s="54"/>
      <c r="EUT27" s="54"/>
      <c r="EUU27" s="54"/>
      <c r="EUV27" s="54"/>
      <c r="EUW27" s="54"/>
      <c r="EUX27" s="54"/>
      <c r="EUY27" s="54"/>
      <c r="EUZ27" s="54"/>
      <c r="EVA27" s="54"/>
      <c r="EVB27" s="54"/>
      <c r="EVC27" s="54"/>
      <c r="EVD27" s="54"/>
      <c r="EVE27" s="54"/>
      <c r="EVF27" s="54"/>
      <c r="EVG27" s="54"/>
      <c r="EVH27" s="54"/>
      <c r="EVI27" s="54"/>
      <c r="EVJ27" s="54"/>
      <c r="EVK27" s="54"/>
      <c r="EVL27" s="54"/>
      <c r="EVM27" s="54"/>
      <c r="EVN27" s="54"/>
      <c r="EVO27" s="54"/>
      <c r="EVP27" s="54"/>
      <c r="EVQ27" s="54"/>
      <c r="EVR27" s="54"/>
      <c r="EVS27" s="54"/>
      <c r="EVT27" s="54"/>
      <c r="EVU27" s="54"/>
      <c r="EVV27" s="54"/>
      <c r="EVW27" s="54"/>
      <c r="EVX27" s="54"/>
      <c r="EVY27" s="54"/>
      <c r="EVZ27" s="54"/>
      <c r="EWA27" s="54"/>
      <c r="EWB27" s="54"/>
      <c r="EWC27" s="54"/>
      <c r="EWD27" s="54"/>
      <c r="EWE27" s="54"/>
      <c r="EWF27" s="54"/>
      <c r="EWG27" s="54"/>
      <c r="EWH27" s="54"/>
      <c r="EWI27" s="54"/>
      <c r="EWJ27" s="54"/>
      <c r="EWK27" s="54"/>
      <c r="EWL27" s="54"/>
      <c r="EWM27" s="54"/>
      <c r="EWN27" s="54"/>
      <c r="EWO27" s="54"/>
      <c r="EWP27" s="54"/>
      <c r="EWQ27" s="54"/>
      <c r="EWR27" s="54"/>
      <c r="EWS27" s="54"/>
      <c r="EWT27" s="54"/>
      <c r="EWU27" s="54"/>
      <c r="EWV27" s="54"/>
      <c r="EWW27" s="54"/>
      <c r="EWX27" s="54"/>
      <c r="EWY27" s="54"/>
      <c r="EWZ27" s="54"/>
      <c r="EXA27" s="54"/>
      <c r="EXB27" s="54"/>
      <c r="EXC27" s="54"/>
      <c r="EXD27" s="54"/>
      <c r="EXE27" s="54"/>
      <c r="EXF27" s="54"/>
      <c r="EXG27" s="54"/>
      <c r="EXH27" s="54"/>
      <c r="EXI27" s="54"/>
      <c r="EXJ27" s="54"/>
      <c r="EXK27" s="54"/>
      <c r="EXL27" s="54"/>
      <c r="EXM27" s="54"/>
      <c r="EXN27" s="54"/>
      <c r="EXO27" s="54"/>
      <c r="EXP27" s="54"/>
      <c r="EXQ27" s="54"/>
      <c r="EXR27" s="54"/>
      <c r="EXS27" s="54"/>
      <c r="EXT27" s="54"/>
      <c r="EXU27" s="54"/>
      <c r="EXV27" s="54"/>
      <c r="EXW27" s="54"/>
      <c r="EXX27" s="54"/>
      <c r="EXY27" s="54"/>
      <c r="EXZ27" s="54"/>
      <c r="EYA27" s="54"/>
      <c r="EYB27" s="54"/>
      <c r="EYC27" s="54"/>
      <c r="EYD27" s="54"/>
      <c r="EYE27" s="54"/>
      <c r="EYF27" s="54"/>
      <c r="EYG27" s="54"/>
      <c r="EYH27" s="54"/>
      <c r="EYI27" s="54"/>
      <c r="EYJ27" s="54"/>
      <c r="EYK27" s="54"/>
      <c r="EYL27" s="54"/>
      <c r="EYM27" s="54"/>
      <c r="EYN27" s="54"/>
      <c r="EYO27" s="54"/>
      <c r="EYP27" s="54"/>
      <c r="EYQ27" s="54"/>
      <c r="EYR27" s="54"/>
      <c r="EYS27" s="54"/>
      <c r="EYT27" s="54"/>
      <c r="EYU27" s="54"/>
      <c r="EYV27" s="54"/>
      <c r="EYW27" s="54"/>
      <c r="EYX27" s="54"/>
      <c r="EYY27" s="54"/>
      <c r="EYZ27" s="54"/>
      <c r="EZA27" s="54"/>
      <c r="EZB27" s="54"/>
      <c r="EZC27" s="54"/>
      <c r="EZD27" s="54"/>
      <c r="EZE27" s="54"/>
      <c r="EZF27" s="54"/>
      <c r="EZG27" s="54"/>
      <c r="EZH27" s="54"/>
      <c r="EZI27" s="54"/>
      <c r="EZJ27" s="54"/>
      <c r="EZK27" s="54"/>
      <c r="EZL27" s="54"/>
      <c r="EZM27" s="54"/>
      <c r="EZN27" s="54"/>
      <c r="EZO27" s="54"/>
      <c r="EZP27" s="54"/>
      <c r="EZQ27" s="54"/>
      <c r="EZR27" s="54"/>
      <c r="EZS27" s="54"/>
      <c r="EZT27" s="54"/>
      <c r="EZU27" s="54"/>
      <c r="EZV27" s="54"/>
      <c r="EZW27" s="54"/>
      <c r="EZX27" s="54"/>
      <c r="EZY27" s="54"/>
      <c r="EZZ27" s="54"/>
      <c r="FAA27" s="54"/>
      <c r="FAB27" s="54"/>
      <c r="FAC27" s="54"/>
      <c r="FAD27" s="54"/>
      <c r="FAE27" s="54"/>
      <c r="FAF27" s="54"/>
      <c r="FAG27" s="54"/>
      <c r="FAH27" s="54"/>
      <c r="FAI27" s="54"/>
      <c r="FAJ27" s="54"/>
      <c r="FAK27" s="54"/>
      <c r="FAL27" s="54"/>
      <c r="FAM27" s="54"/>
      <c r="FAN27" s="54"/>
      <c r="FAO27" s="54"/>
      <c r="FAP27" s="54"/>
      <c r="FAQ27" s="54"/>
      <c r="FAR27" s="54"/>
      <c r="FAS27" s="54"/>
      <c r="FAT27" s="54"/>
      <c r="FAU27" s="54"/>
      <c r="FAV27" s="54"/>
      <c r="FAW27" s="54"/>
      <c r="FAX27" s="54"/>
      <c r="FAY27" s="54"/>
      <c r="FAZ27" s="54"/>
      <c r="FBA27" s="54"/>
      <c r="FBB27" s="54"/>
      <c r="FBC27" s="54"/>
      <c r="FBD27" s="54"/>
      <c r="FBE27" s="54"/>
      <c r="FBF27" s="54"/>
      <c r="FBG27" s="54"/>
      <c r="FBH27" s="54"/>
      <c r="FBI27" s="54"/>
      <c r="FBJ27" s="54"/>
      <c r="FBK27" s="54"/>
      <c r="FBL27" s="54"/>
      <c r="FBM27" s="54"/>
      <c r="FBN27" s="54"/>
      <c r="FBO27" s="54"/>
      <c r="FBP27" s="54"/>
      <c r="FBQ27" s="54"/>
      <c r="FBR27" s="54"/>
      <c r="FBS27" s="54"/>
      <c r="FBT27" s="54"/>
      <c r="FBU27" s="54"/>
      <c r="FBV27" s="54"/>
      <c r="FBW27" s="54"/>
      <c r="FBX27" s="54"/>
      <c r="FBY27" s="54"/>
      <c r="FBZ27" s="54"/>
      <c r="FCA27" s="54"/>
      <c r="FCB27" s="54"/>
      <c r="FCC27" s="54"/>
      <c r="FCD27" s="54"/>
      <c r="FCE27" s="54"/>
      <c r="FCF27" s="54"/>
      <c r="FCG27" s="54"/>
      <c r="FCH27" s="54"/>
      <c r="FCI27" s="54"/>
      <c r="FCJ27" s="54"/>
      <c r="FCK27" s="54"/>
      <c r="FCL27" s="54"/>
      <c r="FCM27" s="54"/>
      <c r="FCN27" s="54"/>
      <c r="FCO27" s="54"/>
      <c r="FCP27" s="54"/>
      <c r="FCQ27" s="54"/>
      <c r="FCR27" s="54"/>
      <c r="FCS27" s="54"/>
      <c r="FCT27" s="54"/>
      <c r="FCU27" s="54"/>
      <c r="FCV27" s="54"/>
      <c r="FCW27" s="54"/>
      <c r="FCX27" s="54"/>
      <c r="FCY27" s="54"/>
      <c r="FCZ27" s="54"/>
      <c r="FDA27" s="54"/>
      <c r="FDB27" s="54"/>
      <c r="FDC27" s="54"/>
      <c r="FDD27" s="54"/>
      <c r="FDE27" s="54"/>
      <c r="FDF27" s="54"/>
      <c r="FDG27" s="54"/>
      <c r="FDH27" s="54"/>
      <c r="FDI27" s="54"/>
      <c r="FDJ27" s="54"/>
      <c r="FDK27" s="54"/>
      <c r="FDL27" s="54"/>
      <c r="FDM27" s="54"/>
      <c r="FDN27" s="54"/>
      <c r="FDO27" s="54"/>
      <c r="FDP27" s="54"/>
      <c r="FDQ27" s="54"/>
      <c r="FDR27" s="54"/>
      <c r="FDS27" s="54"/>
      <c r="FDT27" s="54"/>
      <c r="FDU27" s="54"/>
      <c r="FDV27" s="54"/>
      <c r="FDW27" s="54"/>
      <c r="FDX27" s="54"/>
      <c r="FDY27" s="54"/>
      <c r="FDZ27" s="54"/>
      <c r="FEA27" s="54"/>
      <c r="FEB27" s="54"/>
      <c r="FEC27" s="54"/>
      <c r="FED27" s="54"/>
      <c r="FEE27" s="54"/>
      <c r="FEF27" s="54"/>
      <c r="FEG27" s="54"/>
      <c r="FEH27" s="54"/>
      <c r="FEI27" s="54"/>
      <c r="FEJ27" s="54"/>
      <c r="FEK27" s="54"/>
      <c r="FEL27" s="54"/>
      <c r="FEM27" s="54"/>
      <c r="FEN27" s="54"/>
      <c r="FEO27" s="54"/>
      <c r="FEP27" s="54"/>
      <c r="FEQ27" s="54"/>
      <c r="FER27" s="54"/>
      <c r="FES27" s="54"/>
      <c r="FET27" s="54"/>
      <c r="FEU27" s="54"/>
      <c r="FEV27" s="54"/>
      <c r="FEW27" s="54"/>
      <c r="FEX27" s="54"/>
      <c r="FEY27" s="54"/>
      <c r="FEZ27" s="54"/>
      <c r="FFA27" s="54"/>
      <c r="FFB27" s="54"/>
      <c r="FFC27" s="54"/>
      <c r="FFD27" s="54"/>
      <c r="FFE27" s="54"/>
      <c r="FFF27" s="54"/>
      <c r="FFG27" s="54"/>
      <c r="FFH27" s="54"/>
      <c r="FFI27" s="54"/>
      <c r="FFJ27" s="54"/>
      <c r="FFK27" s="54"/>
      <c r="FFL27" s="54"/>
      <c r="FFM27" s="54"/>
      <c r="FFN27" s="54"/>
      <c r="FFO27" s="54"/>
      <c r="FFP27" s="54"/>
      <c r="FFQ27" s="54"/>
      <c r="FFR27" s="54"/>
      <c r="FFS27" s="54"/>
      <c r="FFT27" s="54"/>
      <c r="FFU27" s="54"/>
      <c r="FFV27" s="54"/>
      <c r="FFW27" s="54"/>
      <c r="FFX27" s="54"/>
      <c r="FFY27" s="54"/>
      <c r="FFZ27" s="54"/>
      <c r="FGA27" s="54"/>
      <c r="FGB27" s="54"/>
      <c r="FGC27" s="54"/>
      <c r="FGD27" s="54"/>
      <c r="FGE27" s="54"/>
      <c r="FGF27" s="54"/>
      <c r="FGG27" s="54"/>
      <c r="FGH27" s="54"/>
      <c r="FGI27" s="54"/>
      <c r="FGJ27" s="54"/>
      <c r="FGK27" s="54"/>
      <c r="FGL27" s="54"/>
      <c r="FGM27" s="54"/>
      <c r="FGN27" s="54"/>
      <c r="FGO27" s="54"/>
      <c r="FGP27" s="54"/>
      <c r="FGQ27" s="54"/>
      <c r="FGR27" s="54"/>
      <c r="FGS27" s="54"/>
      <c r="FGT27" s="54"/>
      <c r="FGU27" s="54"/>
      <c r="FGV27" s="54"/>
      <c r="FGW27" s="54"/>
      <c r="FGX27" s="54"/>
      <c r="FGY27" s="54"/>
      <c r="FGZ27" s="54"/>
      <c r="FHA27" s="54"/>
      <c r="FHB27" s="54"/>
      <c r="FHC27" s="54"/>
      <c r="FHD27" s="54"/>
      <c r="FHE27" s="54"/>
      <c r="FHF27" s="54"/>
      <c r="FHG27" s="54"/>
      <c r="FHH27" s="54"/>
      <c r="FHI27" s="54"/>
      <c r="FHJ27" s="54"/>
      <c r="FHK27" s="54"/>
      <c r="FHL27" s="54"/>
      <c r="FHM27" s="54"/>
      <c r="FHN27" s="54"/>
      <c r="FHO27" s="54"/>
      <c r="FHP27" s="54"/>
      <c r="FHQ27" s="54"/>
      <c r="FHR27" s="54"/>
      <c r="FHS27" s="54"/>
      <c r="FHT27" s="54"/>
      <c r="FHU27" s="54"/>
      <c r="FHV27" s="54"/>
      <c r="FHW27" s="54"/>
      <c r="FHX27" s="54"/>
      <c r="FHY27" s="54"/>
      <c r="FHZ27" s="54"/>
      <c r="FIA27" s="54"/>
      <c r="FIB27" s="54"/>
      <c r="FIC27" s="54"/>
      <c r="FID27" s="54"/>
      <c r="FIE27" s="54"/>
      <c r="FIF27" s="54"/>
      <c r="FIG27" s="54"/>
      <c r="FIH27" s="54"/>
      <c r="FII27" s="54"/>
      <c r="FIJ27" s="54"/>
      <c r="FIK27" s="54"/>
      <c r="FIL27" s="54"/>
      <c r="FIM27" s="54"/>
      <c r="FIN27" s="54"/>
      <c r="FIO27" s="54"/>
      <c r="FIP27" s="54"/>
      <c r="FIQ27" s="54"/>
      <c r="FIR27" s="54"/>
      <c r="FIS27" s="54"/>
      <c r="FIT27" s="54"/>
      <c r="FIU27" s="54"/>
      <c r="FIV27" s="54"/>
      <c r="FIW27" s="54"/>
      <c r="FIX27" s="54"/>
      <c r="FIY27" s="54"/>
      <c r="FIZ27" s="54"/>
      <c r="FJA27" s="54"/>
      <c r="FJB27" s="54"/>
      <c r="FJC27" s="54"/>
      <c r="FJD27" s="54"/>
      <c r="FJE27" s="54"/>
      <c r="FJF27" s="54"/>
      <c r="FJG27" s="54"/>
      <c r="FJH27" s="54"/>
      <c r="FJI27" s="54"/>
      <c r="FJJ27" s="54"/>
      <c r="FJK27" s="54"/>
      <c r="FJL27" s="54"/>
      <c r="FJM27" s="54"/>
      <c r="FJN27" s="54"/>
      <c r="FJO27" s="54"/>
      <c r="FJP27" s="54"/>
      <c r="FJQ27" s="54"/>
      <c r="FJR27" s="54"/>
      <c r="FJS27" s="54"/>
      <c r="FJT27" s="54"/>
      <c r="FJU27" s="54"/>
      <c r="FJV27" s="54"/>
      <c r="FJW27" s="54"/>
      <c r="FJX27" s="54"/>
      <c r="FJY27" s="54"/>
      <c r="FJZ27" s="54"/>
      <c r="FKA27" s="54"/>
      <c r="FKB27" s="54"/>
      <c r="FKC27" s="54"/>
      <c r="FKD27" s="54"/>
      <c r="FKE27" s="54"/>
      <c r="FKF27" s="54"/>
      <c r="FKG27" s="54"/>
      <c r="FKH27" s="54"/>
      <c r="FKI27" s="54"/>
      <c r="FKJ27" s="54"/>
      <c r="FKK27" s="54"/>
      <c r="FKL27" s="54"/>
      <c r="FKM27" s="54"/>
      <c r="FKN27" s="54"/>
      <c r="FKO27" s="54"/>
      <c r="FKP27" s="54"/>
      <c r="FKQ27" s="54"/>
      <c r="FKR27" s="54"/>
      <c r="FKS27" s="54"/>
      <c r="FKT27" s="54"/>
      <c r="FKU27" s="54"/>
      <c r="FKV27" s="54"/>
      <c r="FKW27" s="54"/>
      <c r="FKX27" s="54"/>
      <c r="FKY27" s="54"/>
      <c r="FKZ27" s="54"/>
      <c r="FLA27" s="54"/>
      <c r="FLB27" s="54"/>
      <c r="FLC27" s="54"/>
      <c r="FLD27" s="54"/>
      <c r="FLE27" s="54"/>
      <c r="FLF27" s="54"/>
      <c r="FLG27" s="54"/>
      <c r="FLH27" s="54"/>
      <c r="FLI27" s="54"/>
      <c r="FLJ27" s="54"/>
      <c r="FLK27" s="54"/>
      <c r="FLL27" s="54"/>
      <c r="FLM27" s="54"/>
      <c r="FLN27" s="54"/>
      <c r="FLO27" s="54"/>
      <c r="FLP27" s="54"/>
      <c r="FLQ27" s="54"/>
      <c r="FLR27" s="54"/>
      <c r="FLS27" s="54"/>
      <c r="FLT27" s="54"/>
      <c r="FLU27" s="54"/>
      <c r="FLV27" s="54"/>
      <c r="FLW27" s="54"/>
      <c r="FLX27" s="54"/>
      <c r="FLY27" s="54"/>
      <c r="FLZ27" s="54"/>
      <c r="FMA27" s="54"/>
      <c r="FMB27" s="54"/>
      <c r="FMC27" s="54"/>
      <c r="FMD27" s="54"/>
      <c r="FME27" s="54"/>
      <c r="FMF27" s="54"/>
      <c r="FMG27" s="54"/>
      <c r="FMH27" s="54"/>
      <c r="FMI27" s="54"/>
      <c r="FMJ27" s="54"/>
      <c r="FMK27" s="54"/>
      <c r="FML27" s="54"/>
      <c r="FMM27" s="54"/>
      <c r="FMN27" s="54"/>
      <c r="FMO27" s="54"/>
      <c r="FMP27" s="54"/>
      <c r="FMQ27" s="54"/>
      <c r="FMR27" s="54"/>
      <c r="FMS27" s="54"/>
      <c r="FMT27" s="54"/>
      <c r="FMU27" s="54"/>
      <c r="FMV27" s="54"/>
      <c r="FMW27" s="54"/>
      <c r="FMX27" s="54"/>
      <c r="FMY27" s="54"/>
      <c r="FMZ27" s="54"/>
      <c r="FNA27" s="54"/>
      <c r="FNB27" s="54"/>
      <c r="FNC27" s="54"/>
      <c r="FND27" s="54"/>
      <c r="FNE27" s="54"/>
      <c r="FNF27" s="54"/>
      <c r="FNG27" s="54"/>
      <c r="FNH27" s="54"/>
      <c r="FNI27" s="54"/>
      <c r="FNJ27" s="54"/>
      <c r="FNK27" s="54"/>
      <c r="FNL27" s="54"/>
      <c r="FNM27" s="54"/>
      <c r="FNN27" s="54"/>
      <c r="FNO27" s="54"/>
      <c r="FNP27" s="54"/>
      <c r="FNQ27" s="54"/>
      <c r="FNR27" s="54"/>
      <c r="FNS27" s="54"/>
      <c r="FNT27" s="54"/>
      <c r="FNU27" s="54"/>
      <c r="FNV27" s="54"/>
      <c r="FNW27" s="54"/>
      <c r="FNX27" s="54"/>
      <c r="FNY27" s="54"/>
      <c r="FNZ27" s="54"/>
      <c r="FOA27" s="54"/>
      <c r="FOB27" s="54"/>
      <c r="FOC27" s="54"/>
      <c r="FOD27" s="54"/>
      <c r="FOE27" s="54"/>
      <c r="FOF27" s="54"/>
      <c r="FOG27" s="54"/>
      <c r="FOH27" s="54"/>
      <c r="FOI27" s="54"/>
      <c r="FOJ27" s="54"/>
      <c r="FOK27" s="54"/>
      <c r="FOL27" s="54"/>
      <c r="FOM27" s="54"/>
      <c r="FON27" s="54"/>
      <c r="FOO27" s="54"/>
      <c r="FOP27" s="54"/>
      <c r="FOQ27" s="54"/>
      <c r="FOR27" s="54"/>
      <c r="FOS27" s="54"/>
      <c r="FOT27" s="54"/>
      <c r="FOU27" s="54"/>
      <c r="FOV27" s="54"/>
      <c r="FOW27" s="54"/>
      <c r="FOX27" s="54"/>
      <c r="FOY27" s="54"/>
      <c r="FOZ27" s="54"/>
      <c r="FPA27" s="54"/>
      <c r="FPB27" s="54"/>
      <c r="FPC27" s="54"/>
      <c r="FPD27" s="54"/>
      <c r="FPE27" s="54"/>
      <c r="FPF27" s="54"/>
      <c r="FPG27" s="54"/>
      <c r="FPH27" s="54"/>
      <c r="FPI27" s="54"/>
      <c r="FPJ27" s="54"/>
      <c r="FPK27" s="54"/>
      <c r="FPL27" s="54"/>
      <c r="FPM27" s="54"/>
      <c r="FPN27" s="54"/>
      <c r="FPO27" s="54"/>
      <c r="FPP27" s="54"/>
      <c r="FPQ27" s="54"/>
      <c r="FPR27" s="54"/>
      <c r="FPS27" s="54"/>
      <c r="FPT27" s="54"/>
      <c r="FPU27" s="54"/>
      <c r="FPV27" s="54"/>
      <c r="FPW27" s="54"/>
      <c r="FPX27" s="54"/>
      <c r="FPY27" s="54"/>
      <c r="FPZ27" s="54"/>
      <c r="FQA27" s="54"/>
      <c r="FQB27" s="54"/>
      <c r="FQC27" s="54"/>
      <c r="FQD27" s="54"/>
      <c r="FQE27" s="54"/>
      <c r="FQF27" s="54"/>
      <c r="FQG27" s="54"/>
      <c r="FQH27" s="54"/>
      <c r="FQI27" s="54"/>
      <c r="FQJ27" s="54"/>
      <c r="FQK27" s="54"/>
      <c r="FQL27" s="54"/>
      <c r="FQM27" s="54"/>
      <c r="FQN27" s="54"/>
      <c r="FQO27" s="54"/>
      <c r="FQP27" s="54"/>
      <c r="FQQ27" s="54"/>
      <c r="FQR27" s="54"/>
      <c r="FQS27" s="54"/>
      <c r="FQT27" s="54"/>
      <c r="FQU27" s="54"/>
      <c r="FQV27" s="54"/>
      <c r="FQW27" s="54"/>
      <c r="FQX27" s="54"/>
      <c r="FQY27" s="54"/>
      <c r="FQZ27" s="54"/>
      <c r="FRA27" s="54"/>
      <c r="FRB27" s="54"/>
      <c r="FRC27" s="54"/>
      <c r="FRD27" s="54"/>
      <c r="FRE27" s="54"/>
      <c r="FRF27" s="54"/>
      <c r="FRG27" s="54"/>
      <c r="FRH27" s="54"/>
      <c r="FRI27" s="54"/>
      <c r="FRJ27" s="54"/>
      <c r="FRK27" s="54"/>
      <c r="FRL27" s="54"/>
      <c r="FRM27" s="54"/>
      <c r="FRN27" s="54"/>
      <c r="FRO27" s="54"/>
      <c r="FRP27" s="54"/>
      <c r="FRQ27" s="54"/>
      <c r="FRR27" s="54"/>
      <c r="FRS27" s="54"/>
      <c r="FRT27" s="54"/>
      <c r="FRU27" s="54"/>
      <c r="FRV27" s="54"/>
      <c r="FRW27" s="54"/>
      <c r="FRX27" s="54"/>
      <c r="FRY27" s="54"/>
      <c r="FRZ27" s="54"/>
      <c r="FSA27" s="54"/>
      <c r="FSB27" s="54"/>
      <c r="FSC27" s="54"/>
      <c r="FSD27" s="54"/>
      <c r="FSE27" s="54"/>
      <c r="FSF27" s="54"/>
      <c r="FSG27" s="54"/>
      <c r="FSH27" s="54"/>
      <c r="FSI27" s="54"/>
      <c r="FSJ27" s="54"/>
      <c r="FSK27" s="54"/>
      <c r="FSL27" s="54"/>
      <c r="FSM27" s="54"/>
      <c r="FSN27" s="54"/>
      <c r="FSO27" s="54"/>
      <c r="FSP27" s="54"/>
      <c r="FSQ27" s="54"/>
      <c r="FSR27" s="54"/>
      <c r="FSS27" s="54"/>
      <c r="FST27" s="54"/>
      <c r="FSU27" s="54"/>
      <c r="FSV27" s="54"/>
      <c r="FSW27" s="54"/>
      <c r="FSX27" s="54"/>
      <c r="FSY27" s="54"/>
      <c r="FSZ27" s="54"/>
      <c r="FTA27" s="54"/>
      <c r="FTB27" s="54"/>
      <c r="FTC27" s="54"/>
      <c r="FTD27" s="54"/>
      <c r="FTE27" s="54"/>
      <c r="FTF27" s="54"/>
      <c r="FTG27" s="54"/>
      <c r="FTH27" s="54"/>
      <c r="FTI27" s="54"/>
      <c r="FTJ27" s="54"/>
      <c r="FTK27" s="54"/>
      <c r="FTL27" s="54"/>
      <c r="FTM27" s="54"/>
      <c r="FTN27" s="54"/>
      <c r="FTO27" s="54"/>
      <c r="FTP27" s="54"/>
      <c r="FTQ27" s="54"/>
      <c r="FTR27" s="54"/>
      <c r="FTS27" s="54"/>
      <c r="FTT27" s="54"/>
      <c r="FTU27" s="54"/>
      <c r="FTV27" s="54"/>
      <c r="FTW27" s="54"/>
      <c r="FTX27" s="54"/>
      <c r="FTY27" s="54"/>
      <c r="FTZ27" s="54"/>
      <c r="FUA27" s="54"/>
      <c r="FUB27" s="54"/>
      <c r="FUC27" s="54"/>
      <c r="FUD27" s="54"/>
      <c r="FUE27" s="54"/>
      <c r="FUF27" s="54"/>
      <c r="FUG27" s="54"/>
      <c r="FUH27" s="54"/>
      <c r="FUI27" s="54"/>
      <c r="FUJ27" s="54"/>
      <c r="FUK27" s="54"/>
      <c r="FUL27" s="54"/>
      <c r="FUM27" s="54"/>
      <c r="FUN27" s="54"/>
      <c r="FUO27" s="54"/>
      <c r="FUP27" s="54"/>
      <c r="FUQ27" s="54"/>
      <c r="FUR27" s="54"/>
      <c r="FUS27" s="54"/>
      <c r="FUT27" s="54"/>
      <c r="FUU27" s="54"/>
      <c r="FUV27" s="54"/>
      <c r="FUW27" s="54"/>
      <c r="FUX27" s="54"/>
      <c r="FUY27" s="54"/>
      <c r="FUZ27" s="54"/>
      <c r="FVA27" s="54"/>
      <c r="FVB27" s="54"/>
      <c r="FVC27" s="54"/>
      <c r="FVD27" s="54"/>
      <c r="FVE27" s="54"/>
      <c r="FVF27" s="54"/>
      <c r="FVG27" s="54"/>
      <c r="FVH27" s="54"/>
      <c r="FVI27" s="54"/>
      <c r="FVJ27" s="54"/>
      <c r="FVK27" s="54"/>
      <c r="FVL27" s="54"/>
      <c r="FVM27" s="54"/>
      <c r="FVN27" s="54"/>
      <c r="FVO27" s="54"/>
      <c r="FVP27" s="54"/>
      <c r="FVQ27" s="54"/>
      <c r="FVR27" s="54"/>
      <c r="FVS27" s="54"/>
      <c r="FVT27" s="54"/>
      <c r="FVU27" s="54"/>
      <c r="FVV27" s="54"/>
      <c r="FVW27" s="54"/>
      <c r="FVX27" s="54"/>
      <c r="FVY27" s="54"/>
      <c r="FVZ27" s="54"/>
      <c r="FWA27" s="54"/>
      <c r="FWB27" s="54"/>
      <c r="FWC27" s="54"/>
      <c r="FWD27" s="54"/>
      <c r="FWE27" s="54"/>
      <c r="FWF27" s="54"/>
      <c r="FWG27" s="54"/>
      <c r="FWH27" s="54"/>
      <c r="FWI27" s="54"/>
      <c r="FWJ27" s="54"/>
      <c r="FWK27" s="54"/>
      <c r="FWL27" s="54"/>
      <c r="FWM27" s="54"/>
      <c r="FWN27" s="54"/>
      <c r="FWO27" s="54"/>
      <c r="FWP27" s="54"/>
      <c r="FWQ27" s="54"/>
      <c r="FWR27" s="54"/>
      <c r="FWS27" s="54"/>
      <c r="FWT27" s="54"/>
      <c r="FWU27" s="54"/>
      <c r="FWV27" s="54"/>
      <c r="FWW27" s="54"/>
      <c r="FWX27" s="54"/>
      <c r="FWY27" s="54"/>
      <c r="FWZ27" s="54"/>
      <c r="FXA27" s="54"/>
      <c r="FXB27" s="54"/>
      <c r="FXC27" s="54"/>
      <c r="FXD27" s="54"/>
      <c r="FXE27" s="54"/>
      <c r="FXF27" s="54"/>
      <c r="FXG27" s="54"/>
      <c r="FXH27" s="54"/>
      <c r="FXI27" s="54"/>
      <c r="FXJ27" s="54"/>
      <c r="FXK27" s="54"/>
      <c r="FXL27" s="54"/>
      <c r="FXM27" s="54"/>
      <c r="FXN27" s="54"/>
      <c r="FXO27" s="54"/>
      <c r="FXP27" s="54"/>
      <c r="FXQ27" s="54"/>
      <c r="FXR27" s="54"/>
      <c r="FXS27" s="54"/>
      <c r="FXT27" s="54"/>
      <c r="FXU27" s="54"/>
      <c r="FXV27" s="54"/>
      <c r="FXW27" s="54"/>
      <c r="FXX27" s="54"/>
      <c r="FXY27" s="54"/>
      <c r="FXZ27" s="54"/>
      <c r="FYA27" s="54"/>
      <c r="FYB27" s="54"/>
      <c r="FYC27" s="54"/>
      <c r="FYD27" s="54"/>
      <c r="FYE27" s="54"/>
      <c r="FYF27" s="54"/>
      <c r="FYG27" s="54"/>
      <c r="FYH27" s="54"/>
      <c r="FYI27" s="54"/>
      <c r="FYJ27" s="54"/>
      <c r="FYK27" s="54"/>
      <c r="FYL27" s="54"/>
      <c r="FYM27" s="54"/>
      <c r="FYN27" s="54"/>
      <c r="FYO27" s="54"/>
      <c r="FYP27" s="54"/>
      <c r="FYQ27" s="54"/>
      <c r="FYR27" s="54"/>
      <c r="FYS27" s="54"/>
      <c r="FYT27" s="54"/>
      <c r="FYU27" s="54"/>
      <c r="FYV27" s="54"/>
      <c r="FYW27" s="54"/>
      <c r="FYX27" s="54"/>
      <c r="FYY27" s="54"/>
      <c r="FYZ27" s="54"/>
      <c r="FZA27" s="54"/>
      <c r="FZB27" s="54"/>
      <c r="FZC27" s="54"/>
      <c r="FZD27" s="54"/>
      <c r="FZE27" s="54"/>
      <c r="FZF27" s="54"/>
      <c r="FZG27" s="54"/>
      <c r="FZH27" s="54"/>
      <c r="FZI27" s="54"/>
      <c r="FZJ27" s="54"/>
      <c r="FZK27" s="54"/>
      <c r="FZL27" s="54"/>
      <c r="FZM27" s="54"/>
      <c r="FZN27" s="54"/>
      <c r="FZO27" s="54"/>
      <c r="FZP27" s="54"/>
      <c r="FZQ27" s="54"/>
      <c r="FZR27" s="54"/>
      <c r="FZS27" s="54"/>
      <c r="FZT27" s="54"/>
      <c r="FZU27" s="54"/>
      <c r="FZV27" s="54"/>
      <c r="FZW27" s="54"/>
      <c r="FZX27" s="54"/>
      <c r="FZY27" s="54"/>
      <c r="FZZ27" s="54"/>
      <c r="GAA27" s="54"/>
      <c r="GAB27" s="54"/>
      <c r="GAC27" s="54"/>
      <c r="GAD27" s="54"/>
      <c r="GAE27" s="54"/>
      <c r="GAF27" s="54"/>
      <c r="GAG27" s="54"/>
      <c r="GAH27" s="54"/>
      <c r="GAI27" s="54"/>
      <c r="GAJ27" s="54"/>
      <c r="GAK27" s="54"/>
      <c r="GAL27" s="54"/>
      <c r="GAM27" s="54"/>
      <c r="GAN27" s="54"/>
      <c r="GAO27" s="54"/>
      <c r="GAP27" s="54"/>
      <c r="GAQ27" s="54"/>
      <c r="GAR27" s="54"/>
      <c r="GAS27" s="54"/>
      <c r="GAT27" s="54"/>
      <c r="GAU27" s="54"/>
      <c r="GAV27" s="54"/>
      <c r="GAW27" s="54"/>
      <c r="GAX27" s="54"/>
      <c r="GAY27" s="54"/>
      <c r="GAZ27" s="54"/>
      <c r="GBA27" s="54"/>
      <c r="GBB27" s="54"/>
      <c r="GBC27" s="54"/>
      <c r="GBD27" s="54"/>
      <c r="GBE27" s="54"/>
      <c r="GBF27" s="54"/>
      <c r="GBG27" s="54"/>
      <c r="GBH27" s="54"/>
      <c r="GBI27" s="54"/>
      <c r="GBJ27" s="54"/>
      <c r="GBK27" s="54"/>
      <c r="GBL27" s="54"/>
      <c r="GBM27" s="54"/>
      <c r="GBN27" s="54"/>
      <c r="GBO27" s="54"/>
      <c r="GBP27" s="54"/>
      <c r="GBQ27" s="54"/>
      <c r="GBR27" s="54"/>
      <c r="GBS27" s="54"/>
      <c r="GBT27" s="54"/>
      <c r="GBU27" s="54"/>
      <c r="GBV27" s="54"/>
      <c r="GBW27" s="54"/>
      <c r="GBX27" s="54"/>
      <c r="GBY27" s="54"/>
      <c r="GBZ27" s="54"/>
      <c r="GCA27" s="54"/>
      <c r="GCB27" s="54"/>
      <c r="GCC27" s="54"/>
      <c r="GCD27" s="54"/>
      <c r="GCE27" s="54"/>
      <c r="GCF27" s="54"/>
      <c r="GCG27" s="54"/>
      <c r="GCH27" s="54"/>
      <c r="GCI27" s="54"/>
      <c r="GCJ27" s="54"/>
      <c r="GCK27" s="54"/>
      <c r="GCL27" s="54"/>
      <c r="GCM27" s="54"/>
      <c r="GCN27" s="54"/>
      <c r="GCO27" s="54"/>
      <c r="GCP27" s="54"/>
      <c r="GCQ27" s="54"/>
      <c r="GCR27" s="54"/>
      <c r="GCS27" s="54"/>
      <c r="GCT27" s="54"/>
      <c r="GCU27" s="54"/>
      <c r="GCV27" s="54"/>
      <c r="GCW27" s="54"/>
      <c r="GCX27" s="54"/>
      <c r="GCY27" s="54"/>
      <c r="GCZ27" s="54"/>
      <c r="GDA27" s="54"/>
      <c r="GDB27" s="54"/>
      <c r="GDC27" s="54"/>
      <c r="GDD27" s="54"/>
      <c r="GDE27" s="54"/>
      <c r="GDF27" s="54"/>
      <c r="GDG27" s="54"/>
      <c r="GDH27" s="54"/>
      <c r="GDI27" s="54"/>
      <c r="GDJ27" s="54"/>
      <c r="GDK27" s="54"/>
      <c r="GDL27" s="54"/>
      <c r="GDM27" s="54"/>
      <c r="GDN27" s="54"/>
      <c r="GDO27" s="54"/>
      <c r="GDP27" s="54"/>
      <c r="GDQ27" s="54"/>
      <c r="GDR27" s="54"/>
      <c r="GDS27" s="54"/>
      <c r="GDT27" s="54"/>
      <c r="GDU27" s="54"/>
      <c r="GDV27" s="54"/>
      <c r="GDW27" s="54"/>
      <c r="GDX27" s="54"/>
      <c r="GDY27" s="54"/>
      <c r="GDZ27" s="54"/>
      <c r="GEA27" s="54"/>
      <c r="GEB27" s="54"/>
      <c r="GEC27" s="54"/>
      <c r="GED27" s="54"/>
      <c r="GEE27" s="54"/>
      <c r="GEF27" s="54"/>
      <c r="GEG27" s="54"/>
      <c r="GEH27" s="54"/>
      <c r="GEI27" s="54"/>
      <c r="GEJ27" s="54"/>
      <c r="GEK27" s="54"/>
      <c r="GEL27" s="54"/>
      <c r="GEM27" s="54"/>
      <c r="GEN27" s="54"/>
      <c r="GEO27" s="54"/>
      <c r="GEP27" s="54"/>
      <c r="GEQ27" s="54"/>
      <c r="GER27" s="54"/>
      <c r="GES27" s="54"/>
      <c r="GET27" s="54"/>
      <c r="GEU27" s="54"/>
      <c r="GEV27" s="54"/>
      <c r="GEW27" s="54"/>
      <c r="GEX27" s="54"/>
      <c r="GEY27" s="54"/>
      <c r="GEZ27" s="54"/>
      <c r="GFA27" s="54"/>
      <c r="GFB27" s="54"/>
      <c r="GFC27" s="54"/>
      <c r="GFD27" s="54"/>
      <c r="GFE27" s="54"/>
      <c r="GFF27" s="54"/>
      <c r="GFG27" s="54"/>
      <c r="GFH27" s="54"/>
      <c r="GFI27" s="54"/>
      <c r="GFJ27" s="54"/>
      <c r="GFK27" s="54"/>
      <c r="GFL27" s="54"/>
      <c r="GFM27" s="54"/>
      <c r="GFN27" s="54"/>
      <c r="GFO27" s="54"/>
      <c r="GFP27" s="54"/>
      <c r="GFQ27" s="54"/>
      <c r="GFR27" s="54"/>
      <c r="GFS27" s="54"/>
      <c r="GFT27" s="54"/>
      <c r="GFU27" s="54"/>
      <c r="GFV27" s="54"/>
      <c r="GFW27" s="54"/>
      <c r="GFX27" s="54"/>
      <c r="GFY27" s="54"/>
      <c r="GFZ27" s="54"/>
      <c r="GGA27" s="54"/>
      <c r="GGB27" s="54"/>
      <c r="GGC27" s="54"/>
      <c r="GGD27" s="54"/>
      <c r="GGE27" s="54"/>
      <c r="GGF27" s="54"/>
      <c r="GGG27" s="54"/>
      <c r="GGH27" s="54"/>
      <c r="GGI27" s="54"/>
      <c r="GGJ27" s="54"/>
      <c r="GGK27" s="54"/>
      <c r="GGL27" s="54"/>
      <c r="GGM27" s="54"/>
      <c r="GGN27" s="54"/>
      <c r="GGO27" s="54"/>
      <c r="GGP27" s="54"/>
      <c r="GGQ27" s="54"/>
      <c r="GGR27" s="54"/>
      <c r="GGS27" s="54"/>
      <c r="GGT27" s="54"/>
      <c r="GGU27" s="54"/>
      <c r="GGV27" s="54"/>
      <c r="GGW27" s="54"/>
      <c r="GGX27" s="54"/>
      <c r="GGY27" s="54"/>
      <c r="GGZ27" s="54"/>
      <c r="GHA27" s="54"/>
      <c r="GHB27" s="54"/>
      <c r="GHC27" s="54"/>
      <c r="GHD27" s="54"/>
      <c r="GHE27" s="54"/>
      <c r="GHF27" s="54"/>
      <c r="GHG27" s="54"/>
      <c r="GHH27" s="54"/>
      <c r="GHI27" s="54"/>
      <c r="GHJ27" s="54"/>
      <c r="GHK27" s="54"/>
      <c r="GHL27" s="54"/>
      <c r="GHM27" s="54"/>
      <c r="GHN27" s="54"/>
      <c r="GHO27" s="54"/>
      <c r="GHP27" s="54"/>
      <c r="GHQ27" s="54"/>
      <c r="GHR27" s="54"/>
      <c r="GHS27" s="54"/>
      <c r="GHT27" s="54"/>
      <c r="GHU27" s="54"/>
      <c r="GHV27" s="54"/>
      <c r="GHW27" s="54"/>
      <c r="GHX27" s="54"/>
      <c r="GHY27" s="54"/>
      <c r="GHZ27" s="54"/>
      <c r="GIA27" s="54"/>
      <c r="GIB27" s="54"/>
      <c r="GIC27" s="54"/>
      <c r="GID27" s="54"/>
      <c r="GIE27" s="54"/>
      <c r="GIF27" s="54"/>
      <c r="GIG27" s="54"/>
      <c r="GIH27" s="54"/>
      <c r="GII27" s="54"/>
      <c r="GIJ27" s="54"/>
      <c r="GIK27" s="54"/>
      <c r="GIL27" s="54"/>
      <c r="GIM27" s="54"/>
      <c r="GIN27" s="54"/>
      <c r="GIO27" s="54"/>
      <c r="GIP27" s="54"/>
      <c r="GIQ27" s="54"/>
      <c r="GIR27" s="54"/>
      <c r="GIS27" s="54"/>
      <c r="GIT27" s="54"/>
      <c r="GIU27" s="54"/>
      <c r="GIV27" s="54"/>
      <c r="GIW27" s="54"/>
      <c r="GIX27" s="54"/>
      <c r="GIY27" s="54"/>
      <c r="GIZ27" s="54"/>
      <c r="GJA27" s="54"/>
      <c r="GJB27" s="54"/>
      <c r="GJC27" s="54"/>
      <c r="GJD27" s="54"/>
      <c r="GJE27" s="54"/>
      <c r="GJF27" s="54"/>
      <c r="GJG27" s="54"/>
      <c r="GJH27" s="54"/>
      <c r="GJI27" s="54"/>
      <c r="GJJ27" s="54"/>
      <c r="GJK27" s="54"/>
      <c r="GJL27" s="54"/>
      <c r="GJM27" s="54"/>
      <c r="GJN27" s="54"/>
      <c r="GJO27" s="54"/>
      <c r="GJP27" s="54"/>
      <c r="GJQ27" s="54"/>
      <c r="GJR27" s="54"/>
      <c r="GJS27" s="54"/>
      <c r="GJT27" s="54"/>
      <c r="GJU27" s="54"/>
      <c r="GJV27" s="54"/>
      <c r="GJW27" s="54"/>
      <c r="GJX27" s="54"/>
      <c r="GJY27" s="54"/>
      <c r="GJZ27" s="54"/>
      <c r="GKA27" s="54"/>
      <c r="GKB27" s="54"/>
      <c r="GKC27" s="54"/>
      <c r="GKD27" s="54"/>
      <c r="GKE27" s="54"/>
      <c r="GKF27" s="54"/>
      <c r="GKG27" s="54"/>
      <c r="GKH27" s="54"/>
      <c r="GKI27" s="54"/>
      <c r="GKJ27" s="54"/>
      <c r="GKK27" s="54"/>
      <c r="GKL27" s="54"/>
      <c r="GKM27" s="54"/>
      <c r="GKN27" s="54"/>
      <c r="GKO27" s="54"/>
      <c r="GKP27" s="54"/>
      <c r="GKQ27" s="54"/>
      <c r="GKR27" s="54"/>
      <c r="GKS27" s="54"/>
      <c r="GKT27" s="54"/>
      <c r="GKU27" s="54"/>
      <c r="GKV27" s="54"/>
      <c r="GKW27" s="54"/>
      <c r="GKX27" s="54"/>
      <c r="GKY27" s="54"/>
      <c r="GKZ27" s="54"/>
      <c r="GLA27" s="54"/>
      <c r="GLB27" s="54"/>
      <c r="GLC27" s="54"/>
      <c r="GLD27" s="54"/>
      <c r="GLE27" s="54"/>
      <c r="GLF27" s="54"/>
      <c r="GLG27" s="54"/>
      <c r="GLH27" s="54"/>
      <c r="GLI27" s="54"/>
      <c r="GLJ27" s="54"/>
      <c r="GLK27" s="54"/>
      <c r="GLL27" s="54"/>
      <c r="GLM27" s="54"/>
      <c r="GLN27" s="54"/>
      <c r="GLO27" s="54"/>
      <c r="GLP27" s="54"/>
      <c r="GLQ27" s="54"/>
      <c r="GLR27" s="54"/>
      <c r="GLS27" s="54"/>
      <c r="GLT27" s="54"/>
      <c r="GLU27" s="54"/>
      <c r="GLV27" s="54"/>
      <c r="GLW27" s="54"/>
      <c r="GLX27" s="54"/>
      <c r="GLY27" s="54"/>
      <c r="GLZ27" s="54"/>
      <c r="GMA27" s="54"/>
      <c r="GMB27" s="54"/>
      <c r="GMC27" s="54"/>
      <c r="GMD27" s="54"/>
      <c r="GME27" s="54"/>
      <c r="GMF27" s="54"/>
      <c r="GMG27" s="54"/>
      <c r="GMH27" s="54"/>
      <c r="GMI27" s="54"/>
      <c r="GMJ27" s="54"/>
      <c r="GMK27" s="54"/>
      <c r="GML27" s="54"/>
      <c r="GMM27" s="54"/>
      <c r="GMN27" s="54"/>
      <c r="GMO27" s="54"/>
      <c r="GMP27" s="54"/>
      <c r="GMQ27" s="54"/>
      <c r="GMR27" s="54"/>
      <c r="GMS27" s="54"/>
      <c r="GMT27" s="54"/>
      <c r="GMU27" s="54"/>
      <c r="GMV27" s="54"/>
      <c r="GMW27" s="54"/>
      <c r="GMX27" s="54"/>
      <c r="GMY27" s="54"/>
      <c r="GMZ27" s="54"/>
      <c r="GNA27" s="54"/>
      <c r="GNB27" s="54"/>
      <c r="GNC27" s="54"/>
      <c r="GND27" s="54"/>
      <c r="GNE27" s="54"/>
      <c r="GNF27" s="54"/>
      <c r="GNG27" s="54"/>
      <c r="GNH27" s="54"/>
      <c r="GNI27" s="54"/>
      <c r="GNJ27" s="54"/>
      <c r="GNK27" s="54"/>
      <c r="GNL27" s="54"/>
      <c r="GNM27" s="54"/>
      <c r="GNN27" s="54"/>
      <c r="GNO27" s="54"/>
      <c r="GNP27" s="54"/>
      <c r="GNQ27" s="54"/>
      <c r="GNR27" s="54"/>
      <c r="GNS27" s="54"/>
      <c r="GNT27" s="54"/>
      <c r="GNU27" s="54"/>
      <c r="GNV27" s="54"/>
      <c r="GNW27" s="54"/>
      <c r="GNX27" s="54"/>
      <c r="GNY27" s="54"/>
      <c r="GNZ27" s="54"/>
      <c r="GOA27" s="54"/>
      <c r="GOB27" s="54"/>
      <c r="GOC27" s="54"/>
      <c r="GOD27" s="54"/>
      <c r="GOE27" s="54"/>
      <c r="GOF27" s="54"/>
      <c r="GOG27" s="54"/>
      <c r="GOH27" s="54"/>
      <c r="GOI27" s="54"/>
      <c r="GOJ27" s="54"/>
      <c r="GOK27" s="54"/>
      <c r="GOL27" s="54"/>
      <c r="GOM27" s="54"/>
      <c r="GON27" s="54"/>
      <c r="GOO27" s="54"/>
      <c r="GOP27" s="54"/>
      <c r="GOQ27" s="54"/>
      <c r="GOR27" s="54"/>
      <c r="GOS27" s="54"/>
      <c r="GOT27" s="54"/>
      <c r="GOU27" s="54"/>
      <c r="GOV27" s="54"/>
      <c r="GOW27" s="54"/>
      <c r="GOX27" s="54"/>
      <c r="GOY27" s="54"/>
      <c r="GOZ27" s="54"/>
      <c r="GPA27" s="54"/>
      <c r="GPB27" s="54"/>
      <c r="GPC27" s="54"/>
      <c r="GPD27" s="54"/>
      <c r="GPE27" s="54"/>
      <c r="GPF27" s="54"/>
      <c r="GPG27" s="54"/>
      <c r="GPH27" s="54"/>
      <c r="GPI27" s="54"/>
      <c r="GPJ27" s="54"/>
      <c r="GPK27" s="54"/>
      <c r="GPL27" s="54"/>
      <c r="GPM27" s="54"/>
      <c r="GPN27" s="54"/>
      <c r="GPO27" s="54"/>
      <c r="GPP27" s="54"/>
      <c r="GPQ27" s="54"/>
      <c r="GPR27" s="54"/>
      <c r="GPS27" s="54"/>
      <c r="GPT27" s="54"/>
      <c r="GPU27" s="54"/>
      <c r="GPV27" s="54"/>
      <c r="GPW27" s="54"/>
      <c r="GPX27" s="54"/>
      <c r="GPY27" s="54"/>
      <c r="GPZ27" s="54"/>
      <c r="GQA27" s="54"/>
      <c r="GQB27" s="54"/>
      <c r="GQC27" s="54"/>
      <c r="GQD27" s="54"/>
      <c r="GQE27" s="54"/>
      <c r="GQF27" s="54"/>
      <c r="GQG27" s="54"/>
      <c r="GQH27" s="54"/>
      <c r="GQI27" s="54"/>
      <c r="GQJ27" s="54"/>
      <c r="GQK27" s="54"/>
      <c r="GQL27" s="54"/>
      <c r="GQM27" s="54"/>
      <c r="GQN27" s="54"/>
      <c r="GQO27" s="54"/>
      <c r="GQP27" s="54"/>
      <c r="GQQ27" s="54"/>
      <c r="GQR27" s="54"/>
      <c r="GQS27" s="54"/>
      <c r="GQT27" s="54"/>
      <c r="GQU27" s="54"/>
      <c r="GQV27" s="54"/>
      <c r="GQW27" s="54"/>
      <c r="GQX27" s="54"/>
      <c r="GQY27" s="54"/>
      <c r="GQZ27" s="54"/>
      <c r="GRA27" s="54"/>
      <c r="GRB27" s="54"/>
      <c r="GRC27" s="54"/>
      <c r="GRD27" s="54"/>
      <c r="GRE27" s="54"/>
      <c r="GRF27" s="54"/>
      <c r="GRG27" s="54"/>
      <c r="GRH27" s="54"/>
      <c r="GRI27" s="54"/>
      <c r="GRJ27" s="54"/>
      <c r="GRK27" s="54"/>
      <c r="GRL27" s="54"/>
      <c r="GRM27" s="54"/>
      <c r="GRN27" s="54"/>
      <c r="GRO27" s="54"/>
      <c r="GRP27" s="54"/>
      <c r="GRQ27" s="54"/>
      <c r="GRR27" s="54"/>
      <c r="GRS27" s="54"/>
      <c r="GRT27" s="54"/>
      <c r="GRU27" s="54"/>
      <c r="GRV27" s="54"/>
      <c r="GRW27" s="54"/>
      <c r="GRX27" s="54"/>
      <c r="GRY27" s="54"/>
      <c r="GRZ27" s="54"/>
      <c r="GSA27" s="54"/>
      <c r="GSB27" s="54"/>
      <c r="GSC27" s="54"/>
      <c r="GSD27" s="54"/>
      <c r="GSE27" s="54"/>
      <c r="GSF27" s="54"/>
      <c r="GSG27" s="54"/>
      <c r="GSH27" s="54"/>
      <c r="GSI27" s="54"/>
      <c r="GSJ27" s="54"/>
      <c r="GSK27" s="54"/>
      <c r="GSL27" s="54"/>
      <c r="GSM27" s="54"/>
      <c r="GSN27" s="54"/>
      <c r="GSO27" s="54"/>
      <c r="GSP27" s="54"/>
      <c r="GSQ27" s="54"/>
      <c r="GSR27" s="54"/>
      <c r="GSS27" s="54"/>
      <c r="GST27" s="54"/>
      <c r="GSU27" s="54"/>
      <c r="GSV27" s="54"/>
      <c r="GSW27" s="54"/>
      <c r="GSX27" s="54"/>
      <c r="GSY27" s="54"/>
      <c r="GSZ27" s="54"/>
      <c r="GTA27" s="54"/>
      <c r="GTB27" s="54"/>
      <c r="GTC27" s="54"/>
      <c r="GTD27" s="54"/>
      <c r="GTE27" s="54"/>
      <c r="GTF27" s="54"/>
      <c r="GTG27" s="54"/>
      <c r="GTH27" s="54"/>
      <c r="GTI27" s="54"/>
      <c r="GTJ27" s="54"/>
      <c r="GTK27" s="54"/>
      <c r="GTL27" s="54"/>
      <c r="GTM27" s="54"/>
      <c r="GTN27" s="54"/>
      <c r="GTO27" s="54"/>
      <c r="GTP27" s="54"/>
      <c r="GTQ27" s="54"/>
      <c r="GTR27" s="54"/>
      <c r="GTS27" s="54"/>
      <c r="GTT27" s="54"/>
      <c r="GTU27" s="54"/>
      <c r="GTV27" s="54"/>
      <c r="GTW27" s="54"/>
      <c r="GTX27" s="54"/>
      <c r="GTY27" s="54"/>
      <c r="GTZ27" s="54"/>
      <c r="GUA27" s="54"/>
      <c r="GUB27" s="54"/>
      <c r="GUC27" s="54"/>
      <c r="GUD27" s="54"/>
      <c r="GUE27" s="54"/>
      <c r="GUF27" s="54"/>
      <c r="GUG27" s="54"/>
      <c r="GUH27" s="54"/>
      <c r="GUI27" s="54"/>
      <c r="GUJ27" s="54"/>
      <c r="GUK27" s="54"/>
      <c r="GUL27" s="54"/>
      <c r="GUM27" s="54"/>
      <c r="GUN27" s="54"/>
      <c r="GUO27" s="54"/>
      <c r="GUP27" s="54"/>
      <c r="GUQ27" s="54"/>
      <c r="GUR27" s="54"/>
      <c r="GUS27" s="54"/>
      <c r="GUT27" s="54"/>
      <c r="GUU27" s="54"/>
      <c r="GUV27" s="54"/>
      <c r="GUW27" s="54"/>
      <c r="GUX27" s="54"/>
      <c r="GUY27" s="54"/>
      <c r="GUZ27" s="54"/>
      <c r="GVA27" s="54"/>
      <c r="GVB27" s="54"/>
      <c r="GVC27" s="54"/>
      <c r="GVD27" s="54"/>
      <c r="GVE27" s="54"/>
      <c r="GVF27" s="54"/>
      <c r="GVG27" s="54"/>
      <c r="GVH27" s="54"/>
      <c r="GVI27" s="54"/>
      <c r="GVJ27" s="54"/>
      <c r="GVK27" s="54"/>
      <c r="GVL27" s="54"/>
      <c r="GVM27" s="54"/>
      <c r="GVN27" s="54"/>
      <c r="GVO27" s="54"/>
      <c r="GVP27" s="54"/>
      <c r="GVQ27" s="54"/>
      <c r="GVR27" s="54"/>
      <c r="GVS27" s="54"/>
      <c r="GVT27" s="54"/>
      <c r="GVU27" s="54"/>
      <c r="GVV27" s="54"/>
      <c r="GVW27" s="54"/>
      <c r="GVX27" s="54"/>
      <c r="GVY27" s="54"/>
      <c r="GVZ27" s="54"/>
      <c r="GWA27" s="54"/>
      <c r="GWB27" s="54"/>
      <c r="GWC27" s="54"/>
      <c r="GWD27" s="54"/>
      <c r="GWE27" s="54"/>
      <c r="GWF27" s="54"/>
      <c r="GWG27" s="54"/>
      <c r="GWH27" s="54"/>
      <c r="GWI27" s="54"/>
      <c r="GWJ27" s="54"/>
      <c r="GWK27" s="54"/>
      <c r="GWL27" s="54"/>
      <c r="GWM27" s="54"/>
      <c r="GWN27" s="54"/>
      <c r="GWO27" s="54"/>
      <c r="GWP27" s="54"/>
      <c r="GWQ27" s="54"/>
      <c r="GWR27" s="54"/>
      <c r="GWS27" s="54"/>
      <c r="GWT27" s="54"/>
      <c r="GWU27" s="54"/>
      <c r="GWV27" s="54"/>
      <c r="GWW27" s="54"/>
      <c r="GWX27" s="54"/>
      <c r="GWY27" s="54"/>
      <c r="GWZ27" s="54"/>
      <c r="GXA27" s="54"/>
      <c r="GXB27" s="54"/>
      <c r="GXC27" s="54"/>
      <c r="GXD27" s="54"/>
      <c r="GXE27" s="54"/>
      <c r="GXF27" s="54"/>
      <c r="GXG27" s="54"/>
      <c r="GXH27" s="54"/>
      <c r="GXI27" s="54"/>
      <c r="GXJ27" s="54"/>
      <c r="GXK27" s="54"/>
      <c r="GXL27" s="54"/>
      <c r="GXM27" s="54"/>
      <c r="GXN27" s="54"/>
      <c r="GXO27" s="54"/>
      <c r="GXP27" s="54"/>
      <c r="GXQ27" s="54"/>
      <c r="GXR27" s="54"/>
      <c r="GXS27" s="54"/>
      <c r="GXT27" s="54"/>
      <c r="GXU27" s="54"/>
      <c r="GXV27" s="54"/>
      <c r="GXW27" s="54"/>
      <c r="GXX27" s="54"/>
      <c r="GXY27" s="54"/>
      <c r="GXZ27" s="54"/>
      <c r="GYA27" s="54"/>
      <c r="GYB27" s="54"/>
      <c r="GYC27" s="54"/>
      <c r="GYD27" s="54"/>
      <c r="GYE27" s="54"/>
      <c r="GYF27" s="54"/>
      <c r="GYG27" s="54"/>
      <c r="GYH27" s="54"/>
      <c r="GYI27" s="54"/>
      <c r="GYJ27" s="54"/>
      <c r="GYK27" s="54"/>
      <c r="GYL27" s="54"/>
      <c r="GYM27" s="54"/>
      <c r="GYN27" s="54"/>
      <c r="GYO27" s="54"/>
      <c r="GYP27" s="54"/>
      <c r="GYQ27" s="54"/>
      <c r="GYR27" s="54"/>
      <c r="GYS27" s="54"/>
      <c r="GYT27" s="54"/>
      <c r="GYU27" s="54"/>
      <c r="GYV27" s="54"/>
      <c r="GYW27" s="54"/>
      <c r="GYX27" s="54"/>
      <c r="GYY27" s="54"/>
      <c r="GYZ27" s="54"/>
      <c r="GZA27" s="54"/>
      <c r="GZB27" s="54"/>
      <c r="GZC27" s="54"/>
      <c r="GZD27" s="54"/>
      <c r="GZE27" s="54"/>
      <c r="GZF27" s="54"/>
      <c r="GZG27" s="54"/>
      <c r="GZH27" s="54"/>
      <c r="GZI27" s="54"/>
      <c r="GZJ27" s="54"/>
      <c r="GZK27" s="54"/>
      <c r="GZL27" s="54"/>
      <c r="GZM27" s="54"/>
      <c r="GZN27" s="54"/>
      <c r="GZO27" s="54"/>
      <c r="GZP27" s="54"/>
      <c r="GZQ27" s="54"/>
      <c r="GZR27" s="54"/>
      <c r="GZS27" s="54"/>
      <c r="GZT27" s="54"/>
      <c r="GZU27" s="54"/>
      <c r="GZV27" s="54"/>
      <c r="GZW27" s="54"/>
      <c r="GZX27" s="54"/>
      <c r="GZY27" s="54"/>
      <c r="GZZ27" s="54"/>
      <c r="HAA27" s="54"/>
      <c r="HAB27" s="54"/>
      <c r="HAC27" s="54"/>
      <c r="HAD27" s="54"/>
      <c r="HAE27" s="54"/>
      <c r="HAF27" s="54"/>
      <c r="HAG27" s="54"/>
      <c r="HAH27" s="54"/>
      <c r="HAI27" s="54"/>
      <c r="HAJ27" s="54"/>
      <c r="HAK27" s="54"/>
      <c r="HAL27" s="54"/>
      <c r="HAM27" s="54"/>
      <c r="HAN27" s="54"/>
      <c r="HAO27" s="54"/>
      <c r="HAP27" s="54"/>
      <c r="HAQ27" s="54"/>
      <c r="HAR27" s="54"/>
      <c r="HAS27" s="54"/>
      <c r="HAT27" s="54"/>
      <c r="HAU27" s="54"/>
      <c r="HAV27" s="54"/>
      <c r="HAW27" s="54"/>
      <c r="HAX27" s="54"/>
      <c r="HAY27" s="54"/>
      <c r="HAZ27" s="54"/>
      <c r="HBA27" s="54"/>
      <c r="HBB27" s="54"/>
      <c r="HBC27" s="54"/>
      <c r="HBD27" s="54"/>
      <c r="HBE27" s="54"/>
      <c r="HBF27" s="54"/>
      <c r="HBG27" s="54"/>
      <c r="HBH27" s="54"/>
      <c r="HBI27" s="54"/>
      <c r="HBJ27" s="54"/>
      <c r="HBK27" s="54"/>
      <c r="HBL27" s="54"/>
      <c r="HBM27" s="54"/>
      <c r="HBN27" s="54"/>
      <c r="HBO27" s="54"/>
      <c r="HBP27" s="54"/>
      <c r="HBQ27" s="54"/>
      <c r="HBR27" s="54"/>
      <c r="HBS27" s="54"/>
      <c r="HBT27" s="54"/>
      <c r="HBU27" s="54"/>
      <c r="HBV27" s="54"/>
      <c r="HBW27" s="54"/>
      <c r="HBX27" s="54"/>
      <c r="HBY27" s="54"/>
      <c r="HBZ27" s="54"/>
      <c r="HCA27" s="54"/>
      <c r="HCB27" s="54"/>
      <c r="HCC27" s="54"/>
      <c r="HCD27" s="54"/>
      <c r="HCE27" s="54"/>
      <c r="HCF27" s="54"/>
      <c r="HCG27" s="54"/>
      <c r="HCH27" s="54"/>
      <c r="HCI27" s="54"/>
      <c r="HCJ27" s="54"/>
      <c r="HCK27" s="54"/>
      <c r="HCL27" s="54"/>
      <c r="HCM27" s="54"/>
      <c r="HCN27" s="54"/>
      <c r="HCO27" s="54"/>
      <c r="HCP27" s="54"/>
      <c r="HCQ27" s="54"/>
      <c r="HCR27" s="54"/>
      <c r="HCS27" s="54"/>
      <c r="HCT27" s="54"/>
      <c r="HCU27" s="54"/>
      <c r="HCV27" s="54"/>
      <c r="HCW27" s="54"/>
      <c r="HCX27" s="54"/>
      <c r="HCY27" s="54"/>
      <c r="HCZ27" s="54"/>
      <c r="HDA27" s="54"/>
      <c r="HDB27" s="54"/>
      <c r="HDC27" s="54"/>
      <c r="HDD27" s="54"/>
      <c r="HDE27" s="54"/>
      <c r="HDF27" s="54"/>
      <c r="HDG27" s="54"/>
      <c r="HDH27" s="54"/>
      <c r="HDI27" s="54"/>
      <c r="HDJ27" s="54"/>
      <c r="HDK27" s="54"/>
      <c r="HDL27" s="54"/>
      <c r="HDM27" s="54"/>
      <c r="HDN27" s="54"/>
      <c r="HDO27" s="54"/>
      <c r="HDP27" s="54"/>
      <c r="HDQ27" s="54"/>
      <c r="HDR27" s="54"/>
      <c r="HDS27" s="54"/>
      <c r="HDT27" s="54"/>
      <c r="HDU27" s="54"/>
      <c r="HDV27" s="54"/>
      <c r="HDW27" s="54"/>
      <c r="HDX27" s="54"/>
      <c r="HDY27" s="54"/>
      <c r="HDZ27" s="54"/>
      <c r="HEA27" s="54"/>
      <c r="HEB27" s="54"/>
      <c r="HEC27" s="54"/>
      <c r="HED27" s="54"/>
      <c r="HEE27" s="54"/>
      <c r="HEF27" s="54"/>
      <c r="HEG27" s="54"/>
      <c r="HEH27" s="54"/>
      <c r="HEI27" s="54"/>
      <c r="HEJ27" s="54"/>
      <c r="HEK27" s="54"/>
      <c r="HEL27" s="54"/>
      <c r="HEM27" s="54"/>
      <c r="HEN27" s="54"/>
      <c r="HEO27" s="54"/>
      <c r="HEP27" s="54"/>
      <c r="HEQ27" s="54"/>
      <c r="HER27" s="54"/>
      <c r="HES27" s="54"/>
      <c r="HET27" s="54"/>
      <c r="HEU27" s="54"/>
      <c r="HEV27" s="54"/>
      <c r="HEW27" s="54"/>
      <c r="HEX27" s="54"/>
      <c r="HEY27" s="54"/>
      <c r="HEZ27" s="54"/>
      <c r="HFA27" s="54"/>
      <c r="HFB27" s="54"/>
      <c r="HFC27" s="54"/>
      <c r="HFD27" s="54"/>
      <c r="HFE27" s="54"/>
      <c r="HFF27" s="54"/>
      <c r="HFG27" s="54"/>
      <c r="HFH27" s="54"/>
      <c r="HFI27" s="54"/>
      <c r="HFJ27" s="54"/>
      <c r="HFK27" s="54"/>
      <c r="HFL27" s="54"/>
      <c r="HFM27" s="54"/>
      <c r="HFN27" s="54"/>
      <c r="HFO27" s="54"/>
      <c r="HFP27" s="54"/>
      <c r="HFQ27" s="54"/>
      <c r="HFR27" s="54"/>
      <c r="HFS27" s="54"/>
      <c r="HFT27" s="54"/>
      <c r="HFU27" s="54"/>
      <c r="HFV27" s="54"/>
      <c r="HFW27" s="54"/>
      <c r="HFX27" s="54"/>
      <c r="HFY27" s="54"/>
      <c r="HFZ27" s="54"/>
      <c r="HGA27" s="54"/>
      <c r="HGB27" s="54"/>
      <c r="HGC27" s="54"/>
      <c r="HGD27" s="54"/>
      <c r="HGE27" s="54"/>
      <c r="HGF27" s="54"/>
      <c r="HGG27" s="54"/>
      <c r="HGH27" s="54"/>
      <c r="HGI27" s="54"/>
      <c r="HGJ27" s="54"/>
      <c r="HGK27" s="54"/>
      <c r="HGL27" s="54"/>
      <c r="HGM27" s="54"/>
      <c r="HGN27" s="54"/>
      <c r="HGO27" s="54"/>
      <c r="HGP27" s="54"/>
      <c r="HGQ27" s="54"/>
      <c r="HGR27" s="54"/>
      <c r="HGS27" s="54"/>
      <c r="HGT27" s="54"/>
      <c r="HGU27" s="54"/>
      <c r="HGV27" s="54"/>
      <c r="HGW27" s="54"/>
      <c r="HGX27" s="54"/>
      <c r="HGY27" s="54"/>
      <c r="HGZ27" s="54"/>
      <c r="HHA27" s="54"/>
      <c r="HHB27" s="54"/>
      <c r="HHC27" s="54"/>
      <c r="HHD27" s="54"/>
      <c r="HHE27" s="54"/>
      <c r="HHF27" s="54"/>
      <c r="HHG27" s="54"/>
      <c r="HHH27" s="54"/>
      <c r="HHI27" s="54"/>
      <c r="HHJ27" s="54"/>
      <c r="HHK27" s="54"/>
      <c r="HHL27" s="54"/>
      <c r="HHM27" s="54"/>
      <c r="HHN27" s="54"/>
      <c r="HHO27" s="54"/>
      <c r="HHP27" s="54"/>
      <c r="HHQ27" s="54"/>
      <c r="HHR27" s="54"/>
      <c r="HHS27" s="54"/>
      <c r="HHT27" s="54"/>
      <c r="HHU27" s="54"/>
      <c r="HHV27" s="54"/>
      <c r="HHW27" s="54"/>
      <c r="HHX27" s="54"/>
      <c r="HHY27" s="54"/>
      <c r="HHZ27" s="54"/>
      <c r="HIA27" s="54"/>
      <c r="HIB27" s="54"/>
      <c r="HIC27" s="54"/>
      <c r="HID27" s="54"/>
      <c r="HIE27" s="54"/>
      <c r="HIF27" s="54"/>
      <c r="HIG27" s="54"/>
      <c r="HIH27" s="54"/>
      <c r="HII27" s="54"/>
      <c r="HIJ27" s="54"/>
      <c r="HIK27" s="54"/>
      <c r="HIL27" s="54"/>
      <c r="HIM27" s="54"/>
      <c r="HIN27" s="54"/>
      <c r="HIO27" s="54"/>
      <c r="HIP27" s="54"/>
      <c r="HIQ27" s="54"/>
      <c r="HIR27" s="54"/>
      <c r="HIS27" s="54"/>
      <c r="HIT27" s="54"/>
      <c r="HIU27" s="54"/>
      <c r="HIV27" s="54"/>
      <c r="HIW27" s="54"/>
      <c r="HIX27" s="54"/>
      <c r="HIY27" s="54"/>
      <c r="HIZ27" s="54"/>
      <c r="HJA27" s="54"/>
      <c r="HJB27" s="54"/>
      <c r="HJC27" s="54"/>
      <c r="HJD27" s="54"/>
      <c r="HJE27" s="54"/>
      <c r="HJF27" s="54"/>
      <c r="HJG27" s="54"/>
      <c r="HJH27" s="54"/>
      <c r="HJI27" s="54"/>
      <c r="HJJ27" s="54"/>
      <c r="HJK27" s="54"/>
      <c r="HJL27" s="54"/>
      <c r="HJM27" s="54"/>
      <c r="HJN27" s="54"/>
      <c r="HJO27" s="54"/>
      <c r="HJP27" s="54"/>
      <c r="HJQ27" s="54"/>
      <c r="HJR27" s="54"/>
      <c r="HJS27" s="54"/>
      <c r="HJT27" s="54"/>
      <c r="HJU27" s="54"/>
      <c r="HJV27" s="54"/>
      <c r="HJW27" s="54"/>
      <c r="HJX27" s="54"/>
      <c r="HJY27" s="54"/>
      <c r="HJZ27" s="54"/>
      <c r="HKA27" s="54"/>
      <c r="HKB27" s="54"/>
      <c r="HKC27" s="54"/>
      <c r="HKD27" s="54"/>
      <c r="HKE27" s="54"/>
      <c r="HKF27" s="54"/>
      <c r="HKG27" s="54"/>
      <c r="HKH27" s="54"/>
      <c r="HKI27" s="54"/>
      <c r="HKJ27" s="54"/>
      <c r="HKK27" s="54"/>
      <c r="HKL27" s="54"/>
      <c r="HKM27" s="54"/>
      <c r="HKN27" s="54"/>
      <c r="HKO27" s="54"/>
      <c r="HKP27" s="54"/>
      <c r="HKQ27" s="54"/>
      <c r="HKR27" s="54"/>
      <c r="HKS27" s="54"/>
      <c r="HKT27" s="54"/>
      <c r="HKU27" s="54"/>
      <c r="HKV27" s="54"/>
      <c r="HKW27" s="54"/>
      <c r="HKX27" s="54"/>
      <c r="HKY27" s="54"/>
      <c r="HKZ27" s="54"/>
      <c r="HLA27" s="54"/>
      <c r="HLB27" s="54"/>
      <c r="HLC27" s="54"/>
      <c r="HLD27" s="54"/>
      <c r="HLE27" s="54"/>
      <c r="HLF27" s="54"/>
      <c r="HLG27" s="54"/>
      <c r="HLH27" s="54"/>
      <c r="HLI27" s="54"/>
      <c r="HLJ27" s="54"/>
      <c r="HLK27" s="54"/>
      <c r="HLL27" s="54"/>
      <c r="HLM27" s="54"/>
      <c r="HLN27" s="54"/>
      <c r="HLO27" s="54"/>
      <c r="HLP27" s="54"/>
      <c r="HLQ27" s="54"/>
      <c r="HLR27" s="54"/>
      <c r="HLS27" s="54"/>
      <c r="HLT27" s="54"/>
      <c r="HLU27" s="54"/>
      <c r="HLV27" s="54"/>
      <c r="HLW27" s="54"/>
      <c r="HLX27" s="54"/>
      <c r="HLY27" s="54"/>
      <c r="HLZ27" s="54"/>
      <c r="HMA27" s="54"/>
      <c r="HMB27" s="54"/>
      <c r="HMC27" s="54"/>
      <c r="HMD27" s="54"/>
      <c r="HME27" s="54"/>
      <c r="HMF27" s="54"/>
      <c r="HMG27" s="54"/>
      <c r="HMH27" s="54"/>
      <c r="HMI27" s="54"/>
      <c r="HMJ27" s="54"/>
      <c r="HMK27" s="54"/>
      <c r="HML27" s="54"/>
      <c r="HMM27" s="54"/>
      <c r="HMN27" s="54"/>
      <c r="HMO27" s="54"/>
      <c r="HMP27" s="54"/>
      <c r="HMQ27" s="54"/>
      <c r="HMR27" s="54"/>
      <c r="HMS27" s="54"/>
      <c r="HMT27" s="54"/>
      <c r="HMU27" s="54"/>
      <c r="HMV27" s="54"/>
      <c r="HMW27" s="54"/>
      <c r="HMX27" s="54"/>
      <c r="HMY27" s="54"/>
      <c r="HMZ27" s="54"/>
      <c r="HNA27" s="54"/>
      <c r="HNB27" s="54"/>
      <c r="HNC27" s="54"/>
      <c r="HND27" s="54"/>
      <c r="HNE27" s="54"/>
      <c r="HNF27" s="54"/>
      <c r="HNG27" s="54"/>
      <c r="HNH27" s="54"/>
      <c r="HNI27" s="54"/>
      <c r="HNJ27" s="54"/>
      <c r="HNK27" s="54"/>
      <c r="HNL27" s="54"/>
      <c r="HNM27" s="54"/>
      <c r="HNN27" s="54"/>
      <c r="HNO27" s="54"/>
      <c r="HNP27" s="54"/>
      <c r="HNQ27" s="54"/>
      <c r="HNR27" s="54"/>
      <c r="HNS27" s="54"/>
      <c r="HNT27" s="54"/>
      <c r="HNU27" s="54"/>
      <c r="HNV27" s="54"/>
      <c r="HNW27" s="54"/>
      <c r="HNX27" s="54"/>
      <c r="HNY27" s="54"/>
      <c r="HNZ27" s="54"/>
      <c r="HOA27" s="54"/>
      <c r="HOB27" s="54"/>
      <c r="HOC27" s="54"/>
      <c r="HOD27" s="54"/>
      <c r="HOE27" s="54"/>
      <c r="HOF27" s="54"/>
      <c r="HOG27" s="54"/>
      <c r="HOH27" s="54"/>
      <c r="HOI27" s="54"/>
      <c r="HOJ27" s="54"/>
      <c r="HOK27" s="54"/>
      <c r="HOL27" s="54"/>
      <c r="HOM27" s="54"/>
      <c r="HON27" s="54"/>
      <c r="HOO27" s="54"/>
      <c r="HOP27" s="54"/>
      <c r="HOQ27" s="54"/>
      <c r="HOR27" s="54"/>
      <c r="HOS27" s="54"/>
      <c r="HOT27" s="54"/>
      <c r="HOU27" s="54"/>
      <c r="HOV27" s="54"/>
      <c r="HOW27" s="54"/>
      <c r="HOX27" s="54"/>
      <c r="HOY27" s="54"/>
      <c r="HOZ27" s="54"/>
      <c r="HPA27" s="54"/>
      <c r="HPB27" s="54"/>
      <c r="HPC27" s="54"/>
      <c r="HPD27" s="54"/>
      <c r="HPE27" s="54"/>
      <c r="HPF27" s="54"/>
      <c r="HPG27" s="54"/>
      <c r="HPH27" s="54"/>
      <c r="HPI27" s="54"/>
      <c r="HPJ27" s="54"/>
      <c r="HPK27" s="54"/>
      <c r="HPL27" s="54"/>
      <c r="HPM27" s="54"/>
      <c r="HPN27" s="54"/>
      <c r="HPO27" s="54"/>
      <c r="HPP27" s="54"/>
      <c r="HPQ27" s="54"/>
      <c r="HPR27" s="54"/>
      <c r="HPS27" s="54"/>
      <c r="HPT27" s="54"/>
      <c r="HPU27" s="54"/>
      <c r="HPV27" s="54"/>
      <c r="HPW27" s="54"/>
      <c r="HPX27" s="54"/>
      <c r="HPY27" s="54"/>
      <c r="HPZ27" s="54"/>
      <c r="HQA27" s="54"/>
      <c r="HQB27" s="54"/>
      <c r="HQC27" s="54"/>
      <c r="HQD27" s="54"/>
      <c r="HQE27" s="54"/>
      <c r="HQF27" s="54"/>
      <c r="HQG27" s="54"/>
      <c r="HQH27" s="54"/>
      <c r="HQI27" s="54"/>
      <c r="HQJ27" s="54"/>
      <c r="HQK27" s="54"/>
      <c r="HQL27" s="54"/>
      <c r="HQM27" s="54"/>
      <c r="HQN27" s="54"/>
      <c r="HQO27" s="54"/>
      <c r="HQP27" s="54"/>
      <c r="HQQ27" s="54"/>
      <c r="HQR27" s="54"/>
      <c r="HQS27" s="54"/>
      <c r="HQT27" s="54"/>
      <c r="HQU27" s="54"/>
      <c r="HQV27" s="54"/>
      <c r="HQW27" s="54"/>
      <c r="HQX27" s="54"/>
      <c r="HQY27" s="54"/>
      <c r="HQZ27" s="54"/>
      <c r="HRA27" s="54"/>
      <c r="HRB27" s="54"/>
      <c r="HRC27" s="54"/>
      <c r="HRD27" s="54"/>
      <c r="HRE27" s="54"/>
      <c r="HRF27" s="54"/>
      <c r="HRG27" s="54"/>
      <c r="HRH27" s="54"/>
      <c r="HRI27" s="54"/>
      <c r="HRJ27" s="54"/>
      <c r="HRK27" s="54"/>
      <c r="HRL27" s="54"/>
      <c r="HRM27" s="54"/>
      <c r="HRN27" s="54"/>
      <c r="HRO27" s="54"/>
      <c r="HRP27" s="54"/>
      <c r="HRQ27" s="54"/>
      <c r="HRR27" s="54"/>
      <c r="HRS27" s="54"/>
      <c r="HRT27" s="54"/>
      <c r="HRU27" s="54"/>
      <c r="HRV27" s="54"/>
      <c r="HRW27" s="54"/>
      <c r="HRX27" s="54"/>
      <c r="HRY27" s="54"/>
      <c r="HRZ27" s="54"/>
      <c r="HSA27" s="54"/>
      <c r="HSB27" s="54"/>
      <c r="HSC27" s="54"/>
      <c r="HSD27" s="54"/>
      <c r="HSE27" s="54"/>
      <c r="HSF27" s="54"/>
      <c r="HSG27" s="54"/>
      <c r="HSH27" s="54"/>
      <c r="HSI27" s="54"/>
      <c r="HSJ27" s="54"/>
      <c r="HSK27" s="54"/>
      <c r="HSL27" s="54"/>
      <c r="HSM27" s="54"/>
      <c r="HSN27" s="54"/>
      <c r="HSO27" s="54"/>
      <c r="HSP27" s="54"/>
      <c r="HSQ27" s="54"/>
      <c r="HSR27" s="54"/>
      <c r="HSS27" s="54"/>
      <c r="HST27" s="54"/>
      <c r="HSU27" s="54"/>
      <c r="HSV27" s="54"/>
      <c r="HSW27" s="54"/>
      <c r="HSX27" s="54"/>
      <c r="HSY27" s="54"/>
      <c r="HSZ27" s="54"/>
      <c r="HTA27" s="54"/>
      <c r="HTB27" s="54"/>
      <c r="HTC27" s="54"/>
      <c r="HTD27" s="54"/>
      <c r="HTE27" s="54"/>
      <c r="HTF27" s="54"/>
      <c r="HTG27" s="54"/>
      <c r="HTH27" s="54"/>
      <c r="HTI27" s="54"/>
      <c r="HTJ27" s="54"/>
      <c r="HTK27" s="54"/>
      <c r="HTL27" s="54"/>
      <c r="HTM27" s="54"/>
      <c r="HTN27" s="54"/>
      <c r="HTO27" s="54"/>
      <c r="HTP27" s="54"/>
      <c r="HTQ27" s="54"/>
      <c r="HTR27" s="54"/>
      <c r="HTS27" s="54"/>
      <c r="HTT27" s="54"/>
      <c r="HTU27" s="54"/>
      <c r="HTV27" s="54"/>
      <c r="HTW27" s="54"/>
      <c r="HTX27" s="54"/>
      <c r="HTY27" s="54"/>
      <c r="HTZ27" s="54"/>
      <c r="HUA27" s="54"/>
      <c r="HUB27" s="54"/>
      <c r="HUC27" s="54"/>
      <c r="HUD27" s="54"/>
      <c r="HUE27" s="54"/>
      <c r="HUF27" s="54"/>
      <c r="HUG27" s="54"/>
      <c r="HUH27" s="54"/>
      <c r="HUI27" s="54"/>
      <c r="HUJ27" s="54"/>
      <c r="HUK27" s="54"/>
      <c r="HUL27" s="54"/>
      <c r="HUM27" s="54"/>
      <c r="HUN27" s="54"/>
      <c r="HUO27" s="54"/>
      <c r="HUP27" s="54"/>
      <c r="HUQ27" s="54"/>
      <c r="HUR27" s="54"/>
      <c r="HUS27" s="54"/>
      <c r="HUT27" s="54"/>
      <c r="HUU27" s="54"/>
      <c r="HUV27" s="54"/>
      <c r="HUW27" s="54"/>
      <c r="HUX27" s="54"/>
      <c r="HUY27" s="54"/>
      <c r="HUZ27" s="54"/>
      <c r="HVA27" s="54"/>
      <c r="HVB27" s="54"/>
      <c r="HVC27" s="54"/>
      <c r="HVD27" s="54"/>
      <c r="HVE27" s="54"/>
      <c r="HVF27" s="54"/>
      <c r="HVG27" s="54"/>
      <c r="HVH27" s="54"/>
      <c r="HVI27" s="54"/>
      <c r="HVJ27" s="54"/>
      <c r="HVK27" s="54"/>
      <c r="HVL27" s="54"/>
      <c r="HVM27" s="54"/>
      <c r="HVN27" s="54"/>
      <c r="HVO27" s="54"/>
      <c r="HVP27" s="54"/>
      <c r="HVQ27" s="54"/>
      <c r="HVR27" s="54"/>
      <c r="HVS27" s="54"/>
      <c r="HVT27" s="54"/>
      <c r="HVU27" s="54"/>
      <c r="HVV27" s="54"/>
      <c r="HVW27" s="54"/>
      <c r="HVX27" s="54"/>
      <c r="HVY27" s="54"/>
      <c r="HVZ27" s="54"/>
      <c r="HWA27" s="54"/>
      <c r="HWB27" s="54"/>
      <c r="HWC27" s="54"/>
      <c r="HWD27" s="54"/>
      <c r="HWE27" s="54"/>
      <c r="HWF27" s="54"/>
      <c r="HWG27" s="54"/>
      <c r="HWH27" s="54"/>
      <c r="HWI27" s="54"/>
      <c r="HWJ27" s="54"/>
      <c r="HWK27" s="54"/>
      <c r="HWL27" s="54"/>
      <c r="HWM27" s="54"/>
      <c r="HWN27" s="54"/>
      <c r="HWO27" s="54"/>
      <c r="HWP27" s="54"/>
      <c r="HWQ27" s="54"/>
      <c r="HWR27" s="54"/>
      <c r="HWS27" s="54"/>
      <c r="HWT27" s="54"/>
      <c r="HWU27" s="54"/>
      <c r="HWV27" s="54"/>
      <c r="HWW27" s="54"/>
      <c r="HWX27" s="54"/>
      <c r="HWY27" s="54"/>
      <c r="HWZ27" s="54"/>
      <c r="HXA27" s="54"/>
      <c r="HXB27" s="54"/>
      <c r="HXC27" s="54"/>
      <c r="HXD27" s="54"/>
      <c r="HXE27" s="54"/>
      <c r="HXF27" s="54"/>
      <c r="HXG27" s="54"/>
      <c r="HXH27" s="54"/>
      <c r="HXI27" s="54"/>
      <c r="HXJ27" s="54"/>
      <c r="HXK27" s="54"/>
      <c r="HXL27" s="54"/>
      <c r="HXM27" s="54"/>
      <c r="HXN27" s="54"/>
      <c r="HXO27" s="54"/>
      <c r="HXP27" s="54"/>
      <c r="HXQ27" s="54"/>
      <c r="HXR27" s="54"/>
      <c r="HXS27" s="54"/>
      <c r="HXT27" s="54"/>
      <c r="HXU27" s="54"/>
      <c r="HXV27" s="54"/>
      <c r="HXW27" s="54"/>
      <c r="HXX27" s="54"/>
      <c r="HXY27" s="54"/>
      <c r="HXZ27" s="54"/>
      <c r="HYA27" s="54"/>
      <c r="HYB27" s="54"/>
      <c r="HYC27" s="54"/>
      <c r="HYD27" s="54"/>
      <c r="HYE27" s="54"/>
      <c r="HYF27" s="54"/>
      <c r="HYG27" s="54"/>
      <c r="HYH27" s="54"/>
      <c r="HYI27" s="54"/>
      <c r="HYJ27" s="54"/>
      <c r="HYK27" s="54"/>
      <c r="HYL27" s="54"/>
      <c r="HYM27" s="54"/>
      <c r="HYN27" s="54"/>
      <c r="HYO27" s="54"/>
      <c r="HYP27" s="54"/>
      <c r="HYQ27" s="54"/>
      <c r="HYR27" s="54"/>
      <c r="HYS27" s="54"/>
      <c r="HYT27" s="54"/>
      <c r="HYU27" s="54"/>
      <c r="HYV27" s="54"/>
      <c r="HYW27" s="54"/>
      <c r="HYX27" s="54"/>
      <c r="HYY27" s="54"/>
      <c r="HYZ27" s="54"/>
      <c r="HZA27" s="54"/>
      <c r="HZB27" s="54"/>
      <c r="HZC27" s="54"/>
      <c r="HZD27" s="54"/>
      <c r="HZE27" s="54"/>
      <c r="HZF27" s="54"/>
      <c r="HZG27" s="54"/>
      <c r="HZH27" s="54"/>
      <c r="HZI27" s="54"/>
      <c r="HZJ27" s="54"/>
      <c r="HZK27" s="54"/>
      <c r="HZL27" s="54"/>
      <c r="HZM27" s="54"/>
      <c r="HZN27" s="54"/>
      <c r="HZO27" s="54"/>
      <c r="HZP27" s="54"/>
      <c r="HZQ27" s="54"/>
      <c r="HZR27" s="54"/>
      <c r="HZS27" s="54"/>
      <c r="HZT27" s="54"/>
      <c r="HZU27" s="54"/>
      <c r="HZV27" s="54"/>
      <c r="HZW27" s="54"/>
      <c r="HZX27" s="54"/>
      <c r="HZY27" s="54"/>
      <c r="HZZ27" s="54"/>
      <c r="IAA27" s="54"/>
      <c r="IAB27" s="54"/>
      <c r="IAC27" s="54"/>
      <c r="IAD27" s="54"/>
      <c r="IAE27" s="54"/>
      <c r="IAF27" s="54"/>
      <c r="IAG27" s="54"/>
      <c r="IAH27" s="54"/>
      <c r="IAI27" s="54"/>
      <c r="IAJ27" s="54"/>
      <c r="IAK27" s="54"/>
      <c r="IAL27" s="54"/>
      <c r="IAM27" s="54"/>
      <c r="IAN27" s="54"/>
      <c r="IAO27" s="54"/>
      <c r="IAP27" s="54"/>
      <c r="IAQ27" s="54"/>
      <c r="IAR27" s="54"/>
      <c r="IAS27" s="54"/>
      <c r="IAT27" s="54"/>
      <c r="IAU27" s="54"/>
      <c r="IAV27" s="54"/>
      <c r="IAW27" s="54"/>
      <c r="IAX27" s="54"/>
      <c r="IAY27" s="54"/>
      <c r="IAZ27" s="54"/>
      <c r="IBA27" s="54"/>
      <c r="IBB27" s="54"/>
      <c r="IBC27" s="54"/>
      <c r="IBD27" s="54"/>
      <c r="IBE27" s="54"/>
      <c r="IBF27" s="54"/>
      <c r="IBG27" s="54"/>
      <c r="IBH27" s="54"/>
      <c r="IBI27" s="54"/>
      <c r="IBJ27" s="54"/>
      <c r="IBK27" s="54"/>
      <c r="IBL27" s="54"/>
      <c r="IBM27" s="54"/>
      <c r="IBN27" s="54"/>
      <c r="IBO27" s="54"/>
      <c r="IBP27" s="54"/>
      <c r="IBQ27" s="54"/>
      <c r="IBR27" s="54"/>
      <c r="IBS27" s="54"/>
      <c r="IBT27" s="54"/>
      <c r="IBU27" s="54"/>
      <c r="IBV27" s="54"/>
      <c r="IBW27" s="54"/>
      <c r="IBX27" s="54"/>
      <c r="IBY27" s="54"/>
      <c r="IBZ27" s="54"/>
      <c r="ICA27" s="54"/>
      <c r="ICB27" s="54"/>
      <c r="ICC27" s="54"/>
      <c r="ICD27" s="54"/>
      <c r="ICE27" s="54"/>
      <c r="ICF27" s="54"/>
      <c r="ICG27" s="54"/>
      <c r="ICH27" s="54"/>
      <c r="ICI27" s="54"/>
      <c r="ICJ27" s="54"/>
      <c r="ICK27" s="54"/>
      <c r="ICL27" s="54"/>
      <c r="ICM27" s="54"/>
      <c r="ICN27" s="54"/>
      <c r="ICO27" s="54"/>
      <c r="ICP27" s="54"/>
      <c r="ICQ27" s="54"/>
      <c r="ICR27" s="54"/>
      <c r="ICS27" s="54"/>
      <c r="ICT27" s="54"/>
      <c r="ICU27" s="54"/>
      <c r="ICV27" s="54"/>
      <c r="ICW27" s="54"/>
      <c r="ICX27" s="54"/>
      <c r="ICY27" s="54"/>
      <c r="ICZ27" s="54"/>
      <c r="IDA27" s="54"/>
      <c r="IDB27" s="54"/>
      <c r="IDC27" s="54"/>
      <c r="IDD27" s="54"/>
      <c r="IDE27" s="54"/>
      <c r="IDF27" s="54"/>
      <c r="IDG27" s="54"/>
      <c r="IDH27" s="54"/>
      <c r="IDI27" s="54"/>
      <c r="IDJ27" s="54"/>
      <c r="IDK27" s="54"/>
      <c r="IDL27" s="54"/>
      <c r="IDM27" s="54"/>
      <c r="IDN27" s="54"/>
      <c r="IDO27" s="54"/>
      <c r="IDP27" s="54"/>
      <c r="IDQ27" s="54"/>
      <c r="IDR27" s="54"/>
      <c r="IDS27" s="54"/>
      <c r="IDT27" s="54"/>
      <c r="IDU27" s="54"/>
      <c r="IDV27" s="54"/>
      <c r="IDW27" s="54"/>
      <c r="IDX27" s="54"/>
      <c r="IDY27" s="54"/>
      <c r="IDZ27" s="54"/>
      <c r="IEA27" s="54"/>
      <c r="IEB27" s="54"/>
      <c r="IEC27" s="54"/>
      <c r="IED27" s="54"/>
      <c r="IEE27" s="54"/>
      <c r="IEF27" s="54"/>
      <c r="IEG27" s="54"/>
      <c r="IEH27" s="54"/>
      <c r="IEI27" s="54"/>
      <c r="IEJ27" s="54"/>
      <c r="IEK27" s="54"/>
      <c r="IEL27" s="54"/>
      <c r="IEM27" s="54"/>
      <c r="IEN27" s="54"/>
      <c r="IEO27" s="54"/>
      <c r="IEP27" s="54"/>
      <c r="IEQ27" s="54"/>
      <c r="IER27" s="54"/>
      <c r="IES27" s="54"/>
      <c r="IET27" s="54"/>
      <c r="IEU27" s="54"/>
      <c r="IEV27" s="54"/>
      <c r="IEW27" s="54"/>
      <c r="IEX27" s="54"/>
      <c r="IEY27" s="54"/>
      <c r="IEZ27" s="54"/>
      <c r="IFA27" s="54"/>
      <c r="IFB27" s="54"/>
      <c r="IFC27" s="54"/>
      <c r="IFD27" s="54"/>
      <c r="IFE27" s="54"/>
      <c r="IFF27" s="54"/>
      <c r="IFG27" s="54"/>
      <c r="IFH27" s="54"/>
      <c r="IFI27" s="54"/>
      <c r="IFJ27" s="54"/>
      <c r="IFK27" s="54"/>
      <c r="IFL27" s="54"/>
      <c r="IFM27" s="54"/>
      <c r="IFN27" s="54"/>
      <c r="IFO27" s="54"/>
      <c r="IFP27" s="54"/>
      <c r="IFQ27" s="54"/>
      <c r="IFR27" s="54"/>
      <c r="IFS27" s="54"/>
      <c r="IFT27" s="54"/>
      <c r="IFU27" s="54"/>
      <c r="IFV27" s="54"/>
      <c r="IFW27" s="54"/>
      <c r="IFX27" s="54"/>
      <c r="IFY27" s="54"/>
      <c r="IFZ27" s="54"/>
      <c r="IGA27" s="54"/>
      <c r="IGB27" s="54"/>
      <c r="IGC27" s="54"/>
      <c r="IGD27" s="54"/>
      <c r="IGE27" s="54"/>
      <c r="IGF27" s="54"/>
      <c r="IGG27" s="54"/>
      <c r="IGH27" s="54"/>
      <c r="IGI27" s="54"/>
      <c r="IGJ27" s="54"/>
      <c r="IGK27" s="54"/>
      <c r="IGL27" s="54"/>
      <c r="IGM27" s="54"/>
      <c r="IGN27" s="54"/>
      <c r="IGO27" s="54"/>
      <c r="IGP27" s="54"/>
      <c r="IGQ27" s="54"/>
      <c r="IGR27" s="54"/>
      <c r="IGS27" s="54"/>
      <c r="IGT27" s="54"/>
      <c r="IGU27" s="54"/>
      <c r="IGV27" s="54"/>
      <c r="IGW27" s="54"/>
      <c r="IGX27" s="54"/>
      <c r="IGY27" s="54"/>
      <c r="IGZ27" s="54"/>
      <c r="IHA27" s="54"/>
      <c r="IHB27" s="54"/>
      <c r="IHC27" s="54"/>
      <c r="IHD27" s="54"/>
      <c r="IHE27" s="54"/>
      <c r="IHF27" s="54"/>
      <c r="IHG27" s="54"/>
      <c r="IHH27" s="54"/>
      <c r="IHI27" s="54"/>
      <c r="IHJ27" s="54"/>
      <c r="IHK27" s="54"/>
      <c r="IHL27" s="54"/>
      <c r="IHM27" s="54"/>
      <c r="IHN27" s="54"/>
      <c r="IHO27" s="54"/>
      <c r="IHP27" s="54"/>
      <c r="IHQ27" s="54"/>
      <c r="IHR27" s="54"/>
      <c r="IHS27" s="54"/>
      <c r="IHT27" s="54"/>
      <c r="IHU27" s="54"/>
      <c r="IHV27" s="54"/>
      <c r="IHW27" s="54"/>
      <c r="IHX27" s="54"/>
      <c r="IHY27" s="54"/>
      <c r="IHZ27" s="54"/>
      <c r="IIA27" s="54"/>
      <c r="IIB27" s="54"/>
      <c r="IIC27" s="54"/>
      <c r="IID27" s="54"/>
      <c r="IIE27" s="54"/>
      <c r="IIF27" s="54"/>
      <c r="IIG27" s="54"/>
      <c r="IIH27" s="54"/>
      <c r="III27" s="54"/>
      <c r="IIJ27" s="54"/>
      <c r="IIK27" s="54"/>
      <c r="IIL27" s="54"/>
      <c r="IIM27" s="54"/>
      <c r="IIN27" s="54"/>
      <c r="IIO27" s="54"/>
      <c r="IIP27" s="54"/>
      <c r="IIQ27" s="54"/>
      <c r="IIR27" s="54"/>
      <c r="IIS27" s="54"/>
      <c r="IIT27" s="54"/>
      <c r="IIU27" s="54"/>
      <c r="IIV27" s="54"/>
      <c r="IIW27" s="54"/>
      <c r="IIX27" s="54"/>
      <c r="IIY27" s="54"/>
      <c r="IIZ27" s="54"/>
      <c r="IJA27" s="54"/>
      <c r="IJB27" s="54"/>
      <c r="IJC27" s="54"/>
      <c r="IJD27" s="54"/>
      <c r="IJE27" s="54"/>
      <c r="IJF27" s="54"/>
      <c r="IJG27" s="54"/>
      <c r="IJH27" s="54"/>
      <c r="IJI27" s="54"/>
      <c r="IJJ27" s="54"/>
      <c r="IJK27" s="54"/>
      <c r="IJL27" s="54"/>
      <c r="IJM27" s="54"/>
      <c r="IJN27" s="54"/>
      <c r="IJO27" s="54"/>
      <c r="IJP27" s="54"/>
      <c r="IJQ27" s="54"/>
      <c r="IJR27" s="54"/>
      <c r="IJS27" s="54"/>
      <c r="IJT27" s="54"/>
      <c r="IJU27" s="54"/>
      <c r="IJV27" s="54"/>
      <c r="IJW27" s="54"/>
      <c r="IJX27" s="54"/>
      <c r="IJY27" s="54"/>
      <c r="IJZ27" s="54"/>
      <c r="IKA27" s="54"/>
      <c r="IKB27" s="54"/>
      <c r="IKC27" s="54"/>
      <c r="IKD27" s="54"/>
      <c r="IKE27" s="54"/>
      <c r="IKF27" s="54"/>
      <c r="IKG27" s="54"/>
      <c r="IKH27" s="54"/>
      <c r="IKI27" s="54"/>
      <c r="IKJ27" s="54"/>
      <c r="IKK27" s="54"/>
      <c r="IKL27" s="54"/>
      <c r="IKM27" s="54"/>
      <c r="IKN27" s="54"/>
      <c r="IKO27" s="54"/>
      <c r="IKP27" s="54"/>
      <c r="IKQ27" s="54"/>
      <c r="IKR27" s="54"/>
      <c r="IKS27" s="54"/>
      <c r="IKT27" s="54"/>
      <c r="IKU27" s="54"/>
      <c r="IKV27" s="54"/>
      <c r="IKW27" s="54"/>
      <c r="IKX27" s="54"/>
      <c r="IKY27" s="54"/>
      <c r="IKZ27" s="54"/>
      <c r="ILA27" s="54"/>
      <c r="ILB27" s="54"/>
      <c r="ILC27" s="54"/>
      <c r="ILD27" s="54"/>
      <c r="ILE27" s="54"/>
      <c r="ILF27" s="54"/>
      <c r="ILG27" s="54"/>
      <c r="ILH27" s="54"/>
      <c r="ILI27" s="54"/>
      <c r="ILJ27" s="54"/>
      <c r="ILK27" s="54"/>
      <c r="ILL27" s="54"/>
      <c r="ILM27" s="54"/>
      <c r="ILN27" s="54"/>
      <c r="ILO27" s="54"/>
      <c r="ILP27" s="54"/>
      <c r="ILQ27" s="54"/>
      <c r="ILR27" s="54"/>
      <c r="ILS27" s="54"/>
      <c r="ILT27" s="54"/>
      <c r="ILU27" s="54"/>
      <c r="ILV27" s="54"/>
      <c r="ILW27" s="54"/>
      <c r="ILX27" s="54"/>
      <c r="ILY27" s="54"/>
      <c r="ILZ27" s="54"/>
      <c r="IMA27" s="54"/>
      <c r="IMB27" s="54"/>
      <c r="IMC27" s="54"/>
      <c r="IMD27" s="54"/>
      <c r="IME27" s="54"/>
      <c r="IMF27" s="54"/>
      <c r="IMG27" s="54"/>
      <c r="IMH27" s="54"/>
      <c r="IMI27" s="54"/>
      <c r="IMJ27" s="54"/>
      <c r="IMK27" s="54"/>
      <c r="IML27" s="54"/>
      <c r="IMM27" s="54"/>
      <c r="IMN27" s="54"/>
      <c r="IMO27" s="54"/>
      <c r="IMP27" s="54"/>
      <c r="IMQ27" s="54"/>
      <c r="IMR27" s="54"/>
      <c r="IMS27" s="54"/>
      <c r="IMT27" s="54"/>
      <c r="IMU27" s="54"/>
      <c r="IMV27" s="54"/>
      <c r="IMW27" s="54"/>
      <c r="IMX27" s="54"/>
      <c r="IMY27" s="54"/>
      <c r="IMZ27" s="54"/>
      <c r="INA27" s="54"/>
      <c r="INB27" s="54"/>
      <c r="INC27" s="54"/>
      <c r="IND27" s="54"/>
      <c r="INE27" s="54"/>
      <c r="INF27" s="54"/>
      <c r="ING27" s="54"/>
      <c r="INH27" s="54"/>
      <c r="INI27" s="54"/>
      <c r="INJ27" s="54"/>
      <c r="INK27" s="54"/>
      <c r="INL27" s="54"/>
      <c r="INM27" s="54"/>
      <c r="INN27" s="54"/>
      <c r="INO27" s="54"/>
      <c r="INP27" s="54"/>
      <c r="INQ27" s="54"/>
      <c r="INR27" s="54"/>
      <c r="INS27" s="54"/>
      <c r="INT27" s="54"/>
      <c r="INU27" s="54"/>
      <c r="INV27" s="54"/>
      <c r="INW27" s="54"/>
      <c r="INX27" s="54"/>
      <c r="INY27" s="54"/>
      <c r="INZ27" s="54"/>
      <c r="IOA27" s="54"/>
      <c r="IOB27" s="54"/>
      <c r="IOC27" s="54"/>
      <c r="IOD27" s="54"/>
      <c r="IOE27" s="54"/>
      <c r="IOF27" s="54"/>
      <c r="IOG27" s="54"/>
      <c r="IOH27" s="54"/>
      <c r="IOI27" s="54"/>
      <c r="IOJ27" s="54"/>
      <c r="IOK27" s="54"/>
      <c r="IOL27" s="54"/>
      <c r="IOM27" s="54"/>
      <c r="ION27" s="54"/>
      <c r="IOO27" s="54"/>
      <c r="IOP27" s="54"/>
      <c r="IOQ27" s="54"/>
      <c r="IOR27" s="54"/>
      <c r="IOS27" s="54"/>
      <c r="IOT27" s="54"/>
      <c r="IOU27" s="54"/>
      <c r="IOV27" s="54"/>
      <c r="IOW27" s="54"/>
      <c r="IOX27" s="54"/>
      <c r="IOY27" s="54"/>
      <c r="IOZ27" s="54"/>
      <c r="IPA27" s="54"/>
      <c r="IPB27" s="54"/>
      <c r="IPC27" s="54"/>
      <c r="IPD27" s="54"/>
      <c r="IPE27" s="54"/>
      <c r="IPF27" s="54"/>
      <c r="IPG27" s="54"/>
      <c r="IPH27" s="54"/>
      <c r="IPI27" s="54"/>
      <c r="IPJ27" s="54"/>
      <c r="IPK27" s="54"/>
      <c r="IPL27" s="54"/>
      <c r="IPM27" s="54"/>
      <c r="IPN27" s="54"/>
      <c r="IPO27" s="54"/>
      <c r="IPP27" s="54"/>
      <c r="IPQ27" s="54"/>
      <c r="IPR27" s="54"/>
      <c r="IPS27" s="54"/>
      <c r="IPT27" s="54"/>
      <c r="IPU27" s="54"/>
      <c r="IPV27" s="54"/>
      <c r="IPW27" s="54"/>
      <c r="IPX27" s="54"/>
      <c r="IPY27" s="54"/>
      <c r="IPZ27" s="54"/>
      <c r="IQA27" s="54"/>
      <c r="IQB27" s="54"/>
      <c r="IQC27" s="54"/>
      <c r="IQD27" s="54"/>
      <c r="IQE27" s="54"/>
      <c r="IQF27" s="54"/>
      <c r="IQG27" s="54"/>
      <c r="IQH27" s="54"/>
      <c r="IQI27" s="54"/>
      <c r="IQJ27" s="54"/>
      <c r="IQK27" s="54"/>
      <c r="IQL27" s="54"/>
      <c r="IQM27" s="54"/>
      <c r="IQN27" s="54"/>
      <c r="IQO27" s="54"/>
      <c r="IQP27" s="54"/>
      <c r="IQQ27" s="54"/>
      <c r="IQR27" s="54"/>
      <c r="IQS27" s="54"/>
      <c r="IQT27" s="54"/>
      <c r="IQU27" s="54"/>
      <c r="IQV27" s="54"/>
      <c r="IQW27" s="54"/>
      <c r="IQX27" s="54"/>
      <c r="IQY27" s="54"/>
      <c r="IQZ27" s="54"/>
      <c r="IRA27" s="54"/>
      <c r="IRB27" s="54"/>
      <c r="IRC27" s="54"/>
      <c r="IRD27" s="54"/>
      <c r="IRE27" s="54"/>
      <c r="IRF27" s="54"/>
      <c r="IRG27" s="54"/>
      <c r="IRH27" s="54"/>
      <c r="IRI27" s="54"/>
      <c r="IRJ27" s="54"/>
      <c r="IRK27" s="54"/>
      <c r="IRL27" s="54"/>
      <c r="IRM27" s="54"/>
      <c r="IRN27" s="54"/>
      <c r="IRO27" s="54"/>
      <c r="IRP27" s="54"/>
      <c r="IRQ27" s="54"/>
      <c r="IRR27" s="54"/>
      <c r="IRS27" s="54"/>
      <c r="IRT27" s="54"/>
      <c r="IRU27" s="54"/>
      <c r="IRV27" s="54"/>
      <c r="IRW27" s="54"/>
      <c r="IRX27" s="54"/>
      <c r="IRY27" s="54"/>
      <c r="IRZ27" s="54"/>
      <c r="ISA27" s="54"/>
      <c r="ISB27" s="54"/>
      <c r="ISC27" s="54"/>
      <c r="ISD27" s="54"/>
      <c r="ISE27" s="54"/>
      <c r="ISF27" s="54"/>
      <c r="ISG27" s="54"/>
      <c r="ISH27" s="54"/>
      <c r="ISI27" s="54"/>
      <c r="ISJ27" s="54"/>
      <c r="ISK27" s="54"/>
      <c r="ISL27" s="54"/>
      <c r="ISM27" s="54"/>
      <c r="ISN27" s="54"/>
      <c r="ISO27" s="54"/>
      <c r="ISP27" s="54"/>
      <c r="ISQ27" s="54"/>
      <c r="ISR27" s="54"/>
      <c r="ISS27" s="54"/>
      <c r="IST27" s="54"/>
      <c r="ISU27" s="54"/>
      <c r="ISV27" s="54"/>
      <c r="ISW27" s="54"/>
      <c r="ISX27" s="54"/>
      <c r="ISY27" s="54"/>
      <c r="ISZ27" s="54"/>
      <c r="ITA27" s="54"/>
      <c r="ITB27" s="54"/>
      <c r="ITC27" s="54"/>
      <c r="ITD27" s="54"/>
      <c r="ITE27" s="54"/>
      <c r="ITF27" s="54"/>
      <c r="ITG27" s="54"/>
      <c r="ITH27" s="54"/>
      <c r="ITI27" s="54"/>
      <c r="ITJ27" s="54"/>
      <c r="ITK27" s="54"/>
      <c r="ITL27" s="54"/>
      <c r="ITM27" s="54"/>
      <c r="ITN27" s="54"/>
      <c r="ITO27" s="54"/>
      <c r="ITP27" s="54"/>
      <c r="ITQ27" s="54"/>
      <c r="ITR27" s="54"/>
      <c r="ITS27" s="54"/>
      <c r="ITT27" s="54"/>
      <c r="ITU27" s="54"/>
      <c r="ITV27" s="54"/>
      <c r="ITW27" s="54"/>
      <c r="ITX27" s="54"/>
      <c r="ITY27" s="54"/>
      <c r="ITZ27" s="54"/>
      <c r="IUA27" s="54"/>
      <c r="IUB27" s="54"/>
      <c r="IUC27" s="54"/>
      <c r="IUD27" s="54"/>
      <c r="IUE27" s="54"/>
      <c r="IUF27" s="54"/>
      <c r="IUG27" s="54"/>
      <c r="IUH27" s="54"/>
      <c r="IUI27" s="54"/>
      <c r="IUJ27" s="54"/>
      <c r="IUK27" s="54"/>
      <c r="IUL27" s="54"/>
      <c r="IUM27" s="54"/>
      <c r="IUN27" s="54"/>
      <c r="IUO27" s="54"/>
      <c r="IUP27" s="54"/>
      <c r="IUQ27" s="54"/>
      <c r="IUR27" s="54"/>
      <c r="IUS27" s="54"/>
      <c r="IUT27" s="54"/>
      <c r="IUU27" s="54"/>
      <c r="IUV27" s="54"/>
      <c r="IUW27" s="54"/>
      <c r="IUX27" s="54"/>
      <c r="IUY27" s="54"/>
      <c r="IUZ27" s="54"/>
      <c r="IVA27" s="54"/>
      <c r="IVB27" s="54"/>
      <c r="IVC27" s="54"/>
      <c r="IVD27" s="54"/>
      <c r="IVE27" s="54"/>
      <c r="IVF27" s="54"/>
      <c r="IVG27" s="54"/>
      <c r="IVH27" s="54"/>
      <c r="IVI27" s="54"/>
      <c r="IVJ27" s="54"/>
      <c r="IVK27" s="54"/>
      <c r="IVL27" s="54"/>
      <c r="IVM27" s="54"/>
      <c r="IVN27" s="54"/>
      <c r="IVO27" s="54"/>
      <c r="IVP27" s="54"/>
      <c r="IVQ27" s="54"/>
      <c r="IVR27" s="54"/>
      <c r="IVS27" s="54"/>
      <c r="IVT27" s="54"/>
      <c r="IVU27" s="54"/>
      <c r="IVV27" s="54"/>
      <c r="IVW27" s="54"/>
      <c r="IVX27" s="54"/>
      <c r="IVY27" s="54"/>
      <c r="IVZ27" s="54"/>
      <c r="IWA27" s="54"/>
      <c r="IWB27" s="54"/>
      <c r="IWC27" s="54"/>
      <c r="IWD27" s="54"/>
      <c r="IWE27" s="54"/>
      <c r="IWF27" s="54"/>
      <c r="IWG27" s="54"/>
      <c r="IWH27" s="54"/>
      <c r="IWI27" s="54"/>
      <c r="IWJ27" s="54"/>
      <c r="IWK27" s="54"/>
      <c r="IWL27" s="54"/>
      <c r="IWM27" s="54"/>
      <c r="IWN27" s="54"/>
      <c r="IWO27" s="54"/>
      <c r="IWP27" s="54"/>
      <c r="IWQ27" s="54"/>
      <c r="IWR27" s="54"/>
      <c r="IWS27" s="54"/>
      <c r="IWT27" s="54"/>
      <c r="IWU27" s="54"/>
      <c r="IWV27" s="54"/>
      <c r="IWW27" s="54"/>
      <c r="IWX27" s="54"/>
      <c r="IWY27" s="54"/>
      <c r="IWZ27" s="54"/>
      <c r="IXA27" s="54"/>
      <c r="IXB27" s="54"/>
      <c r="IXC27" s="54"/>
      <c r="IXD27" s="54"/>
      <c r="IXE27" s="54"/>
      <c r="IXF27" s="54"/>
      <c r="IXG27" s="54"/>
      <c r="IXH27" s="54"/>
      <c r="IXI27" s="54"/>
      <c r="IXJ27" s="54"/>
      <c r="IXK27" s="54"/>
      <c r="IXL27" s="54"/>
      <c r="IXM27" s="54"/>
      <c r="IXN27" s="54"/>
      <c r="IXO27" s="54"/>
      <c r="IXP27" s="54"/>
      <c r="IXQ27" s="54"/>
      <c r="IXR27" s="54"/>
      <c r="IXS27" s="54"/>
      <c r="IXT27" s="54"/>
      <c r="IXU27" s="54"/>
      <c r="IXV27" s="54"/>
      <c r="IXW27" s="54"/>
      <c r="IXX27" s="54"/>
      <c r="IXY27" s="54"/>
      <c r="IXZ27" s="54"/>
      <c r="IYA27" s="54"/>
      <c r="IYB27" s="54"/>
      <c r="IYC27" s="54"/>
      <c r="IYD27" s="54"/>
      <c r="IYE27" s="54"/>
      <c r="IYF27" s="54"/>
      <c r="IYG27" s="54"/>
      <c r="IYH27" s="54"/>
      <c r="IYI27" s="54"/>
      <c r="IYJ27" s="54"/>
      <c r="IYK27" s="54"/>
      <c r="IYL27" s="54"/>
      <c r="IYM27" s="54"/>
      <c r="IYN27" s="54"/>
      <c r="IYO27" s="54"/>
      <c r="IYP27" s="54"/>
      <c r="IYQ27" s="54"/>
      <c r="IYR27" s="54"/>
      <c r="IYS27" s="54"/>
      <c r="IYT27" s="54"/>
      <c r="IYU27" s="54"/>
      <c r="IYV27" s="54"/>
      <c r="IYW27" s="54"/>
      <c r="IYX27" s="54"/>
      <c r="IYY27" s="54"/>
      <c r="IYZ27" s="54"/>
      <c r="IZA27" s="54"/>
      <c r="IZB27" s="54"/>
      <c r="IZC27" s="54"/>
      <c r="IZD27" s="54"/>
      <c r="IZE27" s="54"/>
      <c r="IZF27" s="54"/>
      <c r="IZG27" s="54"/>
      <c r="IZH27" s="54"/>
      <c r="IZI27" s="54"/>
      <c r="IZJ27" s="54"/>
      <c r="IZK27" s="54"/>
      <c r="IZL27" s="54"/>
      <c r="IZM27" s="54"/>
      <c r="IZN27" s="54"/>
      <c r="IZO27" s="54"/>
      <c r="IZP27" s="54"/>
      <c r="IZQ27" s="54"/>
      <c r="IZR27" s="54"/>
      <c r="IZS27" s="54"/>
      <c r="IZT27" s="54"/>
      <c r="IZU27" s="54"/>
      <c r="IZV27" s="54"/>
      <c r="IZW27" s="54"/>
      <c r="IZX27" s="54"/>
      <c r="IZY27" s="54"/>
      <c r="IZZ27" s="54"/>
      <c r="JAA27" s="54"/>
      <c r="JAB27" s="54"/>
      <c r="JAC27" s="54"/>
      <c r="JAD27" s="54"/>
      <c r="JAE27" s="54"/>
      <c r="JAF27" s="54"/>
      <c r="JAG27" s="54"/>
      <c r="JAH27" s="54"/>
      <c r="JAI27" s="54"/>
      <c r="JAJ27" s="54"/>
      <c r="JAK27" s="54"/>
      <c r="JAL27" s="54"/>
      <c r="JAM27" s="54"/>
      <c r="JAN27" s="54"/>
      <c r="JAO27" s="54"/>
      <c r="JAP27" s="54"/>
      <c r="JAQ27" s="54"/>
      <c r="JAR27" s="54"/>
      <c r="JAS27" s="54"/>
      <c r="JAT27" s="54"/>
      <c r="JAU27" s="54"/>
      <c r="JAV27" s="54"/>
      <c r="JAW27" s="54"/>
      <c r="JAX27" s="54"/>
      <c r="JAY27" s="54"/>
      <c r="JAZ27" s="54"/>
      <c r="JBA27" s="54"/>
      <c r="JBB27" s="54"/>
      <c r="JBC27" s="54"/>
      <c r="JBD27" s="54"/>
      <c r="JBE27" s="54"/>
      <c r="JBF27" s="54"/>
      <c r="JBG27" s="54"/>
      <c r="JBH27" s="54"/>
      <c r="JBI27" s="54"/>
      <c r="JBJ27" s="54"/>
      <c r="JBK27" s="54"/>
      <c r="JBL27" s="54"/>
      <c r="JBM27" s="54"/>
      <c r="JBN27" s="54"/>
      <c r="JBO27" s="54"/>
      <c r="JBP27" s="54"/>
      <c r="JBQ27" s="54"/>
      <c r="JBR27" s="54"/>
      <c r="JBS27" s="54"/>
      <c r="JBT27" s="54"/>
      <c r="JBU27" s="54"/>
      <c r="JBV27" s="54"/>
      <c r="JBW27" s="54"/>
      <c r="JBX27" s="54"/>
      <c r="JBY27" s="54"/>
      <c r="JBZ27" s="54"/>
      <c r="JCA27" s="54"/>
      <c r="JCB27" s="54"/>
      <c r="JCC27" s="54"/>
      <c r="JCD27" s="54"/>
      <c r="JCE27" s="54"/>
      <c r="JCF27" s="54"/>
      <c r="JCG27" s="54"/>
      <c r="JCH27" s="54"/>
      <c r="JCI27" s="54"/>
      <c r="JCJ27" s="54"/>
      <c r="JCK27" s="54"/>
      <c r="JCL27" s="54"/>
      <c r="JCM27" s="54"/>
      <c r="JCN27" s="54"/>
      <c r="JCO27" s="54"/>
      <c r="JCP27" s="54"/>
      <c r="JCQ27" s="54"/>
      <c r="JCR27" s="54"/>
      <c r="JCS27" s="54"/>
      <c r="JCT27" s="54"/>
      <c r="JCU27" s="54"/>
      <c r="JCV27" s="54"/>
      <c r="JCW27" s="54"/>
      <c r="JCX27" s="54"/>
      <c r="JCY27" s="54"/>
      <c r="JCZ27" s="54"/>
      <c r="JDA27" s="54"/>
      <c r="JDB27" s="54"/>
      <c r="JDC27" s="54"/>
      <c r="JDD27" s="54"/>
      <c r="JDE27" s="54"/>
      <c r="JDF27" s="54"/>
      <c r="JDG27" s="54"/>
      <c r="JDH27" s="54"/>
      <c r="JDI27" s="54"/>
      <c r="JDJ27" s="54"/>
      <c r="JDK27" s="54"/>
      <c r="JDL27" s="54"/>
      <c r="JDM27" s="54"/>
      <c r="JDN27" s="54"/>
      <c r="JDO27" s="54"/>
      <c r="JDP27" s="54"/>
      <c r="JDQ27" s="54"/>
      <c r="JDR27" s="54"/>
      <c r="JDS27" s="54"/>
      <c r="JDT27" s="54"/>
      <c r="JDU27" s="54"/>
      <c r="JDV27" s="54"/>
      <c r="JDW27" s="54"/>
      <c r="JDX27" s="54"/>
      <c r="JDY27" s="54"/>
      <c r="JDZ27" s="54"/>
      <c r="JEA27" s="54"/>
      <c r="JEB27" s="54"/>
      <c r="JEC27" s="54"/>
      <c r="JED27" s="54"/>
      <c r="JEE27" s="54"/>
      <c r="JEF27" s="54"/>
      <c r="JEG27" s="54"/>
      <c r="JEH27" s="54"/>
      <c r="JEI27" s="54"/>
      <c r="JEJ27" s="54"/>
      <c r="JEK27" s="54"/>
      <c r="JEL27" s="54"/>
      <c r="JEM27" s="54"/>
      <c r="JEN27" s="54"/>
      <c r="JEO27" s="54"/>
      <c r="JEP27" s="54"/>
      <c r="JEQ27" s="54"/>
      <c r="JER27" s="54"/>
      <c r="JES27" s="54"/>
      <c r="JET27" s="54"/>
      <c r="JEU27" s="54"/>
      <c r="JEV27" s="54"/>
      <c r="JEW27" s="54"/>
      <c r="JEX27" s="54"/>
      <c r="JEY27" s="54"/>
      <c r="JEZ27" s="54"/>
      <c r="JFA27" s="54"/>
      <c r="JFB27" s="54"/>
      <c r="JFC27" s="54"/>
      <c r="JFD27" s="54"/>
      <c r="JFE27" s="54"/>
      <c r="JFF27" s="54"/>
      <c r="JFG27" s="54"/>
      <c r="JFH27" s="54"/>
      <c r="JFI27" s="54"/>
      <c r="JFJ27" s="54"/>
      <c r="JFK27" s="54"/>
      <c r="JFL27" s="54"/>
      <c r="JFM27" s="54"/>
      <c r="JFN27" s="54"/>
      <c r="JFO27" s="54"/>
      <c r="JFP27" s="54"/>
      <c r="JFQ27" s="54"/>
      <c r="JFR27" s="54"/>
      <c r="JFS27" s="54"/>
      <c r="JFT27" s="54"/>
      <c r="JFU27" s="54"/>
      <c r="JFV27" s="54"/>
      <c r="JFW27" s="54"/>
      <c r="JFX27" s="54"/>
      <c r="JFY27" s="54"/>
      <c r="JFZ27" s="54"/>
      <c r="JGA27" s="54"/>
      <c r="JGB27" s="54"/>
      <c r="JGC27" s="54"/>
      <c r="JGD27" s="54"/>
      <c r="JGE27" s="54"/>
      <c r="JGF27" s="54"/>
      <c r="JGG27" s="54"/>
      <c r="JGH27" s="54"/>
      <c r="JGI27" s="54"/>
      <c r="JGJ27" s="54"/>
      <c r="JGK27" s="54"/>
      <c r="JGL27" s="54"/>
      <c r="JGM27" s="54"/>
      <c r="JGN27" s="54"/>
      <c r="JGO27" s="54"/>
      <c r="JGP27" s="54"/>
      <c r="JGQ27" s="54"/>
      <c r="JGR27" s="54"/>
      <c r="JGS27" s="54"/>
      <c r="JGT27" s="54"/>
      <c r="JGU27" s="54"/>
      <c r="JGV27" s="54"/>
      <c r="JGW27" s="54"/>
      <c r="JGX27" s="54"/>
      <c r="JGY27" s="54"/>
      <c r="JGZ27" s="54"/>
      <c r="JHA27" s="54"/>
      <c r="JHB27" s="54"/>
      <c r="JHC27" s="54"/>
      <c r="JHD27" s="54"/>
      <c r="JHE27" s="54"/>
      <c r="JHF27" s="54"/>
      <c r="JHG27" s="54"/>
      <c r="JHH27" s="54"/>
      <c r="JHI27" s="54"/>
      <c r="JHJ27" s="54"/>
      <c r="JHK27" s="54"/>
      <c r="JHL27" s="54"/>
      <c r="JHM27" s="54"/>
      <c r="JHN27" s="54"/>
      <c r="JHO27" s="54"/>
      <c r="JHP27" s="54"/>
      <c r="JHQ27" s="54"/>
      <c r="JHR27" s="54"/>
      <c r="JHS27" s="54"/>
      <c r="JHT27" s="54"/>
      <c r="JHU27" s="54"/>
      <c r="JHV27" s="54"/>
      <c r="JHW27" s="54"/>
      <c r="JHX27" s="54"/>
      <c r="JHY27" s="54"/>
      <c r="JHZ27" s="54"/>
      <c r="JIA27" s="54"/>
      <c r="JIB27" s="54"/>
      <c r="JIC27" s="54"/>
      <c r="JID27" s="54"/>
      <c r="JIE27" s="54"/>
      <c r="JIF27" s="54"/>
      <c r="JIG27" s="54"/>
      <c r="JIH27" s="54"/>
      <c r="JII27" s="54"/>
      <c r="JIJ27" s="54"/>
      <c r="JIK27" s="54"/>
      <c r="JIL27" s="54"/>
      <c r="JIM27" s="54"/>
      <c r="JIN27" s="54"/>
      <c r="JIO27" s="54"/>
      <c r="JIP27" s="54"/>
      <c r="JIQ27" s="54"/>
      <c r="JIR27" s="54"/>
      <c r="JIS27" s="54"/>
      <c r="JIT27" s="54"/>
      <c r="JIU27" s="54"/>
      <c r="JIV27" s="54"/>
      <c r="JIW27" s="54"/>
      <c r="JIX27" s="54"/>
      <c r="JIY27" s="54"/>
      <c r="JIZ27" s="54"/>
      <c r="JJA27" s="54"/>
      <c r="JJB27" s="54"/>
      <c r="JJC27" s="54"/>
      <c r="JJD27" s="54"/>
      <c r="JJE27" s="54"/>
      <c r="JJF27" s="54"/>
      <c r="JJG27" s="54"/>
      <c r="JJH27" s="54"/>
      <c r="JJI27" s="54"/>
      <c r="JJJ27" s="54"/>
      <c r="JJK27" s="54"/>
      <c r="JJL27" s="54"/>
      <c r="JJM27" s="54"/>
      <c r="JJN27" s="54"/>
      <c r="JJO27" s="54"/>
      <c r="JJP27" s="54"/>
      <c r="JJQ27" s="54"/>
      <c r="JJR27" s="54"/>
      <c r="JJS27" s="54"/>
      <c r="JJT27" s="54"/>
      <c r="JJU27" s="54"/>
      <c r="JJV27" s="54"/>
      <c r="JJW27" s="54"/>
      <c r="JJX27" s="54"/>
      <c r="JJY27" s="54"/>
      <c r="JJZ27" s="54"/>
      <c r="JKA27" s="54"/>
      <c r="JKB27" s="54"/>
      <c r="JKC27" s="54"/>
      <c r="JKD27" s="54"/>
      <c r="JKE27" s="54"/>
      <c r="JKF27" s="54"/>
      <c r="JKG27" s="54"/>
      <c r="JKH27" s="54"/>
      <c r="JKI27" s="54"/>
      <c r="JKJ27" s="54"/>
      <c r="JKK27" s="54"/>
      <c r="JKL27" s="54"/>
      <c r="JKM27" s="54"/>
      <c r="JKN27" s="54"/>
      <c r="JKO27" s="54"/>
      <c r="JKP27" s="54"/>
      <c r="JKQ27" s="54"/>
      <c r="JKR27" s="54"/>
      <c r="JKS27" s="54"/>
      <c r="JKT27" s="54"/>
      <c r="JKU27" s="54"/>
      <c r="JKV27" s="54"/>
      <c r="JKW27" s="54"/>
      <c r="JKX27" s="54"/>
      <c r="JKY27" s="54"/>
      <c r="JKZ27" s="54"/>
      <c r="JLA27" s="54"/>
      <c r="JLB27" s="54"/>
      <c r="JLC27" s="54"/>
      <c r="JLD27" s="54"/>
      <c r="JLE27" s="54"/>
      <c r="JLF27" s="54"/>
      <c r="JLG27" s="54"/>
      <c r="JLH27" s="54"/>
      <c r="JLI27" s="54"/>
      <c r="JLJ27" s="54"/>
      <c r="JLK27" s="54"/>
      <c r="JLL27" s="54"/>
      <c r="JLM27" s="54"/>
      <c r="JLN27" s="54"/>
      <c r="JLO27" s="54"/>
      <c r="JLP27" s="54"/>
      <c r="JLQ27" s="54"/>
      <c r="JLR27" s="54"/>
      <c r="JLS27" s="54"/>
      <c r="JLT27" s="54"/>
      <c r="JLU27" s="54"/>
      <c r="JLV27" s="54"/>
      <c r="JLW27" s="54"/>
      <c r="JLX27" s="54"/>
      <c r="JLY27" s="54"/>
      <c r="JLZ27" s="54"/>
      <c r="JMA27" s="54"/>
      <c r="JMB27" s="54"/>
      <c r="JMC27" s="54"/>
      <c r="JMD27" s="54"/>
      <c r="JME27" s="54"/>
      <c r="JMF27" s="54"/>
      <c r="JMG27" s="54"/>
      <c r="JMH27" s="54"/>
      <c r="JMI27" s="54"/>
      <c r="JMJ27" s="54"/>
      <c r="JMK27" s="54"/>
      <c r="JML27" s="54"/>
      <c r="JMM27" s="54"/>
      <c r="JMN27" s="54"/>
      <c r="JMO27" s="54"/>
      <c r="JMP27" s="54"/>
      <c r="JMQ27" s="54"/>
      <c r="JMR27" s="54"/>
      <c r="JMS27" s="54"/>
      <c r="JMT27" s="54"/>
      <c r="JMU27" s="54"/>
      <c r="JMV27" s="54"/>
      <c r="JMW27" s="54"/>
      <c r="JMX27" s="54"/>
      <c r="JMY27" s="54"/>
      <c r="JMZ27" s="54"/>
      <c r="JNA27" s="54"/>
      <c r="JNB27" s="54"/>
      <c r="JNC27" s="54"/>
      <c r="JND27" s="54"/>
      <c r="JNE27" s="54"/>
      <c r="JNF27" s="54"/>
      <c r="JNG27" s="54"/>
      <c r="JNH27" s="54"/>
      <c r="JNI27" s="54"/>
      <c r="JNJ27" s="54"/>
      <c r="JNK27" s="54"/>
      <c r="JNL27" s="54"/>
      <c r="JNM27" s="54"/>
      <c r="JNN27" s="54"/>
      <c r="JNO27" s="54"/>
      <c r="JNP27" s="54"/>
      <c r="JNQ27" s="54"/>
      <c r="JNR27" s="54"/>
      <c r="JNS27" s="54"/>
      <c r="JNT27" s="54"/>
      <c r="JNU27" s="54"/>
      <c r="JNV27" s="54"/>
      <c r="JNW27" s="54"/>
      <c r="JNX27" s="54"/>
      <c r="JNY27" s="54"/>
      <c r="JNZ27" s="54"/>
      <c r="JOA27" s="54"/>
      <c r="JOB27" s="54"/>
      <c r="JOC27" s="54"/>
      <c r="JOD27" s="54"/>
      <c r="JOE27" s="54"/>
      <c r="JOF27" s="54"/>
      <c r="JOG27" s="54"/>
      <c r="JOH27" s="54"/>
      <c r="JOI27" s="54"/>
      <c r="JOJ27" s="54"/>
      <c r="JOK27" s="54"/>
      <c r="JOL27" s="54"/>
      <c r="JOM27" s="54"/>
      <c r="JON27" s="54"/>
      <c r="JOO27" s="54"/>
      <c r="JOP27" s="54"/>
      <c r="JOQ27" s="54"/>
      <c r="JOR27" s="54"/>
      <c r="JOS27" s="54"/>
      <c r="JOT27" s="54"/>
      <c r="JOU27" s="54"/>
      <c r="JOV27" s="54"/>
      <c r="JOW27" s="54"/>
      <c r="JOX27" s="54"/>
      <c r="JOY27" s="54"/>
      <c r="JOZ27" s="54"/>
      <c r="JPA27" s="54"/>
      <c r="JPB27" s="54"/>
      <c r="JPC27" s="54"/>
      <c r="JPD27" s="54"/>
      <c r="JPE27" s="54"/>
      <c r="JPF27" s="54"/>
      <c r="JPG27" s="54"/>
      <c r="JPH27" s="54"/>
      <c r="JPI27" s="54"/>
      <c r="JPJ27" s="54"/>
      <c r="JPK27" s="54"/>
      <c r="JPL27" s="54"/>
      <c r="JPM27" s="54"/>
      <c r="JPN27" s="54"/>
      <c r="JPO27" s="54"/>
      <c r="JPP27" s="54"/>
      <c r="JPQ27" s="54"/>
      <c r="JPR27" s="54"/>
      <c r="JPS27" s="54"/>
      <c r="JPT27" s="54"/>
      <c r="JPU27" s="54"/>
      <c r="JPV27" s="54"/>
      <c r="JPW27" s="54"/>
      <c r="JPX27" s="54"/>
      <c r="JPY27" s="54"/>
      <c r="JPZ27" s="54"/>
      <c r="JQA27" s="54"/>
      <c r="JQB27" s="54"/>
      <c r="JQC27" s="54"/>
      <c r="JQD27" s="54"/>
      <c r="JQE27" s="54"/>
      <c r="JQF27" s="54"/>
      <c r="JQG27" s="54"/>
      <c r="JQH27" s="54"/>
      <c r="JQI27" s="54"/>
      <c r="JQJ27" s="54"/>
      <c r="JQK27" s="54"/>
      <c r="JQL27" s="54"/>
      <c r="JQM27" s="54"/>
      <c r="JQN27" s="54"/>
      <c r="JQO27" s="54"/>
      <c r="JQP27" s="54"/>
      <c r="JQQ27" s="54"/>
      <c r="JQR27" s="54"/>
      <c r="JQS27" s="54"/>
      <c r="JQT27" s="54"/>
      <c r="JQU27" s="54"/>
      <c r="JQV27" s="54"/>
      <c r="JQW27" s="54"/>
      <c r="JQX27" s="54"/>
      <c r="JQY27" s="54"/>
      <c r="JQZ27" s="54"/>
      <c r="JRA27" s="54"/>
      <c r="JRB27" s="54"/>
      <c r="JRC27" s="54"/>
      <c r="JRD27" s="54"/>
      <c r="JRE27" s="54"/>
      <c r="JRF27" s="54"/>
      <c r="JRG27" s="54"/>
      <c r="JRH27" s="54"/>
      <c r="JRI27" s="54"/>
      <c r="JRJ27" s="54"/>
      <c r="JRK27" s="54"/>
      <c r="JRL27" s="54"/>
      <c r="JRM27" s="54"/>
      <c r="JRN27" s="54"/>
      <c r="JRO27" s="54"/>
      <c r="JRP27" s="54"/>
      <c r="JRQ27" s="54"/>
      <c r="JRR27" s="54"/>
      <c r="JRS27" s="54"/>
      <c r="JRT27" s="54"/>
      <c r="JRU27" s="54"/>
      <c r="JRV27" s="54"/>
      <c r="JRW27" s="54"/>
      <c r="JRX27" s="54"/>
      <c r="JRY27" s="54"/>
      <c r="JRZ27" s="54"/>
      <c r="JSA27" s="54"/>
      <c r="JSB27" s="54"/>
      <c r="JSC27" s="54"/>
      <c r="JSD27" s="54"/>
      <c r="JSE27" s="54"/>
      <c r="JSF27" s="54"/>
      <c r="JSG27" s="54"/>
      <c r="JSH27" s="54"/>
      <c r="JSI27" s="54"/>
      <c r="JSJ27" s="54"/>
      <c r="JSK27" s="54"/>
      <c r="JSL27" s="54"/>
      <c r="JSM27" s="54"/>
      <c r="JSN27" s="54"/>
      <c r="JSO27" s="54"/>
      <c r="JSP27" s="54"/>
      <c r="JSQ27" s="54"/>
      <c r="JSR27" s="54"/>
      <c r="JSS27" s="54"/>
      <c r="JST27" s="54"/>
      <c r="JSU27" s="54"/>
      <c r="JSV27" s="54"/>
      <c r="JSW27" s="54"/>
      <c r="JSX27" s="54"/>
      <c r="JSY27" s="54"/>
      <c r="JSZ27" s="54"/>
      <c r="JTA27" s="54"/>
      <c r="JTB27" s="54"/>
      <c r="JTC27" s="54"/>
      <c r="JTD27" s="54"/>
      <c r="JTE27" s="54"/>
      <c r="JTF27" s="54"/>
      <c r="JTG27" s="54"/>
      <c r="JTH27" s="54"/>
      <c r="JTI27" s="54"/>
      <c r="JTJ27" s="54"/>
      <c r="JTK27" s="54"/>
      <c r="JTL27" s="54"/>
      <c r="JTM27" s="54"/>
      <c r="JTN27" s="54"/>
      <c r="JTO27" s="54"/>
      <c r="JTP27" s="54"/>
      <c r="JTQ27" s="54"/>
      <c r="JTR27" s="54"/>
      <c r="JTS27" s="54"/>
      <c r="JTT27" s="54"/>
      <c r="JTU27" s="54"/>
      <c r="JTV27" s="54"/>
      <c r="JTW27" s="54"/>
      <c r="JTX27" s="54"/>
      <c r="JTY27" s="54"/>
      <c r="JTZ27" s="54"/>
      <c r="JUA27" s="54"/>
      <c r="JUB27" s="54"/>
      <c r="JUC27" s="54"/>
      <c r="JUD27" s="54"/>
      <c r="JUE27" s="54"/>
      <c r="JUF27" s="54"/>
      <c r="JUG27" s="54"/>
      <c r="JUH27" s="54"/>
      <c r="JUI27" s="54"/>
      <c r="JUJ27" s="54"/>
      <c r="JUK27" s="54"/>
      <c r="JUL27" s="54"/>
      <c r="JUM27" s="54"/>
      <c r="JUN27" s="54"/>
      <c r="JUO27" s="54"/>
      <c r="JUP27" s="54"/>
      <c r="JUQ27" s="54"/>
      <c r="JUR27" s="54"/>
      <c r="JUS27" s="54"/>
      <c r="JUT27" s="54"/>
      <c r="JUU27" s="54"/>
      <c r="JUV27" s="54"/>
      <c r="JUW27" s="54"/>
      <c r="JUX27" s="54"/>
      <c r="JUY27" s="54"/>
      <c r="JUZ27" s="54"/>
      <c r="JVA27" s="54"/>
      <c r="JVB27" s="54"/>
      <c r="JVC27" s="54"/>
      <c r="JVD27" s="54"/>
      <c r="JVE27" s="54"/>
      <c r="JVF27" s="54"/>
      <c r="JVG27" s="54"/>
      <c r="JVH27" s="54"/>
      <c r="JVI27" s="54"/>
      <c r="JVJ27" s="54"/>
      <c r="JVK27" s="54"/>
      <c r="JVL27" s="54"/>
      <c r="JVM27" s="54"/>
      <c r="JVN27" s="54"/>
      <c r="JVO27" s="54"/>
      <c r="JVP27" s="54"/>
      <c r="JVQ27" s="54"/>
      <c r="JVR27" s="54"/>
      <c r="JVS27" s="54"/>
      <c r="JVT27" s="54"/>
      <c r="JVU27" s="54"/>
      <c r="JVV27" s="54"/>
      <c r="JVW27" s="54"/>
      <c r="JVX27" s="54"/>
      <c r="JVY27" s="54"/>
      <c r="JVZ27" s="54"/>
      <c r="JWA27" s="54"/>
      <c r="JWB27" s="54"/>
      <c r="JWC27" s="54"/>
      <c r="JWD27" s="54"/>
      <c r="JWE27" s="54"/>
      <c r="JWF27" s="54"/>
      <c r="JWG27" s="54"/>
      <c r="JWH27" s="54"/>
      <c r="JWI27" s="54"/>
      <c r="JWJ27" s="54"/>
      <c r="JWK27" s="54"/>
      <c r="JWL27" s="54"/>
      <c r="JWM27" s="54"/>
      <c r="JWN27" s="54"/>
      <c r="JWO27" s="54"/>
      <c r="JWP27" s="54"/>
      <c r="JWQ27" s="54"/>
      <c r="JWR27" s="54"/>
      <c r="JWS27" s="54"/>
      <c r="JWT27" s="54"/>
      <c r="JWU27" s="54"/>
      <c r="JWV27" s="54"/>
      <c r="JWW27" s="54"/>
      <c r="JWX27" s="54"/>
      <c r="JWY27" s="54"/>
      <c r="JWZ27" s="54"/>
      <c r="JXA27" s="54"/>
      <c r="JXB27" s="54"/>
      <c r="JXC27" s="54"/>
      <c r="JXD27" s="54"/>
      <c r="JXE27" s="54"/>
      <c r="JXF27" s="54"/>
      <c r="JXG27" s="54"/>
      <c r="JXH27" s="54"/>
      <c r="JXI27" s="54"/>
      <c r="JXJ27" s="54"/>
      <c r="JXK27" s="54"/>
      <c r="JXL27" s="54"/>
      <c r="JXM27" s="54"/>
      <c r="JXN27" s="54"/>
      <c r="JXO27" s="54"/>
      <c r="JXP27" s="54"/>
      <c r="JXQ27" s="54"/>
      <c r="JXR27" s="54"/>
      <c r="JXS27" s="54"/>
      <c r="JXT27" s="54"/>
      <c r="JXU27" s="54"/>
      <c r="JXV27" s="54"/>
      <c r="JXW27" s="54"/>
      <c r="JXX27" s="54"/>
      <c r="JXY27" s="54"/>
      <c r="JXZ27" s="54"/>
      <c r="JYA27" s="54"/>
      <c r="JYB27" s="54"/>
      <c r="JYC27" s="54"/>
      <c r="JYD27" s="54"/>
      <c r="JYE27" s="54"/>
      <c r="JYF27" s="54"/>
      <c r="JYG27" s="54"/>
      <c r="JYH27" s="54"/>
      <c r="JYI27" s="54"/>
      <c r="JYJ27" s="54"/>
      <c r="JYK27" s="54"/>
      <c r="JYL27" s="54"/>
      <c r="JYM27" s="54"/>
      <c r="JYN27" s="54"/>
      <c r="JYO27" s="54"/>
      <c r="JYP27" s="54"/>
      <c r="JYQ27" s="54"/>
      <c r="JYR27" s="54"/>
      <c r="JYS27" s="54"/>
      <c r="JYT27" s="54"/>
      <c r="JYU27" s="54"/>
      <c r="JYV27" s="54"/>
      <c r="JYW27" s="54"/>
      <c r="JYX27" s="54"/>
      <c r="JYY27" s="54"/>
      <c r="JYZ27" s="54"/>
      <c r="JZA27" s="54"/>
      <c r="JZB27" s="54"/>
      <c r="JZC27" s="54"/>
      <c r="JZD27" s="54"/>
      <c r="JZE27" s="54"/>
      <c r="JZF27" s="54"/>
      <c r="JZG27" s="54"/>
      <c r="JZH27" s="54"/>
      <c r="JZI27" s="54"/>
      <c r="JZJ27" s="54"/>
      <c r="JZK27" s="54"/>
      <c r="JZL27" s="54"/>
      <c r="JZM27" s="54"/>
      <c r="JZN27" s="54"/>
      <c r="JZO27" s="54"/>
      <c r="JZP27" s="54"/>
      <c r="JZQ27" s="54"/>
      <c r="JZR27" s="54"/>
      <c r="JZS27" s="54"/>
      <c r="JZT27" s="54"/>
      <c r="JZU27" s="54"/>
      <c r="JZV27" s="54"/>
      <c r="JZW27" s="54"/>
      <c r="JZX27" s="54"/>
      <c r="JZY27" s="54"/>
      <c r="JZZ27" s="54"/>
      <c r="KAA27" s="54"/>
      <c r="KAB27" s="54"/>
      <c r="KAC27" s="54"/>
      <c r="KAD27" s="54"/>
      <c r="KAE27" s="54"/>
      <c r="KAF27" s="54"/>
      <c r="KAG27" s="54"/>
      <c r="KAH27" s="54"/>
      <c r="KAI27" s="54"/>
      <c r="KAJ27" s="54"/>
      <c r="KAK27" s="54"/>
      <c r="KAL27" s="54"/>
      <c r="KAM27" s="54"/>
      <c r="KAN27" s="54"/>
      <c r="KAO27" s="54"/>
      <c r="KAP27" s="54"/>
      <c r="KAQ27" s="54"/>
      <c r="KAR27" s="54"/>
      <c r="KAS27" s="54"/>
      <c r="KAT27" s="54"/>
      <c r="KAU27" s="54"/>
      <c r="KAV27" s="54"/>
      <c r="KAW27" s="54"/>
      <c r="KAX27" s="54"/>
      <c r="KAY27" s="54"/>
      <c r="KAZ27" s="54"/>
      <c r="KBA27" s="54"/>
      <c r="KBB27" s="54"/>
      <c r="KBC27" s="54"/>
      <c r="KBD27" s="54"/>
      <c r="KBE27" s="54"/>
      <c r="KBF27" s="54"/>
      <c r="KBG27" s="54"/>
      <c r="KBH27" s="54"/>
      <c r="KBI27" s="54"/>
      <c r="KBJ27" s="54"/>
      <c r="KBK27" s="54"/>
      <c r="KBL27" s="54"/>
      <c r="KBM27" s="54"/>
      <c r="KBN27" s="54"/>
      <c r="KBO27" s="54"/>
      <c r="KBP27" s="54"/>
      <c r="KBQ27" s="54"/>
      <c r="KBR27" s="54"/>
      <c r="KBS27" s="54"/>
      <c r="KBT27" s="54"/>
      <c r="KBU27" s="54"/>
      <c r="KBV27" s="54"/>
      <c r="KBW27" s="54"/>
      <c r="KBX27" s="54"/>
      <c r="KBY27" s="54"/>
      <c r="KBZ27" s="54"/>
      <c r="KCA27" s="54"/>
      <c r="KCB27" s="54"/>
      <c r="KCC27" s="54"/>
      <c r="KCD27" s="54"/>
      <c r="KCE27" s="54"/>
      <c r="KCF27" s="54"/>
      <c r="KCG27" s="54"/>
      <c r="KCH27" s="54"/>
      <c r="KCI27" s="54"/>
      <c r="KCJ27" s="54"/>
      <c r="KCK27" s="54"/>
      <c r="KCL27" s="54"/>
      <c r="KCM27" s="54"/>
      <c r="KCN27" s="54"/>
      <c r="KCO27" s="54"/>
      <c r="KCP27" s="54"/>
      <c r="KCQ27" s="54"/>
      <c r="KCR27" s="54"/>
      <c r="KCS27" s="54"/>
      <c r="KCT27" s="54"/>
      <c r="KCU27" s="54"/>
      <c r="KCV27" s="54"/>
      <c r="KCW27" s="54"/>
      <c r="KCX27" s="54"/>
      <c r="KCY27" s="54"/>
      <c r="KCZ27" s="54"/>
      <c r="KDA27" s="54"/>
      <c r="KDB27" s="54"/>
      <c r="KDC27" s="54"/>
      <c r="KDD27" s="54"/>
      <c r="KDE27" s="54"/>
      <c r="KDF27" s="54"/>
      <c r="KDG27" s="54"/>
      <c r="KDH27" s="54"/>
      <c r="KDI27" s="54"/>
      <c r="KDJ27" s="54"/>
      <c r="KDK27" s="54"/>
      <c r="KDL27" s="54"/>
      <c r="KDM27" s="54"/>
      <c r="KDN27" s="54"/>
      <c r="KDO27" s="54"/>
      <c r="KDP27" s="54"/>
      <c r="KDQ27" s="54"/>
      <c r="KDR27" s="54"/>
      <c r="KDS27" s="54"/>
      <c r="KDT27" s="54"/>
      <c r="KDU27" s="54"/>
      <c r="KDV27" s="54"/>
      <c r="KDW27" s="54"/>
      <c r="KDX27" s="54"/>
      <c r="KDY27" s="54"/>
      <c r="KDZ27" s="54"/>
      <c r="KEA27" s="54"/>
      <c r="KEB27" s="54"/>
      <c r="KEC27" s="54"/>
      <c r="KED27" s="54"/>
      <c r="KEE27" s="54"/>
      <c r="KEF27" s="54"/>
      <c r="KEG27" s="54"/>
      <c r="KEH27" s="54"/>
      <c r="KEI27" s="54"/>
      <c r="KEJ27" s="54"/>
      <c r="KEK27" s="54"/>
      <c r="KEL27" s="54"/>
      <c r="KEM27" s="54"/>
      <c r="KEN27" s="54"/>
      <c r="KEO27" s="54"/>
      <c r="KEP27" s="54"/>
      <c r="KEQ27" s="54"/>
      <c r="KER27" s="54"/>
      <c r="KES27" s="54"/>
      <c r="KET27" s="54"/>
      <c r="KEU27" s="54"/>
      <c r="KEV27" s="54"/>
      <c r="KEW27" s="54"/>
      <c r="KEX27" s="54"/>
      <c r="KEY27" s="54"/>
      <c r="KEZ27" s="54"/>
      <c r="KFA27" s="54"/>
      <c r="KFB27" s="54"/>
      <c r="KFC27" s="54"/>
      <c r="KFD27" s="54"/>
      <c r="KFE27" s="54"/>
      <c r="KFF27" s="54"/>
      <c r="KFG27" s="54"/>
      <c r="KFH27" s="54"/>
      <c r="KFI27" s="54"/>
      <c r="KFJ27" s="54"/>
      <c r="KFK27" s="54"/>
      <c r="KFL27" s="54"/>
      <c r="KFM27" s="54"/>
      <c r="KFN27" s="54"/>
      <c r="KFO27" s="54"/>
      <c r="KFP27" s="54"/>
      <c r="KFQ27" s="54"/>
      <c r="KFR27" s="54"/>
      <c r="KFS27" s="54"/>
      <c r="KFT27" s="54"/>
      <c r="KFU27" s="54"/>
      <c r="KFV27" s="54"/>
      <c r="KFW27" s="54"/>
      <c r="KFX27" s="54"/>
      <c r="KFY27" s="54"/>
      <c r="KFZ27" s="54"/>
      <c r="KGA27" s="54"/>
      <c r="KGB27" s="54"/>
      <c r="KGC27" s="54"/>
      <c r="KGD27" s="54"/>
      <c r="KGE27" s="54"/>
      <c r="KGF27" s="54"/>
      <c r="KGG27" s="54"/>
      <c r="KGH27" s="54"/>
      <c r="KGI27" s="54"/>
      <c r="KGJ27" s="54"/>
      <c r="KGK27" s="54"/>
      <c r="KGL27" s="54"/>
      <c r="KGM27" s="54"/>
      <c r="KGN27" s="54"/>
      <c r="KGO27" s="54"/>
      <c r="KGP27" s="54"/>
      <c r="KGQ27" s="54"/>
      <c r="KGR27" s="54"/>
      <c r="KGS27" s="54"/>
      <c r="KGT27" s="54"/>
      <c r="KGU27" s="54"/>
      <c r="KGV27" s="54"/>
      <c r="KGW27" s="54"/>
      <c r="KGX27" s="54"/>
      <c r="KGY27" s="54"/>
      <c r="KGZ27" s="54"/>
      <c r="KHA27" s="54"/>
      <c r="KHB27" s="54"/>
      <c r="KHC27" s="54"/>
      <c r="KHD27" s="54"/>
      <c r="KHE27" s="54"/>
      <c r="KHF27" s="54"/>
      <c r="KHG27" s="54"/>
      <c r="KHH27" s="54"/>
      <c r="KHI27" s="54"/>
      <c r="KHJ27" s="54"/>
      <c r="KHK27" s="54"/>
      <c r="KHL27" s="54"/>
      <c r="KHM27" s="54"/>
      <c r="KHN27" s="54"/>
      <c r="KHO27" s="54"/>
      <c r="KHP27" s="54"/>
      <c r="KHQ27" s="54"/>
      <c r="KHR27" s="54"/>
      <c r="KHS27" s="54"/>
      <c r="KHT27" s="54"/>
      <c r="KHU27" s="54"/>
      <c r="KHV27" s="54"/>
      <c r="KHW27" s="54"/>
      <c r="KHX27" s="54"/>
      <c r="KHY27" s="54"/>
      <c r="KHZ27" s="54"/>
      <c r="KIA27" s="54"/>
      <c r="KIB27" s="54"/>
      <c r="KIC27" s="54"/>
      <c r="KID27" s="54"/>
      <c r="KIE27" s="54"/>
      <c r="KIF27" s="54"/>
      <c r="KIG27" s="54"/>
      <c r="KIH27" s="54"/>
      <c r="KII27" s="54"/>
      <c r="KIJ27" s="54"/>
      <c r="KIK27" s="54"/>
      <c r="KIL27" s="54"/>
      <c r="KIM27" s="54"/>
      <c r="KIN27" s="54"/>
      <c r="KIO27" s="54"/>
      <c r="KIP27" s="54"/>
      <c r="KIQ27" s="54"/>
      <c r="KIR27" s="54"/>
      <c r="KIS27" s="54"/>
      <c r="KIT27" s="54"/>
      <c r="KIU27" s="54"/>
      <c r="KIV27" s="54"/>
      <c r="KIW27" s="54"/>
      <c r="KIX27" s="54"/>
      <c r="KIY27" s="54"/>
      <c r="KIZ27" s="54"/>
      <c r="KJA27" s="54"/>
      <c r="KJB27" s="54"/>
      <c r="KJC27" s="54"/>
      <c r="KJD27" s="54"/>
      <c r="KJE27" s="54"/>
      <c r="KJF27" s="54"/>
      <c r="KJG27" s="54"/>
      <c r="KJH27" s="54"/>
      <c r="KJI27" s="54"/>
      <c r="KJJ27" s="54"/>
      <c r="KJK27" s="54"/>
      <c r="KJL27" s="54"/>
      <c r="KJM27" s="54"/>
      <c r="KJN27" s="54"/>
      <c r="KJO27" s="54"/>
      <c r="KJP27" s="54"/>
      <c r="KJQ27" s="54"/>
      <c r="KJR27" s="54"/>
      <c r="KJS27" s="54"/>
      <c r="KJT27" s="54"/>
      <c r="KJU27" s="54"/>
      <c r="KJV27" s="54"/>
      <c r="KJW27" s="54"/>
      <c r="KJX27" s="54"/>
      <c r="KJY27" s="54"/>
      <c r="KJZ27" s="54"/>
      <c r="KKA27" s="54"/>
      <c r="KKB27" s="54"/>
      <c r="KKC27" s="54"/>
      <c r="KKD27" s="54"/>
      <c r="KKE27" s="54"/>
      <c r="KKF27" s="54"/>
      <c r="KKG27" s="54"/>
      <c r="KKH27" s="54"/>
      <c r="KKI27" s="54"/>
      <c r="KKJ27" s="54"/>
      <c r="KKK27" s="54"/>
      <c r="KKL27" s="54"/>
      <c r="KKM27" s="54"/>
      <c r="KKN27" s="54"/>
      <c r="KKO27" s="54"/>
      <c r="KKP27" s="54"/>
      <c r="KKQ27" s="54"/>
      <c r="KKR27" s="54"/>
      <c r="KKS27" s="54"/>
      <c r="KKT27" s="54"/>
      <c r="KKU27" s="54"/>
      <c r="KKV27" s="54"/>
      <c r="KKW27" s="54"/>
      <c r="KKX27" s="54"/>
      <c r="KKY27" s="54"/>
      <c r="KKZ27" s="54"/>
      <c r="KLA27" s="54"/>
      <c r="KLB27" s="54"/>
      <c r="KLC27" s="54"/>
      <c r="KLD27" s="54"/>
      <c r="KLE27" s="54"/>
      <c r="KLF27" s="54"/>
      <c r="KLG27" s="54"/>
      <c r="KLH27" s="54"/>
      <c r="KLI27" s="54"/>
      <c r="KLJ27" s="54"/>
      <c r="KLK27" s="54"/>
      <c r="KLL27" s="54"/>
      <c r="KLM27" s="54"/>
      <c r="KLN27" s="54"/>
      <c r="KLO27" s="54"/>
      <c r="KLP27" s="54"/>
      <c r="KLQ27" s="54"/>
      <c r="KLR27" s="54"/>
      <c r="KLS27" s="54"/>
      <c r="KLT27" s="54"/>
      <c r="KLU27" s="54"/>
      <c r="KLV27" s="54"/>
      <c r="KLW27" s="54"/>
      <c r="KLX27" s="54"/>
      <c r="KLY27" s="54"/>
      <c r="KLZ27" s="54"/>
      <c r="KMA27" s="54"/>
      <c r="KMB27" s="54"/>
      <c r="KMC27" s="54"/>
      <c r="KMD27" s="54"/>
      <c r="KME27" s="54"/>
      <c r="KMF27" s="54"/>
      <c r="KMG27" s="54"/>
      <c r="KMH27" s="54"/>
      <c r="KMI27" s="54"/>
      <c r="KMJ27" s="54"/>
      <c r="KMK27" s="54"/>
      <c r="KML27" s="54"/>
      <c r="KMM27" s="54"/>
      <c r="KMN27" s="54"/>
      <c r="KMO27" s="54"/>
      <c r="KMP27" s="54"/>
      <c r="KMQ27" s="54"/>
      <c r="KMR27" s="54"/>
      <c r="KMS27" s="54"/>
      <c r="KMT27" s="54"/>
      <c r="KMU27" s="54"/>
      <c r="KMV27" s="54"/>
      <c r="KMW27" s="54"/>
      <c r="KMX27" s="54"/>
      <c r="KMY27" s="54"/>
      <c r="KMZ27" s="54"/>
      <c r="KNA27" s="54"/>
      <c r="KNB27" s="54"/>
      <c r="KNC27" s="54"/>
      <c r="KND27" s="54"/>
      <c r="KNE27" s="54"/>
      <c r="KNF27" s="54"/>
      <c r="KNG27" s="54"/>
      <c r="KNH27" s="54"/>
      <c r="KNI27" s="54"/>
      <c r="KNJ27" s="54"/>
      <c r="KNK27" s="54"/>
      <c r="KNL27" s="54"/>
      <c r="KNM27" s="54"/>
      <c r="KNN27" s="54"/>
      <c r="KNO27" s="54"/>
      <c r="KNP27" s="54"/>
      <c r="KNQ27" s="54"/>
      <c r="KNR27" s="54"/>
      <c r="KNS27" s="54"/>
      <c r="KNT27" s="54"/>
      <c r="KNU27" s="54"/>
      <c r="KNV27" s="54"/>
      <c r="KNW27" s="54"/>
      <c r="KNX27" s="54"/>
      <c r="KNY27" s="54"/>
      <c r="KNZ27" s="54"/>
      <c r="KOA27" s="54"/>
      <c r="KOB27" s="54"/>
      <c r="KOC27" s="54"/>
      <c r="KOD27" s="54"/>
      <c r="KOE27" s="54"/>
      <c r="KOF27" s="54"/>
      <c r="KOG27" s="54"/>
      <c r="KOH27" s="54"/>
      <c r="KOI27" s="54"/>
      <c r="KOJ27" s="54"/>
      <c r="KOK27" s="54"/>
      <c r="KOL27" s="54"/>
      <c r="KOM27" s="54"/>
      <c r="KON27" s="54"/>
      <c r="KOO27" s="54"/>
      <c r="KOP27" s="54"/>
      <c r="KOQ27" s="54"/>
      <c r="KOR27" s="54"/>
      <c r="KOS27" s="54"/>
      <c r="KOT27" s="54"/>
      <c r="KOU27" s="54"/>
      <c r="KOV27" s="54"/>
      <c r="KOW27" s="54"/>
      <c r="KOX27" s="54"/>
      <c r="KOY27" s="54"/>
      <c r="KOZ27" s="54"/>
      <c r="KPA27" s="54"/>
      <c r="KPB27" s="54"/>
      <c r="KPC27" s="54"/>
      <c r="KPD27" s="54"/>
      <c r="KPE27" s="54"/>
      <c r="KPF27" s="54"/>
      <c r="KPG27" s="54"/>
      <c r="KPH27" s="54"/>
      <c r="KPI27" s="54"/>
      <c r="KPJ27" s="54"/>
      <c r="KPK27" s="54"/>
      <c r="KPL27" s="54"/>
      <c r="KPM27" s="54"/>
      <c r="KPN27" s="54"/>
      <c r="KPO27" s="54"/>
      <c r="KPP27" s="54"/>
      <c r="KPQ27" s="54"/>
      <c r="KPR27" s="54"/>
      <c r="KPS27" s="54"/>
      <c r="KPT27" s="54"/>
      <c r="KPU27" s="54"/>
      <c r="KPV27" s="54"/>
      <c r="KPW27" s="54"/>
      <c r="KPX27" s="54"/>
      <c r="KPY27" s="54"/>
      <c r="KPZ27" s="54"/>
      <c r="KQA27" s="54"/>
      <c r="KQB27" s="54"/>
      <c r="KQC27" s="54"/>
      <c r="KQD27" s="54"/>
      <c r="KQE27" s="54"/>
      <c r="KQF27" s="54"/>
      <c r="KQG27" s="54"/>
      <c r="KQH27" s="54"/>
      <c r="KQI27" s="54"/>
      <c r="KQJ27" s="54"/>
      <c r="KQK27" s="54"/>
      <c r="KQL27" s="54"/>
      <c r="KQM27" s="54"/>
      <c r="KQN27" s="54"/>
      <c r="KQO27" s="54"/>
      <c r="KQP27" s="54"/>
      <c r="KQQ27" s="54"/>
      <c r="KQR27" s="54"/>
      <c r="KQS27" s="54"/>
      <c r="KQT27" s="54"/>
      <c r="KQU27" s="54"/>
      <c r="KQV27" s="54"/>
      <c r="KQW27" s="54"/>
      <c r="KQX27" s="54"/>
      <c r="KQY27" s="54"/>
      <c r="KQZ27" s="54"/>
      <c r="KRA27" s="54"/>
      <c r="KRB27" s="54"/>
      <c r="KRC27" s="54"/>
      <c r="KRD27" s="54"/>
      <c r="KRE27" s="54"/>
      <c r="KRF27" s="54"/>
      <c r="KRG27" s="54"/>
      <c r="KRH27" s="54"/>
      <c r="KRI27" s="54"/>
      <c r="KRJ27" s="54"/>
      <c r="KRK27" s="54"/>
      <c r="KRL27" s="54"/>
      <c r="KRM27" s="54"/>
      <c r="KRN27" s="54"/>
      <c r="KRO27" s="54"/>
      <c r="KRP27" s="54"/>
      <c r="KRQ27" s="54"/>
      <c r="KRR27" s="54"/>
      <c r="KRS27" s="54"/>
      <c r="KRT27" s="54"/>
      <c r="KRU27" s="54"/>
      <c r="KRV27" s="54"/>
      <c r="KRW27" s="54"/>
      <c r="KRX27" s="54"/>
      <c r="KRY27" s="54"/>
      <c r="KRZ27" s="54"/>
      <c r="KSA27" s="54"/>
      <c r="KSB27" s="54"/>
      <c r="KSC27" s="54"/>
      <c r="KSD27" s="54"/>
      <c r="KSE27" s="54"/>
      <c r="KSF27" s="54"/>
      <c r="KSG27" s="54"/>
      <c r="KSH27" s="54"/>
      <c r="KSI27" s="54"/>
      <c r="KSJ27" s="54"/>
      <c r="KSK27" s="54"/>
      <c r="KSL27" s="54"/>
      <c r="KSM27" s="54"/>
      <c r="KSN27" s="54"/>
      <c r="KSO27" s="54"/>
      <c r="KSP27" s="54"/>
      <c r="KSQ27" s="54"/>
      <c r="KSR27" s="54"/>
      <c r="KSS27" s="54"/>
      <c r="KST27" s="54"/>
      <c r="KSU27" s="54"/>
      <c r="KSV27" s="54"/>
      <c r="KSW27" s="54"/>
      <c r="KSX27" s="54"/>
      <c r="KSY27" s="54"/>
      <c r="KSZ27" s="54"/>
      <c r="KTA27" s="54"/>
      <c r="KTB27" s="54"/>
      <c r="KTC27" s="54"/>
      <c r="KTD27" s="54"/>
      <c r="KTE27" s="54"/>
      <c r="KTF27" s="54"/>
      <c r="KTG27" s="54"/>
      <c r="KTH27" s="54"/>
      <c r="KTI27" s="54"/>
      <c r="KTJ27" s="54"/>
      <c r="KTK27" s="54"/>
      <c r="KTL27" s="54"/>
      <c r="KTM27" s="54"/>
      <c r="KTN27" s="54"/>
      <c r="KTO27" s="54"/>
      <c r="KTP27" s="54"/>
      <c r="KTQ27" s="54"/>
      <c r="KTR27" s="54"/>
      <c r="KTS27" s="54"/>
      <c r="KTT27" s="54"/>
      <c r="KTU27" s="54"/>
      <c r="KTV27" s="54"/>
      <c r="KTW27" s="54"/>
      <c r="KTX27" s="54"/>
      <c r="KTY27" s="54"/>
      <c r="KTZ27" s="54"/>
      <c r="KUA27" s="54"/>
      <c r="KUB27" s="54"/>
      <c r="KUC27" s="54"/>
      <c r="KUD27" s="54"/>
      <c r="KUE27" s="54"/>
      <c r="KUF27" s="54"/>
      <c r="KUG27" s="54"/>
      <c r="KUH27" s="54"/>
      <c r="KUI27" s="54"/>
      <c r="KUJ27" s="54"/>
      <c r="KUK27" s="54"/>
      <c r="KUL27" s="54"/>
      <c r="KUM27" s="54"/>
      <c r="KUN27" s="54"/>
      <c r="KUO27" s="54"/>
      <c r="KUP27" s="54"/>
      <c r="KUQ27" s="54"/>
      <c r="KUR27" s="54"/>
      <c r="KUS27" s="54"/>
      <c r="KUT27" s="54"/>
      <c r="KUU27" s="54"/>
      <c r="KUV27" s="54"/>
      <c r="KUW27" s="54"/>
      <c r="KUX27" s="54"/>
      <c r="KUY27" s="54"/>
      <c r="KUZ27" s="54"/>
      <c r="KVA27" s="54"/>
      <c r="KVB27" s="54"/>
      <c r="KVC27" s="54"/>
      <c r="KVD27" s="54"/>
      <c r="KVE27" s="54"/>
      <c r="KVF27" s="54"/>
      <c r="KVG27" s="54"/>
      <c r="KVH27" s="54"/>
      <c r="KVI27" s="54"/>
      <c r="KVJ27" s="54"/>
      <c r="KVK27" s="54"/>
      <c r="KVL27" s="54"/>
      <c r="KVM27" s="54"/>
      <c r="KVN27" s="54"/>
      <c r="KVO27" s="54"/>
      <c r="KVP27" s="54"/>
      <c r="KVQ27" s="54"/>
      <c r="KVR27" s="54"/>
      <c r="KVS27" s="54"/>
      <c r="KVT27" s="54"/>
      <c r="KVU27" s="54"/>
      <c r="KVV27" s="54"/>
      <c r="KVW27" s="54"/>
      <c r="KVX27" s="54"/>
      <c r="KVY27" s="54"/>
      <c r="KVZ27" s="54"/>
      <c r="KWA27" s="54"/>
      <c r="KWB27" s="54"/>
      <c r="KWC27" s="54"/>
      <c r="KWD27" s="54"/>
      <c r="KWE27" s="54"/>
      <c r="KWF27" s="54"/>
      <c r="KWG27" s="54"/>
      <c r="KWH27" s="54"/>
      <c r="KWI27" s="54"/>
      <c r="KWJ27" s="54"/>
      <c r="KWK27" s="54"/>
      <c r="KWL27" s="54"/>
      <c r="KWM27" s="54"/>
      <c r="KWN27" s="54"/>
      <c r="KWO27" s="54"/>
      <c r="KWP27" s="54"/>
      <c r="KWQ27" s="54"/>
      <c r="KWR27" s="54"/>
      <c r="KWS27" s="54"/>
      <c r="KWT27" s="54"/>
      <c r="KWU27" s="54"/>
      <c r="KWV27" s="54"/>
      <c r="KWW27" s="54"/>
      <c r="KWX27" s="54"/>
      <c r="KWY27" s="54"/>
      <c r="KWZ27" s="54"/>
      <c r="KXA27" s="54"/>
      <c r="KXB27" s="54"/>
      <c r="KXC27" s="54"/>
      <c r="KXD27" s="54"/>
      <c r="KXE27" s="54"/>
      <c r="KXF27" s="54"/>
      <c r="KXG27" s="54"/>
      <c r="KXH27" s="54"/>
      <c r="KXI27" s="54"/>
      <c r="KXJ27" s="54"/>
      <c r="KXK27" s="54"/>
      <c r="KXL27" s="54"/>
      <c r="KXM27" s="54"/>
      <c r="KXN27" s="54"/>
      <c r="KXO27" s="54"/>
      <c r="KXP27" s="54"/>
      <c r="KXQ27" s="54"/>
      <c r="KXR27" s="54"/>
      <c r="KXS27" s="54"/>
      <c r="KXT27" s="54"/>
      <c r="KXU27" s="54"/>
      <c r="KXV27" s="54"/>
      <c r="KXW27" s="54"/>
      <c r="KXX27" s="54"/>
      <c r="KXY27" s="54"/>
      <c r="KXZ27" s="54"/>
      <c r="KYA27" s="54"/>
      <c r="KYB27" s="54"/>
      <c r="KYC27" s="54"/>
      <c r="KYD27" s="54"/>
      <c r="KYE27" s="54"/>
      <c r="KYF27" s="54"/>
      <c r="KYG27" s="54"/>
      <c r="KYH27" s="54"/>
      <c r="KYI27" s="54"/>
      <c r="KYJ27" s="54"/>
      <c r="KYK27" s="54"/>
      <c r="KYL27" s="54"/>
      <c r="KYM27" s="54"/>
      <c r="KYN27" s="54"/>
      <c r="KYO27" s="54"/>
      <c r="KYP27" s="54"/>
      <c r="KYQ27" s="54"/>
      <c r="KYR27" s="54"/>
      <c r="KYS27" s="54"/>
      <c r="KYT27" s="54"/>
      <c r="KYU27" s="54"/>
      <c r="KYV27" s="54"/>
      <c r="KYW27" s="54"/>
      <c r="KYX27" s="54"/>
      <c r="KYY27" s="54"/>
      <c r="KYZ27" s="54"/>
      <c r="KZA27" s="54"/>
      <c r="KZB27" s="54"/>
      <c r="KZC27" s="54"/>
      <c r="KZD27" s="54"/>
      <c r="KZE27" s="54"/>
      <c r="KZF27" s="54"/>
      <c r="KZG27" s="54"/>
      <c r="KZH27" s="54"/>
      <c r="KZI27" s="54"/>
      <c r="KZJ27" s="54"/>
      <c r="KZK27" s="54"/>
      <c r="KZL27" s="54"/>
      <c r="KZM27" s="54"/>
      <c r="KZN27" s="54"/>
      <c r="KZO27" s="54"/>
      <c r="KZP27" s="54"/>
      <c r="KZQ27" s="54"/>
      <c r="KZR27" s="54"/>
      <c r="KZS27" s="54"/>
      <c r="KZT27" s="54"/>
      <c r="KZU27" s="54"/>
      <c r="KZV27" s="54"/>
      <c r="KZW27" s="54"/>
      <c r="KZX27" s="54"/>
      <c r="KZY27" s="54"/>
      <c r="KZZ27" s="54"/>
      <c r="LAA27" s="54"/>
      <c r="LAB27" s="54"/>
      <c r="LAC27" s="54"/>
      <c r="LAD27" s="54"/>
      <c r="LAE27" s="54"/>
      <c r="LAF27" s="54"/>
      <c r="LAG27" s="54"/>
      <c r="LAH27" s="54"/>
      <c r="LAI27" s="54"/>
      <c r="LAJ27" s="54"/>
      <c r="LAK27" s="54"/>
      <c r="LAL27" s="54"/>
      <c r="LAM27" s="54"/>
      <c r="LAN27" s="54"/>
      <c r="LAO27" s="54"/>
      <c r="LAP27" s="54"/>
      <c r="LAQ27" s="54"/>
      <c r="LAR27" s="54"/>
      <c r="LAS27" s="54"/>
      <c r="LAT27" s="54"/>
      <c r="LAU27" s="54"/>
      <c r="LAV27" s="54"/>
      <c r="LAW27" s="54"/>
      <c r="LAX27" s="54"/>
      <c r="LAY27" s="54"/>
      <c r="LAZ27" s="54"/>
      <c r="LBA27" s="54"/>
      <c r="LBB27" s="54"/>
      <c r="LBC27" s="54"/>
      <c r="LBD27" s="54"/>
      <c r="LBE27" s="54"/>
      <c r="LBF27" s="54"/>
      <c r="LBG27" s="54"/>
      <c r="LBH27" s="54"/>
      <c r="LBI27" s="54"/>
      <c r="LBJ27" s="54"/>
      <c r="LBK27" s="54"/>
      <c r="LBL27" s="54"/>
      <c r="LBM27" s="54"/>
      <c r="LBN27" s="54"/>
      <c r="LBO27" s="54"/>
      <c r="LBP27" s="54"/>
      <c r="LBQ27" s="54"/>
      <c r="LBR27" s="54"/>
      <c r="LBS27" s="54"/>
      <c r="LBT27" s="54"/>
      <c r="LBU27" s="54"/>
      <c r="LBV27" s="54"/>
      <c r="LBW27" s="54"/>
      <c r="LBX27" s="54"/>
      <c r="LBY27" s="54"/>
      <c r="LBZ27" s="54"/>
      <c r="LCA27" s="54"/>
      <c r="LCB27" s="54"/>
      <c r="LCC27" s="54"/>
      <c r="LCD27" s="54"/>
      <c r="LCE27" s="54"/>
      <c r="LCF27" s="54"/>
      <c r="LCG27" s="54"/>
      <c r="LCH27" s="54"/>
      <c r="LCI27" s="54"/>
      <c r="LCJ27" s="54"/>
      <c r="LCK27" s="54"/>
      <c r="LCL27" s="54"/>
      <c r="LCM27" s="54"/>
      <c r="LCN27" s="54"/>
      <c r="LCO27" s="54"/>
      <c r="LCP27" s="54"/>
      <c r="LCQ27" s="54"/>
      <c r="LCR27" s="54"/>
      <c r="LCS27" s="54"/>
      <c r="LCT27" s="54"/>
      <c r="LCU27" s="54"/>
      <c r="LCV27" s="54"/>
      <c r="LCW27" s="54"/>
      <c r="LCX27" s="54"/>
      <c r="LCY27" s="54"/>
      <c r="LCZ27" s="54"/>
      <c r="LDA27" s="54"/>
      <c r="LDB27" s="54"/>
      <c r="LDC27" s="54"/>
      <c r="LDD27" s="54"/>
      <c r="LDE27" s="54"/>
      <c r="LDF27" s="54"/>
      <c r="LDG27" s="54"/>
      <c r="LDH27" s="54"/>
      <c r="LDI27" s="54"/>
      <c r="LDJ27" s="54"/>
      <c r="LDK27" s="54"/>
      <c r="LDL27" s="54"/>
      <c r="LDM27" s="54"/>
      <c r="LDN27" s="54"/>
      <c r="LDO27" s="54"/>
      <c r="LDP27" s="54"/>
      <c r="LDQ27" s="54"/>
      <c r="LDR27" s="54"/>
      <c r="LDS27" s="54"/>
      <c r="LDT27" s="54"/>
      <c r="LDU27" s="54"/>
      <c r="LDV27" s="54"/>
      <c r="LDW27" s="54"/>
      <c r="LDX27" s="54"/>
      <c r="LDY27" s="54"/>
      <c r="LDZ27" s="54"/>
      <c r="LEA27" s="54"/>
      <c r="LEB27" s="54"/>
      <c r="LEC27" s="54"/>
      <c r="LED27" s="54"/>
      <c r="LEE27" s="54"/>
      <c r="LEF27" s="54"/>
      <c r="LEG27" s="54"/>
      <c r="LEH27" s="54"/>
      <c r="LEI27" s="54"/>
      <c r="LEJ27" s="54"/>
      <c r="LEK27" s="54"/>
      <c r="LEL27" s="54"/>
      <c r="LEM27" s="54"/>
      <c r="LEN27" s="54"/>
      <c r="LEO27" s="54"/>
      <c r="LEP27" s="54"/>
      <c r="LEQ27" s="54"/>
      <c r="LER27" s="54"/>
      <c r="LES27" s="54"/>
      <c r="LET27" s="54"/>
      <c r="LEU27" s="54"/>
      <c r="LEV27" s="54"/>
      <c r="LEW27" s="54"/>
      <c r="LEX27" s="54"/>
      <c r="LEY27" s="54"/>
      <c r="LEZ27" s="54"/>
      <c r="LFA27" s="54"/>
      <c r="LFB27" s="54"/>
      <c r="LFC27" s="54"/>
      <c r="LFD27" s="54"/>
      <c r="LFE27" s="54"/>
      <c r="LFF27" s="54"/>
      <c r="LFG27" s="54"/>
      <c r="LFH27" s="54"/>
      <c r="LFI27" s="54"/>
      <c r="LFJ27" s="54"/>
      <c r="LFK27" s="54"/>
      <c r="LFL27" s="54"/>
      <c r="LFM27" s="54"/>
      <c r="LFN27" s="54"/>
      <c r="LFO27" s="54"/>
      <c r="LFP27" s="54"/>
      <c r="LFQ27" s="54"/>
      <c r="LFR27" s="54"/>
      <c r="LFS27" s="54"/>
      <c r="LFT27" s="54"/>
      <c r="LFU27" s="54"/>
      <c r="LFV27" s="54"/>
      <c r="LFW27" s="54"/>
      <c r="LFX27" s="54"/>
      <c r="LFY27" s="54"/>
      <c r="LFZ27" s="54"/>
      <c r="LGA27" s="54"/>
      <c r="LGB27" s="54"/>
      <c r="LGC27" s="54"/>
      <c r="LGD27" s="54"/>
      <c r="LGE27" s="54"/>
      <c r="LGF27" s="54"/>
      <c r="LGG27" s="54"/>
      <c r="LGH27" s="54"/>
      <c r="LGI27" s="54"/>
      <c r="LGJ27" s="54"/>
      <c r="LGK27" s="54"/>
      <c r="LGL27" s="54"/>
      <c r="LGM27" s="54"/>
      <c r="LGN27" s="54"/>
      <c r="LGO27" s="54"/>
      <c r="LGP27" s="54"/>
      <c r="LGQ27" s="54"/>
      <c r="LGR27" s="54"/>
      <c r="LGS27" s="54"/>
      <c r="LGT27" s="54"/>
      <c r="LGU27" s="54"/>
      <c r="LGV27" s="54"/>
      <c r="LGW27" s="54"/>
      <c r="LGX27" s="54"/>
      <c r="LGY27" s="54"/>
      <c r="LGZ27" s="54"/>
      <c r="LHA27" s="54"/>
      <c r="LHB27" s="54"/>
      <c r="LHC27" s="54"/>
      <c r="LHD27" s="54"/>
      <c r="LHE27" s="54"/>
      <c r="LHF27" s="54"/>
      <c r="LHG27" s="54"/>
      <c r="LHH27" s="54"/>
      <c r="LHI27" s="54"/>
      <c r="LHJ27" s="54"/>
      <c r="LHK27" s="54"/>
      <c r="LHL27" s="54"/>
      <c r="LHM27" s="54"/>
      <c r="LHN27" s="54"/>
      <c r="LHO27" s="54"/>
      <c r="LHP27" s="54"/>
      <c r="LHQ27" s="54"/>
      <c r="LHR27" s="54"/>
      <c r="LHS27" s="54"/>
      <c r="LHT27" s="54"/>
      <c r="LHU27" s="54"/>
      <c r="LHV27" s="54"/>
      <c r="LHW27" s="54"/>
      <c r="LHX27" s="54"/>
      <c r="LHY27" s="54"/>
      <c r="LHZ27" s="54"/>
      <c r="LIA27" s="54"/>
      <c r="LIB27" s="54"/>
      <c r="LIC27" s="54"/>
      <c r="LID27" s="54"/>
      <c r="LIE27" s="54"/>
      <c r="LIF27" s="54"/>
      <c r="LIG27" s="54"/>
      <c r="LIH27" s="54"/>
      <c r="LII27" s="54"/>
      <c r="LIJ27" s="54"/>
      <c r="LIK27" s="54"/>
      <c r="LIL27" s="54"/>
      <c r="LIM27" s="54"/>
      <c r="LIN27" s="54"/>
      <c r="LIO27" s="54"/>
      <c r="LIP27" s="54"/>
      <c r="LIQ27" s="54"/>
      <c r="LIR27" s="54"/>
      <c r="LIS27" s="54"/>
      <c r="LIT27" s="54"/>
      <c r="LIU27" s="54"/>
      <c r="LIV27" s="54"/>
      <c r="LIW27" s="54"/>
      <c r="LIX27" s="54"/>
      <c r="LIY27" s="54"/>
      <c r="LIZ27" s="54"/>
      <c r="LJA27" s="54"/>
      <c r="LJB27" s="54"/>
      <c r="LJC27" s="54"/>
      <c r="LJD27" s="54"/>
      <c r="LJE27" s="54"/>
      <c r="LJF27" s="54"/>
      <c r="LJG27" s="54"/>
      <c r="LJH27" s="54"/>
      <c r="LJI27" s="54"/>
      <c r="LJJ27" s="54"/>
      <c r="LJK27" s="54"/>
      <c r="LJL27" s="54"/>
      <c r="LJM27" s="54"/>
      <c r="LJN27" s="54"/>
      <c r="LJO27" s="54"/>
      <c r="LJP27" s="54"/>
      <c r="LJQ27" s="54"/>
      <c r="LJR27" s="54"/>
      <c r="LJS27" s="54"/>
      <c r="LJT27" s="54"/>
      <c r="LJU27" s="54"/>
      <c r="LJV27" s="54"/>
      <c r="LJW27" s="54"/>
      <c r="LJX27" s="54"/>
      <c r="LJY27" s="54"/>
      <c r="LJZ27" s="54"/>
      <c r="LKA27" s="54"/>
      <c r="LKB27" s="54"/>
      <c r="LKC27" s="54"/>
      <c r="LKD27" s="54"/>
      <c r="LKE27" s="54"/>
      <c r="LKF27" s="54"/>
      <c r="LKG27" s="54"/>
      <c r="LKH27" s="54"/>
      <c r="LKI27" s="54"/>
      <c r="LKJ27" s="54"/>
      <c r="LKK27" s="54"/>
      <c r="LKL27" s="54"/>
      <c r="LKM27" s="54"/>
      <c r="LKN27" s="54"/>
      <c r="LKO27" s="54"/>
      <c r="LKP27" s="54"/>
      <c r="LKQ27" s="54"/>
      <c r="LKR27" s="54"/>
      <c r="LKS27" s="54"/>
      <c r="LKT27" s="54"/>
      <c r="LKU27" s="54"/>
      <c r="LKV27" s="54"/>
      <c r="LKW27" s="54"/>
      <c r="LKX27" s="54"/>
      <c r="LKY27" s="54"/>
      <c r="LKZ27" s="54"/>
      <c r="LLA27" s="54"/>
      <c r="LLB27" s="54"/>
      <c r="LLC27" s="54"/>
      <c r="LLD27" s="54"/>
      <c r="LLE27" s="54"/>
      <c r="LLF27" s="54"/>
      <c r="LLG27" s="54"/>
      <c r="LLH27" s="54"/>
      <c r="LLI27" s="54"/>
      <c r="LLJ27" s="54"/>
      <c r="LLK27" s="54"/>
      <c r="LLL27" s="54"/>
      <c r="LLM27" s="54"/>
      <c r="LLN27" s="54"/>
      <c r="LLO27" s="54"/>
      <c r="LLP27" s="54"/>
      <c r="LLQ27" s="54"/>
      <c r="LLR27" s="54"/>
      <c r="LLS27" s="54"/>
      <c r="LLT27" s="54"/>
      <c r="LLU27" s="54"/>
      <c r="LLV27" s="54"/>
      <c r="LLW27" s="54"/>
      <c r="LLX27" s="54"/>
      <c r="LLY27" s="54"/>
      <c r="LLZ27" s="54"/>
      <c r="LMA27" s="54"/>
      <c r="LMB27" s="54"/>
      <c r="LMC27" s="54"/>
      <c r="LMD27" s="54"/>
      <c r="LME27" s="54"/>
      <c r="LMF27" s="54"/>
      <c r="LMG27" s="54"/>
      <c r="LMH27" s="54"/>
      <c r="LMI27" s="54"/>
      <c r="LMJ27" s="54"/>
      <c r="LMK27" s="54"/>
      <c r="LML27" s="54"/>
      <c r="LMM27" s="54"/>
      <c r="LMN27" s="54"/>
      <c r="LMO27" s="54"/>
      <c r="LMP27" s="54"/>
      <c r="LMQ27" s="54"/>
      <c r="LMR27" s="54"/>
      <c r="LMS27" s="54"/>
      <c r="LMT27" s="54"/>
      <c r="LMU27" s="54"/>
      <c r="LMV27" s="54"/>
      <c r="LMW27" s="54"/>
      <c r="LMX27" s="54"/>
      <c r="LMY27" s="54"/>
      <c r="LMZ27" s="54"/>
      <c r="LNA27" s="54"/>
      <c r="LNB27" s="54"/>
      <c r="LNC27" s="54"/>
      <c r="LND27" s="54"/>
      <c r="LNE27" s="54"/>
      <c r="LNF27" s="54"/>
      <c r="LNG27" s="54"/>
      <c r="LNH27" s="54"/>
      <c r="LNI27" s="54"/>
      <c r="LNJ27" s="54"/>
      <c r="LNK27" s="54"/>
      <c r="LNL27" s="54"/>
      <c r="LNM27" s="54"/>
      <c r="LNN27" s="54"/>
      <c r="LNO27" s="54"/>
      <c r="LNP27" s="54"/>
      <c r="LNQ27" s="54"/>
      <c r="LNR27" s="54"/>
      <c r="LNS27" s="54"/>
      <c r="LNT27" s="54"/>
      <c r="LNU27" s="54"/>
      <c r="LNV27" s="54"/>
      <c r="LNW27" s="54"/>
      <c r="LNX27" s="54"/>
      <c r="LNY27" s="54"/>
      <c r="LNZ27" s="54"/>
      <c r="LOA27" s="54"/>
      <c r="LOB27" s="54"/>
      <c r="LOC27" s="54"/>
      <c r="LOD27" s="54"/>
      <c r="LOE27" s="54"/>
      <c r="LOF27" s="54"/>
      <c r="LOG27" s="54"/>
      <c r="LOH27" s="54"/>
      <c r="LOI27" s="54"/>
      <c r="LOJ27" s="54"/>
      <c r="LOK27" s="54"/>
      <c r="LOL27" s="54"/>
      <c r="LOM27" s="54"/>
      <c r="LON27" s="54"/>
      <c r="LOO27" s="54"/>
      <c r="LOP27" s="54"/>
      <c r="LOQ27" s="54"/>
      <c r="LOR27" s="54"/>
      <c r="LOS27" s="54"/>
      <c r="LOT27" s="54"/>
      <c r="LOU27" s="54"/>
      <c r="LOV27" s="54"/>
      <c r="LOW27" s="54"/>
      <c r="LOX27" s="54"/>
      <c r="LOY27" s="54"/>
      <c r="LOZ27" s="54"/>
      <c r="LPA27" s="54"/>
      <c r="LPB27" s="54"/>
      <c r="LPC27" s="54"/>
      <c r="LPD27" s="54"/>
      <c r="LPE27" s="54"/>
      <c r="LPF27" s="54"/>
      <c r="LPG27" s="54"/>
      <c r="LPH27" s="54"/>
      <c r="LPI27" s="54"/>
      <c r="LPJ27" s="54"/>
      <c r="LPK27" s="54"/>
      <c r="LPL27" s="54"/>
      <c r="LPM27" s="54"/>
      <c r="LPN27" s="54"/>
      <c r="LPO27" s="54"/>
      <c r="LPP27" s="54"/>
      <c r="LPQ27" s="54"/>
      <c r="LPR27" s="54"/>
      <c r="LPS27" s="54"/>
      <c r="LPT27" s="54"/>
      <c r="LPU27" s="54"/>
      <c r="LPV27" s="54"/>
      <c r="LPW27" s="54"/>
      <c r="LPX27" s="54"/>
      <c r="LPY27" s="54"/>
      <c r="LPZ27" s="54"/>
      <c r="LQA27" s="54"/>
      <c r="LQB27" s="54"/>
      <c r="LQC27" s="54"/>
      <c r="LQD27" s="54"/>
      <c r="LQE27" s="54"/>
      <c r="LQF27" s="54"/>
      <c r="LQG27" s="54"/>
      <c r="LQH27" s="54"/>
      <c r="LQI27" s="54"/>
      <c r="LQJ27" s="54"/>
      <c r="LQK27" s="54"/>
      <c r="LQL27" s="54"/>
      <c r="LQM27" s="54"/>
      <c r="LQN27" s="54"/>
      <c r="LQO27" s="54"/>
      <c r="LQP27" s="54"/>
      <c r="LQQ27" s="54"/>
      <c r="LQR27" s="54"/>
      <c r="LQS27" s="54"/>
      <c r="LQT27" s="54"/>
      <c r="LQU27" s="54"/>
      <c r="LQV27" s="54"/>
      <c r="LQW27" s="54"/>
      <c r="LQX27" s="54"/>
      <c r="LQY27" s="54"/>
      <c r="LQZ27" s="54"/>
      <c r="LRA27" s="54"/>
      <c r="LRB27" s="54"/>
      <c r="LRC27" s="54"/>
      <c r="LRD27" s="54"/>
      <c r="LRE27" s="54"/>
      <c r="LRF27" s="54"/>
      <c r="LRG27" s="54"/>
      <c r="LRH27" s="54"/>
      <c r="LRI27" s="54"/>
      <c r="LRJ27" s="54"/>
      <c r="LRK27" s="54"/>
      <c r="LRL27" s="54"/>
      <c r="LRM27" s="54"/>
      <c r="LRN27" s="54"/>
      <c r="LRO27" s="54"/>
      <c r="LRP27" s="54"/>
      <c r="LRQ27" s="54"/>
      <c r="LRR27" s="54"/>
      <c r="LRS27" s="54"/>
      <c r="LRT27" s="54"/>
      <c r="LRU27" s="54"/>
      <c r="LRV27" s="54"/>
      <c r="LRW27" s="54"/>
      <c r="LRX27" s="54"/>
      <c r="LRY27" s="54"/>
      <c r="LRZ27" s="54"/>
      <c r="LSA27" s="54"/>
      <c r="LSB27" s="54"/>
      <c r="LSC27" s="54"/>
      <c r="LSD27" s="54"/>
      <c r="LSE27" s="54"/>
      <c r="LSF27" s="54"/>
      <c r="LSG27" s="54"/>
      <c r="LSH27" s="54"/>
      <c r="LSI27" s="54"/>
      <c r="LSJ27" s="54"/>
      <c r="LSK27" s="54"/>
      <c r="LSL27" s="54"/>
      <c r="LSM27" s="54"/>
      <c r="LSN27" s="54"/>
      <c r="LSO27" s="54"/>
      <c r="LSP27" s="54"/>
      <c r="LSQ27" s="54"/>
      <c r="LSR27" s="54"/>
      <c r="LSS27" s="54"/>
      <c r="LST27" s="54"/>
      <c r="LSU27" s="54"/>
      <c r="LSV27" s="54"/>
      <c r="LSW27" s="54"/>
      <c r="LSX27" s="54"/>
      <c r="LSY27" s="54"/>
      <c r="LSZ27" s="54"/>
      <c r="LTA27" s="54"/>
      <c r="LTB27" s="54"/>
      <c r="LTC27" s="54"/>
      <c r="LTD27" s="54"/>
      <c r="LTE27" s="54"/>
      <c r="LTF27" s="54"/>
      <c r="LTG27" s="54"/>
      <c r="LTH27" s="54"/>
      <c r="LTI27" s="54"/>
      <c r="LTJ27" s="54"/>
      <c r="LTK27" s="54"/>
      <c r="LTL27" s="54"/>
      <c r="LTM27" s="54"/>
      <c r="LTN27" s="54"/>
      <c r="LTO27" s="54"/>
      <c r="LTP27" s="54"/>
      <c r="LTQ27" s="54"/>
      <c r="LTR27" s="54"/>
      <c r="LTS27" s="54"/>
      <c r="LTT27" s="54"/>
      <c r="LTU27" s="54"/>
      <c r="LTV27" s="54"/>
      <c r="LTW27" s="54"/>
      <c r="LTX27" s="54"/>
      <c r="LTY27" s="54"/>
      <c r="LTZ27" s="54"/>
      <c r="LUA27" s="54"/>
      <c r="LUB27" s="54"/>
      <c r="LUC27" s="54"/>
      <c r="LUD27" s="54"/>
      <c r="LUE27" s="54"/>
      <c r="LUF27" s="54"/>
      <c r="LUG27" s="54"/>
      <c r="LUH27" s="54"/>
      <c r="LUI27" s="54"/>
      <c r="LUJ27" s="54"/>
      <c r="LUK27" s="54"/>
      <c r="LUL27" s="54"/>
      <c r="LUM27" s="54"/>
      <c r="LUN27" s="54"/>
      <c r="LUO27" s="54"/>
      <c r="LUP27" s="54"/>
      <c r="LUQ27" s="54"/>
      <c r="LUR27" s="54"/>
      <c r="LUS27" s="54"/>
      <c r="LUT27" s="54"/>
      <c r="LUU27" s="54"/>
      <c r="LUV27" s="54"/>
      <c r="LUW27" s="54"/>
      <c r="LUX27" s="54"/>
      <c r="LUY27" s="54"/>
      <c r="LUZ27" s="54"/>
      <c r="LVA27" s="54"/>
      <c r="LVB27" s="54"/>
      <c r="LVC27" s="54"/>
      <c r="LVD27" s="54"/>
      <c r="LVE27" s="54"/>
      <c r="LVF27" s="54"/>
      <c r="LVG27" s="54"/>
      <c r="LVH27" s="54"/>
      <c r="LVI27" s="54"/>
      <c r="LVJ27" s="54"/>
      <c r="LVK27" s="54"/>
      <c r="LVL27" s="54"/>
      <c r="LVM27" s="54"/>
      <c r="LVN27" s="54"/>
      <c r="LVO27" s="54"/>
      <c r="LVP27" s="54"/>
      <c r="LVQ27" s="54"/>
      <c r="LVR27" s="54"/>
      <c r="LVS27" s="54"/>
      <c r="LVT27" s="54"/>
      <c r="LVU27" s="54"/>
      <c r="LVV27" s="54"/>
      <c r="LVW27" s="54"/>
      <c r="LVX27" s="54"/>
      <c r="LVY27" s="54"/>
      <c r="LVZ27" s="54"/>
      <c r="LWA27" s="54"/>
      <c r="LWB27" s="54"/>
      <c r="LWC27" s="54"/>
      <c r="LWD27" s="54"/>
      <c r="LWE27" s="54"/>
      <c r="LWF27" s="54"/>
      <c r="LWG27" s="54"/>
      <c r="LWH27" s="54"/>
      <c r="LWI27" s="54"/>
      <c r="LWJ27" s="54"/>
      <c r="LWK27" s="54"/>
      <c r="LWL27" s="54"/>
      <c r="LWM27" s="54"/>
      <c r="LWN27" s="54"/>
      <c r="LWO27" s="54"/>
      <c r="LWP27" s="54"/>
      <c r="LWQ27" s="54"/>
      <c r="LWR27" s="54"/>
      <c r="LWS27" s="54"/>
      <c r="LWT27" s="54"/>
      <c r="LWU27" s="54"/>
      <c r="LWV27" s="54"/>
      <c r="LWW27" s="54"/>
      <c r="LWX27" s="54"/>
      <c r="LWY27" s="54"/>
      <c r="LWZ27" s="54"/>
      <c r="LXA27" s="54"/>
      <c r="LXB27" s="54"/>
      <c r="LXC27" s="54"/>
      <c r="LXD27" s="54"/>
      <c r="LXE27" s="54"/>
      <c r="LXF27" s="54"/>
      <c r="LXG27" s="54"/>
      <c r="LXH27" s="54"/>
      <c r="LXI27" s="54"/>
      <c r="LXJ27" s="54"/>
      <c r="LXK27" s="54"/>
      <c r="LXL27" s="54"/>
      <c r="LXM27" s="54"/>
      <c r="LXN27" s="54"/>
      <c r="LXO27" s="54"/>
      <c r="LXP27" s="54"/>
      <c r="LXQ27" s="54"/>
      <c r="LXR27" s="54"/>
      <c r="LXS27" s="54"/>
      <c r="LXT27" s="54"/>
      <c r="LXU27" s="54"/>
      <c r="LXV27" s="54"/>
      <c r="LXW27" s="54"/>
      <c r="LXX27" s="54"/>
      <c r="LXY27" s="54"/>
      <c r="LXZ27" s="54"/>
      <c r="LYA27" s="54"/>
      <c r="LYB27" s="54"/>
      <c r="LYC27" s="54"/>
      <c r="LYD27" s="54"/>
      <c r="LYE27" s="54"/>
      <c r="LYF27" s="54"/>
      <c r="LYG27" s="54"/>
      <c r="LYH27" s="54"/>
      <c r="LYI27" s="54"/>
      <c r="LYJ27" s="54"/>
      <c r="LYK27" s="54"/>
      <c r="LYL27" s="54"/>
      <c r="LYM27" s="54"/>
      <c r="LYN27" s="54"/>
      <c r="LYO27" s="54"/>
      <c r="LYP27" s="54"/>
      <c r="LYQ27" s="54"/>
      <c r="LYR27" s="54"/>
      <c r="LYS27" s="54"/>
      <c r="LYT27" s="54"/>
      <c r="LYU27" s="54"/>
      <c r="LYV27" s="54"/>
      <c r="LYW27" s="54"/>
      <c r="LYX27" s="54"/>
      <c r="LYY27" s="54"/>
      <c r="LYZ27" s="54"/>
      <c r="LZA27" s="54"/>
      <c r="LZB27" s="54"/>
      <c r="LZC27" s="54"/>
      <c r="LZD27" s="54"/>
      <c r="LZE27" s="54"/>
      <c r="LZF27" s="54"/>
      <c r="LZG27" s="54"/>
      <c r="LZH27" s="54"/>
      <c r="LZI27" s="54"/>
      <c r="LZJ27" s="54"/>
      <c r="LZK27" s="54"/>
      <c r="LZL27" s="54"/>
      <c r="LZM27" s="54"/>
      <c r="LZN27" s="54"/>
      <c r="LZO27" s="54"/>
      <c r="LZP27" s="54"/>
      <c r="LZQ27" s="54"/>
      <c r="LZR27" s="54"/>
      <c r="LZS27" s="54"/>
      <c r="LZT27" s="54"/>
      <c r="LZU27" s="54"/>
      <c r="LZV27" s="54"/>
      <c r="LZW27" s="54"/>
      <c r="LZX27" s="54"/>
      <c r="LZY27" s="54"/>
      <c r="LZZ27" s="54"/>
      <c r="MAA27" s="54"/>
      <c r="MAB27" s="54"/>
      <c r="MAC27" s="54"/>
      <c r="MAD27" s="54"/>
      <c r="MAE27" s="54"/>
      <c r="MAF27" s="54"/>
      <c r="MAG27" s="54"/>
      <c r="MAH27" s="54"/>
      <c r="MAI27" s="54"/>
      <c r="MAJ27" s="54"/>
      <c r="MAK27" s="54"/>
      <c r="MAL27" s="54"/>
      <c r="MAM27" s="54"/>
      <c r="MAN27" s="54"/>
      <c r="MAO27" s="54"/>
      <c r="MAP27" s="54"/>
      <c r="MAQ27" s="54"/>
      <c r="MAR27" s="54"/>
      <c r="MAS27" s="54"/>
      <c r="MAT27" s="54"/>
      <c r="MAU27" s="54"/>
      <c r="MAV27" s="54"/>
      <c r="MAW27" s="54"/>
      <c r="MAX27" s="54"/>
      <c r="MAY27" s="54"/>
      <c r="MAZ27" s="54"/>
      <c r="MBA27" s="54"/>
      <c r="MBB27" s="54"/>
      <c r="MBC27" s="54"/>
      <c r="MBD27" s="54"/>
      <c r="MBE27" s="54"/>
      <c r="MBF27" s="54"/>
      <c r="MBG27" s="54"/>
      <c r="MBH27" s="54"/>
      <c r="MBI27" s="54"/>
      <c r="MBJ27" s="54"/>
      <c r="MBK27" s="54"/>
      <c r="MBL27" s="54"/>
      <c r="MBM27" s="54"/>
      <c r="MBN27" s="54"/>
      <c r="MBO27" s="54"/>
      <c r="MBP27" s="54"/>
      <c r="MBQ27" s="54"/>
      <c r="MBR27" s="54"/>
      <c r="MBS27" s="54"/>
      <c r="MBT27" s="54"/>
      <c r="MBU27" s="54"/>
      <c r="MBV27" s="54"/>
      <c r="MBW27" s="54"/>
      <c r="MBX27" s="54"/>
      <c r="MBY27" s="54"/>
      <c r="MBZ27" s="54"/>
      <c r="MCA27" s="54"/>
      <c r="MCB27" s="54"/>
      <c r="MCC27" s="54"/>
      <c r="MCD27" s="54"/>
      <c r="MCE27" s="54"/>
      <c r="MCF27" s="54"/>
      <c r="MCG27" s="54"/>
      <c r="MCH27" s="54"/>
      <c r="MCI27" s="54"/>
      <c r="MCJ27" s="54"/>
      <c r="MCK27" s="54"/>
      <c r="MCL27" s="54"/>
      <c r="MCM27" s="54"/>
      <c r="MCN27" s="54"/>
      <c r="MCO27" s="54"/>
      <c r="MCP27" s="54"/>
      <c r="MCQ27" s="54"/>
      <c r="MCR27" s="54"/>
      <c r="MCS27" s="54"/>
      <c r="MCT27" s="54"/>
      <c r="MCU27" s="54"/>
      <c r="MCV27" s="54"/>
      <c r="MCW27" s="54"/>
      <c r="MCX27" s="54"/>
      <c r="MCY27" s="54"/>
      <c r="MCZ27" s="54"/>
      <c r="MDA27" s="54"/>
      <c r="MDB27" s="54"/>
      <c r="MDC27" s="54"/>
      <c r="MDD27" s="54"/>
      <c r="MDE27" s="54"/>
      <c r="MDF27" s="54"/>
      <c r="MDG27" s="54"/>
      <c r="MDH27" s="54"/>
      <c r="MDI27" s="54"/>
      <c r="MDJ27" s="54"/>
      <c r="MDK27" s="54"/>
      <c r="MDL27" s="54"/>
      <c r="MDM27" s="54"/>
      <c r="MDN27" s="54"/>
      <c r="MDO27" s="54"/>
      <c r="MDP27" s="54"/>
      <c r="MDQ27" s="54"/>
      <c r="MDR27" s="54"/>
      <c r="MDS27" s="54"/>
      <c r="MDT27" s="54"/>
      <c r="MDU27" s="54"/>
      <c r="MDV27" s="54"/>
      <c r="MDW27" s="54"/>
      <c r="MDX27" s="54"/>
      <c r="MDY27" s="54"/>
      <c r="MDZ27" s="54"/>
      <c r="MEA27" s="54"/>
      <c r="MEB27" s="54"/>
      <c r="MEC27" s="54"/>
      <c r="MED27" s="54"/>
      <c r="MEE27" s="54"/>
      <c r="MEF27" s="54"/>
      <c r="MEG27" s="54"/>
      <c r="MEH27" s="54"/>
      <c r="MEI27" s="54"/>
      <c r="MEJ27" s="54"/>
      <c r="MEK27" s="54"/>
      <c r="MEL27" s="54"/>
      <c r="MEM27" s="54"/>
      <c r="MEN27" s="54"/>
      <c r="MEO27" s="54"/>
      <c r="MEP27" s="54"/>
      <c r="MEQ27" s="54"/>
      <c r="MER27" s="54"/>
      <c r="MES27" s="54"/>
      <c r="MET27" s="54"/>
      <c r="MEU27" s="54"/>
      <c r="MEV27" s="54"/>
      <c r="MEW27" s="54"/>
      <c r="MEX27" s="54"/>
      <c r="MEY27" s="54"/>
      <c r="MEZ27" s="54"/>
      <c r="MFA27" s="54"/>
      <c r="MFB27" s="54"/>
      <c r="MFC27" s="54"/>
      <c r="MFD27" s="54"/>
      <c r="MFE27" s="54"/>
      <c r="MFF27" s="54"/>
      <c r="MFG27" s="54"/>
      <c r="MFH27" s="54"/>
      <c r="MFI27" s="54"/>
      <c r="MFJ27" s="54"/>
      <c r="MFK27" s="54"/>
      <c r="MFL27" s="54"/>
      <c r="MFM27" s="54"/>
      <c r="MFN27" s="54"/>
      <c r="MFO27" s="54"/>
      <c r="MFP27" s="54"/>
      <c r="MFQ27" s="54"/>
      <c r="MFR27" s="54"/>
      <c r="MFS27" s="54"/>
      <c r="MFT27" s="54"/>
      <c r="MFU27" s="54"/>
      <c r="MFV27" s="54"/>
      <c r="MFW27" s="54"/>
      <c r="MFX27" s="54"/>
      <c r="MFY27" s="54"/>
      <c r="MFZ27" s="54"/>
      <c r="MGA27" s="54"/>
      <c r="MGB27" s="54"/>
      <c r="MGC27" s="54"/>
      <c r="MGD27" s="54"/>
      <c r="MGE27" s="54"/>
      <c r="MGF27" s="54"/>
      <c r="MGG27" s="54"/>
      <c r="MGH27" s="54"/>
      <c r="MGI27" s="54"/>
      <c r="MGJ27" s="54"/>
      <c r="MGK27" s="54"/>
      <c r="MGL27" s="54"/>
      <c r="MGM27" s="54"/>
      <c r="MGN27" s="54"/>
      <c r="MGO27" s="54"/>
      <c r="MGP27" s="54"/>
      <c r="MGQ27" s="54"/>
      <c r="MGR27" s="54"/>
      <c r="MGS27" s="54"/>
      <c r="MGT27" s="54"/>
      <c r="MGU27" s="54"/>
      <c r="MGV27" s="54"/>
      <c r="MGW27" s="54"/>
      <c r="MGX27" s="54"/>
      <c r="MGY27" s="54"/>
      <c r="MGZ27" s="54"/>
      <c r="MHA27" s="54"/>
      <c r="MHB27" s="54"/>
      <c r="MHC27" s="54"/>
      <c r="MHD27" s="54"/>
      <c r="MHE27" s="54"/>
      <c r="MHF27" s="54"/>
      <c r="MHG27" s="54"/>
      <c r="MHH27" s="54"/>
      <c r="MHI27" s="54"/>
      <c r="MHJ27" s="54"/>
      <c r="MHK27" s="54"/>
      <c r="MHL27" s="54"/>
      <c r="MHM27" s="54"/>
      <c r="MHN27" s="54"/>
      <c r="MHO27" s="54"/>
      <c r="MHP27" s="54"/>
      <c r="MHQ27" s="54"/>
      <c r="MHR27" s="54"/>
      <c r="MHS27" s="54"/>
      <c r="MHT27" s="54"/>
      <c r="MHU27" s="54"/>
      <c r="MHV27" s="54"/>
      <c r="MHW27" s="54"/>
      <c r="MHX27" s="54"/>
      <c r="MHY27" s="54"/>
      <c r="MHZ27" s="54"/>
      <c r="MIA27" s="54"/>
      <c r="MIB27" s="54"/>
      <c r="MIC27" s="54"/>
      <c r="MID27" s="54"/>
      <c r="MIE27" s="54"/>
      <c r="MIF27" s="54"/>
      <c r="MIG27" s="54"/>
      <c r="MIH27" s="54"/>
      <c r="MII27" s="54"/>
      <c r="MIJ27" s="54"/>
      <c r="MIK27" s="54"/>
      <c r="MIL27" s="54"/>
      <c r="MIM27" s="54"/>
      <c r="MIN27" s="54"/>
      <c r="MIO27" s="54"/>
      <c r="MIP27" s="54"/>
      <c r="MIQ27" s="54"/>
      <c r="MIR27" s="54"/>
      <c r="MIS27" s="54"/>
      <c r="MIT27" s="54"/>
      <c r="MIU27" s="54"/>
      <c r="MIV27" s="54"/>
      <c r="MIW27" s="54"/>
      <c r="MIX27" s="54"/>
      <c r="MIY27" s="54"/>
      <c r="MIZ27" s="54"/>
      <c r="MJA27" s="54"/>
      <c r="MJB27" s="54"/>
      <c r="MJC27" s="54"/>
      <c r="MJD27" s="54"/>
      <c r="MJE27" s="54"/>
      <c r="MJF27" s="54"/>
      <c r="MJG27" s="54"/>
      <c r="MJH27" s="54"/>
      <c r="MJI27" s="54"/>
      <c r="MJJ27" s="54"/>
      <c r="MJK27" s="54"/>
      <c r="MJL27" s="54"/>
      <c r="MJM27" s="54"/>
      <c r="MJN27" s="54"/>
      <c r="MJO27" s="54"/>
      <c r="MJP27" s="54"/>
      <c r="MJQ27" s="54"/>
      <c r="MJR27" s="54"/>
      <c r="MJS27" s="54"/>
      <c r="MJT27" s="54"/>
      <c r="MJU27" s="54"/>
      <c r="MJV27" s="54"/>
      <c r="MJW27" s="54"/>
      <c r="MJX27" s="54"/>
      <c r="MJY27" s="54"/>
      <c r="MJZ27" s="54"/>
      <c r="MKA27" s="54"/>
      <c r="MKB27" s="54"/>
      <c r="MKC27" s="54"/>
      <c r="MKD27" s="54"/>
      <c r="MKE27" s="54"/>
      <c r="MKF27" s="54"/>
      <c r="MKG27" s="54"/>
      <c r="MKH27" s="54"/>
      <c r="MKI27" s="54"/>
      <c r="MKJ27" s="54"/>
      <c r="MKK27" s="54"/>
      <c r="MKL27" s="54"/>
      <c r="MKM27" s="54"/>
      <c r="MKN27" s="54"/>
      <c r="MKO27" s="54"/>
      <c r="MKP27" s="54"/>
      <c r="MKQ27" s="54"/>
      <c r="MKR27" s="54"/>
      <c r="MKS27" s="54"/>
      <c r="MKT27" s="54"/>
      <c r="MKU27" s="54"/>
      <c r="MKV27" s="54"/>
      <c r="MKW27" s="54"/>
      <c r="MKX27" s="54"/>
      <c r="MKY27" s="54"/>
      <c r="MKZ27" s="54"/>
      <c r="MLA27" s="54"/>
      <c r="MLB27" s="54"/>
      <c r="MLC27" s="54"/>
      <c r="MLD27" s="54"/>
      <c r="MLE27" s="54"/>
      <c r="MLF27" s="54"/>
      <c r="MLG27" s="54"/>
      <c r="MLH27" s="54"/>
      <c r="MLI27" s="54"/>
      <c r="MLJ27" s="54"/>
      <c r="MLK27" s="54"/>
      <c r="MLL27" s="54"/>
      <c r="MLM27" s="54"/>
      <c r="MLN27" s="54"/>
      <c r="MLO27" s="54"/>
      <c r="MLP27" s="54"/>
      <c r="MLQ27" s="54"/>
      <c r="MLR27" s="54"/>
      <c r="MLS27" s="54"/>
      <c r="MLT27" s="54"/>
      <c r="MLU27" s="54"/>
      <c r="MLV27" s="54"/>
      <c r="MLW27" s="54"/>
      <c r="MLX27" s="54"/>
      <c r="MLY27" s="54"/>
      <c r="MLZ27" s="54"/>
      <c r="MMA27" s="54"/>
      <c r="MMB27" s="54"/>
      <c r="MMC27" s="54"/>
      <c r="MMD27" s="54"/>
      <c r="MME27" s="54"/>
      <c r="MMF27" s="54"/>
      <c r="MMG27" s="54"/>
      <c r="MMH27" s="54"/>
      <c r="MMI27" s="54"/>
      <c r="MMJ27" s="54"/>
      <c r="MMK27" s="54"/>
      <c r="MML27" s="54"/>
      <c r="MMM27" s="54"/>
      <c r="MMN27" s="54"/>
      <c r="MMO27" s="54"/>
      <c r="MMP27" s="54"/>
      <c r="MMQ27" s="54"/>
      <c r="MMR27" s="54"/>
      <c r="MMS27" s="54"/>
      <c r="MMT27" s="54"/>
      <c r="MMU27" s="54"/>
      <c r="MMV27" s="54"/>
      <c r="MMW27" s="54"/>
      <c r="MMX27" s="54"/>
      <c r="MMY27" s="54"/>
      <c r="MMZ27" s="54"/>
      <c r="MNA27" s="54"/>
      <c r="MNB27" s="54"/>
      <c r="MNC27" s="54"/>
      <c r="MND27" s="54"/>
      <c r="MNE27" s="54"/>
      <c r="MNF27" s="54"/>
      <c r="MNG27" s="54"/>
      <c r="MNH27" s="54"/>
      <c r="MNI27" s="54"/>
      <c r="MNJ27" s="54"/>
      <c r="MNK27" s="54"/>
      <c r="MNL27" s="54"/>
      <c r="MNM27" s="54"/>
      <c r="MNN27" s="54"/>
      <c r="MNO27" s="54"/>
      <c r="MNP27" s="54"/>
      <c r="MNQ27" s="54"/>
      <c r="MNR27" s="54"/>
      <c r="MNS27" s="54"/>
      <c r="MNT27" s="54"/>
      <c r="MNU27" s="54"/>
      <c r="MNV27" s="54"/>
      <c r="MNW27" s="54"/>
      <c r="MNX27" s="54"/>
      <c r="MNY27" s="54"/>
      <c r="MNZ27" s="54"/>
      <c r="MOA27" s="54"/>
      <c r="MOB27" s="54"/>
      <c r="MOC27" s="54"/>
      <c r="MOD27" s="54"/>
      <c r="MOE27" s="54"/>
      <c r="MOF27" s="54"/>
      <c r="MOG27" s="54"/>
      <c r="MOH27" s="54"/>
      <c r="MOI27" s="54"/>
      <c r="MOJ27" s="54"/>
      <c r="MOK27" s="54"/>
      <c r="MOL27" s="54"/>
      <c r="MOM27" s="54"/>
      <c r="MON27" s="54"/>
      <c r="MOO27" s="54"/>
      <c r="MOP27" s="54"/>
      <c r="MOQ27" s="54"/>
      <c r="MOR27" s="54"/>
      <c r="MOS27" s="54"/>
      <c r="MOT27" s="54"/>
      <c r="MOU27" s="54"/>
      <c r="MOV27" s="54"/>
      <c r="MOW27" s="54"/>
      <c r="MOX27" s="54"/>
      <c r="MOY27" s="54"/>
      <c r="MOZ27" s="54"/>
      <c r="MPA27" s="54"/>
      <c r="MPB27" s="54"/>
      <c r="MPC27" s="54"/>
      <c r="MPD27" s="54"/>
      <c r="MPE27" s="54"/>
      <c r="MPF27" s="54"/>
      <c r="MPG27" s="54"/>
      <c r="MPH27" s="54"/>
      <c r="MPI27" s="54"/>
      <c r="MPJ27" s="54"/>
      <c r="MPK27" s="54"/>
      <c r="MPL27" s="54"/>
      <c r="MPM27" s="54"/>
      <c r="MPN27" s="54"/>
      <c r="MPO27" s="54"/>
      <c r="MPP27" s="54"/>
      <c r="MPQ27" s="54"/>
      <c r="MPR27" s="54"/>
      <c r="MPS27" s="54"/>
      <c r="MPT27" s="54"/>
      <c r="MPU27" s="54"/>
      <c r="MPV27" s="54"/>
      <c r="MPW27" s="54"/>
      <c r="MPX27" s="54"/>
      <c r="MPY27" s="54"/>
      <c r="MPZ27" s="54"/>
      <c r="MQA27" s="54"/>
      <c r="MQB27" s="54"/>
      <c r="MQC27" s="54"/>
      <c r="MQD27" s="54"/>
      <c r="MQE27" s="54"/>
      <c r="MQF27" s="54"/>
      <c r="MQG27" s="54"/>
      <c r="MQH27" s="54"/>
      <c r="MQI27" s="54"/>
      <c r="MQJ27" s="54"/>
      <c r="MQK27" s="54"/>
      <c r="MQL27" s="54"/>
      <c r="MQM27" s="54"/>
      <c r="MQN27" s="54"/>
      <c r="MQO27" s="54"/>
      <c r="MQP27" s="54"/>
      <c r="MQQ27" s="54"/>
      <c r="MQR27" s="54"/>
      <c r="MQS27" s="54"/>
      <c r="MQT27" s="54"/>
      <c r="MQU27" s="54"/>
      <c r="MQV27" s="54"/>
      <c r="MQW27" s="54"/>
      <c r="MQX27" s="54"/>
      <c r="MQY27" s="54"/>
      <c r="MQZ27" s="54"/>
      <c r="MRA27" s="54"/>
      <c r="MRB27" s="54"/>
      <c r="MRC27" s="54"/>
      <c r="MRD27" s="54"/>
      <c r="MRE27" s="54"/>
      <c r="MRF27" s="54"/>
      <c r="MRG27" s="54"/>
      <c r="MRH27" s="54"/>
      <c r="MRI27" s="54"/>
      <c r="MRJ27" s="54"/>
      <c r="MRK27" s="54"/>
      <c r="MRL27" s="54"/>
      <c r="MRM27" s="54"/>
      <c r="MRN27" s="54"/>
      <c r="MRO27" s="54"/>
      <c r="MRP27" s="54"/>
      <c r="MRQ27" s="54"/>
      <c r="MRR27" s="54"/>
      <c r="MRS27" s="54"/>
      <c r="MRT27" s="54"/>
      <c r="MRU27" s="54"/>
      <c r="MRV27" s="54"/>
      <c r="MRW27" s="54"/>
      <c r="MRX27" s="54"/>
      <c r="MRY27" s="54"/>
      <c r="MRZ27" s="54"/>
      <c r="MSA27" s="54"/>
      <c r="MSB27" s="54"/>
      <c r="MSC27" s="54"/>
      <c r="MSD27" s="54"/>
      <c r="MSE27" s="54"/>
      <c r="MSF27" s="54"/>
      <c r="MSG27" s="54"/>
      <c r="MSH27" s="54"/>
      <c r="MSI27" s="54"/>
      <c r="MSJ27" s="54"/>
      <c r="MSK27" s="54"/>
      <c r="MSL27" s="54"/>
      <c r="MSM27" s="54"/>
      <c r="MSN27" s="54"/>
      <c r="MSO27" s="54"/>
      <c r="MSP27" s="54"/>
      <c r="MSQ27" s="54"/>
      <c r="MSR27" s="54"/>
      <c r="MSS27" s="54"/>
      <c r="MST27" s="54"/>
      <c r="MSU27" s="54"/>
      <c r="MSV27" s="54"/>
      <c r="MSW27" s="54"/>
      <c r="MSX27" s="54"/>
      <c r="MSY27" s="54"/>
      <c r="MSZ27" s="54"/>
      <c r="MTA27" s="54"/>
      <c r="MTB27" s="54"/>
      <c r="MTC27" s="54"/>
      <c r="MTD27" s="54"/>
      <c r="MTE27" s="54"/>
      <c r="MTF27" s="54"/>
      <c r="MTG27" s="54"/>
      <c r="MTH27" s="54"/>
      <c r="MTI27" s="54"/>
      <c r="MTJ27" s="54"/>
      <c r="MTK27" s="54"/>
      <c r="MTL27" s="54"/>
      <c r="MTM27" s="54"/>
      <c r="MTN27" s="54"/>
      <c r="MTO27" s="54"/>
      <c r="MTP27" s="54"/>
      <c r="MTQ27" s="54"/>
      <c r="MTR27" s="54"/>
      <c r="MTS27" s="54"/>
      <c r="MTT27" s="54"/>
      <c r="MTU27" s="54"/>
      <c r="MTV27" s="54"/>
      <c r="MTW27" s="54"/>
      <c r="MTX27" s="54"/>
      <c r="MTY27" s="54"/>
      <c r="MTZ27" s="54"/>
      <c r="MUA27" s="54"/>
      <c r="MUB27" s="54"/>
      <c r="MUC27" s="54"/>
      <c r="MUD27" s="54"/>
      <c r="MUE27" s="54"/>
      <c r="MUF27" s="54"/>
      <c r="MUG27" s="54"/>
      <c r="MUH27" s="54"/>
      <c r="MUI27" s="54"/>
      <c r="MUJ27" s="54"/>
      <c r="MUK27" s="54"/>
      <c r="MUL27" s="54"/>
      <c r="MUM27" s="54"/>
      <c r="MUN27" s="54"/>
      <c r="MUO27" s="54"/>
      <c r="MUP27" s="54"/>
      <c r="MUQ27" s="54"/>
      <c r="MUR27" s="54"/>
      <c r="MUS27" s="54"/>
      <c r="MUT27" s="54"/>
      <c r="MUU27" s="54"/>
      <c r="MUV27" s="54"/>
      <c r="MUW27" s="54"/>
      <c r="MUX27" s="54"/>
      <c r="MUY27" s="54"/>
      <c r="MUZ27" s="54"/>
      <c r="MVA27" s="54"/>
      <c r="MVB27" s="54"/>
      <c r="MVC27" s="54"/>
      <c r="MVD27" s="54"/>
      <c r="MVE27" s="54"/>
      <c r="MVF27" s="54"/>
      <c r="MVG27" s="54"/>
      <c r="MVH27" s="54"/>
      <c r="MVI27" s="54"/>
      <c r="MVJ27" s="54"/>
      <c r="MVK27" s="54"/>
      <c r="MVL27" s="54"/>
      <c r="MVM27" s="54"/>
      <c r="MVN27" s="54"/>
      <c r="MVO27" s="54"/>
      <c r="MVP27" s="54"/>
      <c r="MVQ27" s="54"/>
      <c r="MVR27" s="54"/>
      <c r="MVS27" s="54"/>
      <c r="MVT27" s="54"/>
      <c r="MVU27" s="54"/>
      <c r="MVV27" s="54"/>
      <c r="MVW27" s="54"/>
      <c r="MVX27" s="54"/>
      <c r="MVY27" s="54"/>
      <c r="MVZ27" s="54"/>
      <c r="MWA27" s="54"/>
      <c r="MWB27" s="54"/>
      <c r="MWC27" s="54"/>
      <c r="MWD27" s="54"/>
      <c r="MWE27" s="54"/>
      <c r="MWF27" s="54"/>
      <c r="MWG27" s="54"/>
      <c r="MWH27" s="54"/>
      <c r="MWI27" s="54"/>
      <c r="MWJ27" s="54"/>
      <c r="MWK27" s="54"/>
      <c r="MWL27" s="54"/>
      <c r="MWM27" s="54"/>
      <c r="MWN27" s="54"/>
      <c r="MWO27" s="54"/>
      <c r="MWP27" s="54"/>
      <c r="MWQ27" s="54"/>
      <c r="MWR27" s="54"/>
      <c r="MWS27" s="54"/>
      <c r="MWT27" s="54"/>
      <c r="MWU27" s="54"/>
      <c r="MWV27" s="54"/>
      <c r="MWW27" s="54"/>
      <c r="MWX27" s="54"/>
      <c r="MWY27" s="54"/>
      <c r="MWZ27" s="54"/>
      <c r="MXA27" s="54"/>
      <c r="MXB27" s="54"/>
      <c r="MXC27" s="54"/>
      <c r="MXD27" s="54"/>
      <c r="MXE27" s="54"/>
      <c r="MXF27" s="54"/>
      <c r="MXG27" s="54"/>
      <c r="MXH27" s="54"/>
      <c r="MXI27" s="54"/>
      <c r="MXJ27" s="54"/>
      <c r="MXK27" s="54"/>
      <c r="MXL27" s="54"/>
      <c r="MXM27" s="54"/>
      <c r="MXN27" s="54"/>
      <c r="MXO27" s="54"/>
      <c r="MXP27" s="54"/>
      <c r="MXQ27" s="54"/>
      <c r="MXR27" s="54"/>
      <c r="MXS27" s="54"/>
      <c r="MXT27" s="54"/>
      <c r="MXU27" s="54"/>
      <c r="MXV27" s="54"/>
      <c r="MXW27" s="54"/>
      <c r="MXX27" s="54"/>
      <c r="MXY27" s="54"/>
      <c r="MXZ27" s="54"/>
      <c r="MYA27" s="54"/>
      <c r="MYB27" s="54"/>
      <c r="MYC27" s="54"/>
      <c r="MYD27" s="54"/>
      <c r="MYE27" s="54"/>
      <c r="MYF27" s="54"/>
      <c r="MYG27" s="54"/>
      <c r="MYH27" s="54"/>
      <c r="MYI27" s="54"/>
      <c r="MYJ27" s="54"/>
      <c r="MYK27" s="54"/>
      <c r="MYL27" s="54"/>
      <c r="MYM27" s="54"/>
      <c r="MYN27" s="54"/>
      <c r="MYO27" s="54"/>
      <c r="MYP27" s="54"/>
      <c r="MYQ27" s="54"/>
      <c r="MYR27" s="54"/>
      <c r="MYS27" s="54"/>
      <c r="MYT27" s="54"/>
      <c r="MYU27" s="54"/>
      <c r="MYV27" s="54"/>
      <c r="MYW27" s="54"/>
      <c r="MYX27" s="54"/>
      <c r="MYY27" s="54"/>
      <c r="MYZ27" s="54"/>
      <c r="MZA27" s="54"/>
      <c r="MZB27" s="54"/>
      <c r="MZC27" s="54"/>
      <c r="MZD27" s="54"/>
      <c r="MZE27" s="54"/>
      <c r="MZF27" s="54"/>
      <c r="MZG27" s="54"/>
      <c r="MZH27" s="54"/>
      <c r="MZI27" s="54"/>
      <c r="MZJ27" s="54"/>
      <c r="MZK27" s="54"/>
      <c r="MZL27" s="54"/>
      <c r="MZM27" s="54"/>
      <c r="MZN27" s="54"/>
      <c r="MZO27" s="54"/>
      <c r="MZP27" s="54"/>
      <c r="MZQ27" s="54"/>
      <c r="MZR27" s="54"/>
      <c r="MZS27" s="54"/>
      <c r="MZT27" s="54"/>
      <c r="MZU27" s="54"/>
      <c r="MZV27" s="54"/>
      <c r="MZW27" s="54"/>
      <c r="MZX27" s="54"/>
      <c r="MZY27" s="54"/>
      <c r="MZZ27" s="54"/>
      <c r="NAA27" s="54"/>
      <c r="NAB27" s="54"/>
      <c r="NAC27" s="54"/>
      <c r="NAD27" s="54"/>
      <c r="NAE27" s="54"/>
      <c r="NAF27" s="54"/>
      <c r="NAG27" s="54"/>
      <c r="NAH27" s="54"/>
      <c r="NAI27" s="54"/>
      <c r="NAJ27" s="54"/>
      <c r="NAK27" s="54"/>
      <c r="NAL27" s="54"/>
      <c r="NAM27" s="54"/>
      <c r="NAN27" s="54"/>
      <c r="NAO27" s="54"/>
      <c r="NAP27" s="54"/>
      <c r="NAQ27" s="54"/>
      <c r="NAR27" s="54"/>
      <c r="NAS27" s="54"/>
      <c r="NAT27" s="54"/>
      <c r="NAU27" s="54"/>
      <c r="NAV27" s="54"/>
      <c r="NAW27" s="54"/>
      <c r="NAX27" s="54"/>
      <c r="NAY27" s="54"/>
      <c r="NAZ27" s="54"/>
      <c r="NBA27" s="54"/>
      <c r="NBB27" s="54"/>
      <c r="NBC27" s="54"/>
      <c r="NBD27" s="54"/>
      <c r="NBE27" s="54"/>
      <c r="NBF27" s="54"/>
      <c r="NBG27" s="54"/>
      <c r="NBH27" s="54"/>
      <c r="NBI27" s="54"/>
      <c r="NBJ27" s="54"/>
      <c r="NBK27" s="54"/>
      <c r="NBL27" s="54"/>
      <c r="NBM27" s="54"/>
      <c r="NBN27" s="54"/>
      <c r="NBO27" s="54"/>
      <c r="NBP27" s="54"/>
      <c r="NBQ27" s="54"/>
      <c r="NBR27" s="54"/>
      <c r="NBS27" s="54"/>
      <c r="NBT27" s="54"/>
      <c r="NBU27" s="54"/>
      <c r="NBV27" s="54"/>
      <c r="NBW27" s="54"/>
      <c r="NBX27" s="54"/>
      <c r="NBY27" s="54"/>
      <c r="NBZ27" s="54"/>
      <c r="NCA27" s="54"/>
      <c r="NCB27" s="54"/>
      <c r="NCC27" s="54"/>
      <c r="NCD27" s="54"/>
      <c r="NCE27" s="54"/>
      <c r="NCF27" s="54"/>
      <c r="NCG27" s="54"/>
      <c r="NCH27" s="54"/>
      <c r="NCI27" s="54"/>
      <c r="NCJ27" s="54"/>
      <c r="NCK27" s="54"/>
      <c r="NCL27" s="54"/>
      <c r="NCM27" s="54"/>
      <c r="NCN27" s="54"/>
      <c r="NCO27" s="54"/>
      <c r="NCP27" s="54"/>
      <c r="NCQ27" s="54"/>
      <c r="NCR27" s="54"/>
      <c r="NCS27" s="54"/>
      <c r="NCT27" s="54"/>
      <c r="NCU27" s="54"/>
      <c r="NCV27" s="54"/>
      <c r="NCW27" s="54"/>
      <c r="NCX27" s="54"/>
      <c r="NCY27" s="54"/>
      <c r="NCZ27" s="54"/>
      <c r="NDA27" s="54"/>
      <c r="NDB27" s="54"/>
      <c r="NDC27" s="54"/>
      <c r="NDD27" s="54"/>
      <c r="NDE27" s="54"/>
      <c r="NDF27" s="54"/>
      <c r="NDG27" s="54"/>
      <c r="NDH27" s="54"/>
      <c r="NDI27" s="54"/>
      <c r="NDJ27" s="54"/>
      <c r="NDK27" s="54"/>
      <c r="NDL27" s="54"/>
      <c r="NDM27" s="54"/>
      <c r="NDN27" s="54"/>
      <c r="NDO27" s="54"/>
      <c r="NDP27" s="54"/>
      <c r="NDQ27" s="54"/>
      <c r="NDR27" s="54"/>
      <c r="NDS27" s="54"/>
      <c r="NDT27" s="54"/>
      <c r="NDU27" s="54"/>
      <c r="NDV27" s="54"/>
      <c r="NDW27" s="54"/>
      <c r="NDX27" s="54"/>
      <c r="NDY27" s="54"/>
      <c r="NDZ27" s="54"/>
      <c r="NEA27" s="54"/>
      <c r="NEB27" s="54"/>
      <c r="NEC27" s="54"/>
      <c r="NED27" s="54"/>
      <c r="NEE27" s="54"/>
      <c r="NEF27" s="54"/>
      <c r="NEG27" s="54"/>
      <c r="NEH27" s="54"/>
      <c r="NEI27" s="54"/>
      <c r="NEJ27" s="54"/>
      <c r="NEK27" s="54"/>
      <c r="NEL27" s="54"/>
      <c r="NEM27" s="54"/>
      <c r="NEN27" s="54"/>
      <c r="NEO27" s="54"/>
      <c r="NEP27" s="54"/>
      <c r="NEQ27" s="54"/>
      <c r="NER27" s="54"/>
      <c r="NES27" s="54"/>
      <c r="NET27" s="54"/>
      <c r="NEU27" s="54"/>
      <c r="NEV27" s="54"/>
      <c r="NEW27" s="54"/>
      <c r="NEX27" s="54"/>
      <c r="NEY27" s="54"/>
      <c r="NEZ27" s="54"/>
      <c r="NFA27" s="54"/>
      <c r="NFB27" s="54"/>
      <c r="NFC27" s="54"/>
      <c r="NFD27" s="54"/>
      <c r="NFE27" s="54"/>
      <c r="NFF27" s="54"/>
      <c r="NFG27" s="54"/>
      <c r="NFH27" s="54"/>
      <c r="NFI27" s="54"/>
      <c r="NFJ27" s="54"/>
      <c r="NFK27" s="54"/>
      <c r="NFL27" s="54"/>
      <c r="NFM27" s="54"/>
      <c r="NFN27" s="54"/>
      <c r="NFO27" s="54"/>
      <c r="NFP27" s="54"/>
      <c r="NFQ27" s="54"/>
      <c r="NFR27" s="54"/>
      <c r="NFS27" s="54"/>
      <c r="NFT27" s="54"/>
      <c r="NFU27" s="54"/>
      <c r="NFV27" s="54"/>
      <c r="NFW27" s="54"/>
      <c r="NFX27" s="54"/>
      <c r="NFY27" s="54"/>
      <c r="NFZ27" s="54"/>
      <c r="NGA27" s="54"/>
      <c r="NGB27" s="54"/>
      <c r="NGC27" s="54"/>
      <c r="NGD27" s="54"/>
      <c r="NGE27" s="54"/>
      <c r="NGF27" s="54"/>
      <c r="NGG27" s="54"/>
      <c r="NGH27" s="54"/>
      <c r="NGI27" s="54"/>
      <c r="NGJ27" s="54"/>
      <c r="NGK27" s="54"/>
      <c r="NGL27" s="54"/>
      <c r="NGM27" s="54"/>
      <c r="NGN27" s="54"/>
      <c r="NGO27" s="54"/>
      <c r="NGP27" s="54"/>
      <c r="NGQ27" s="54"/>
      <c r="NGR27" s="54"/>
      <c r="NGS27" s="54"/>
      <c r="NGT27" s="54"/>
      <c r="NGU27" s="54"/>
      <c r="NGV27" s="54"/>
      <c r="NGW27" s="54"/>
      <c r="NGX27" s="54"/>
      <c r="NGY27" s="54"/>
      <c r="NGZ27" s="54"/>
      <c r="NHA27" s="54"/>
      <c r="NHB27" s="54"/>
      <c r="NHC27" s="54"/>
      <c r="NHD27" s="54"/>
      <c r="NHE27" s="54"/>
      <c r="NHF27" s="54"/>
      <c r="NHG27" s="54"/>
      <c r="NHH27" s="54"/>
      <c r="NHI27" s="54"/>
      <c r="NHJ27" s="54"/>
      <c r="NHK27" s="54"/>
      <c r="NHL27" s="54"/>
      <c r="NHM27" s="54"/>
      <c r="NHN27" s="54"/>
      <c r="NHO27" s="54"/>
      <c r="NHP27" s="54"/>
      <c r="NHQ27" s="54"/>
      <c r="NHR27" s="54"/>
      <c r="NHS27" s="54"/>
      <c r="NHT27" s="54"/>
      <c r="NHU27" s="54"/>
      <c r="NHV27" s="54"/>
      <c r="NHW27" s="54"/>
      <c r="NHX27" s="54"/>
      <c r="NHY27" s="54"/>
      <c r="NHZ27" s="54"/>
      <c r="NIA27" s="54"/>
      <c r="NIB27" s="54"/>
      <c r="NIC27" s="54"/>
      <c r="NID27" s="54"/>
      <c r="NIE27" s="54"/>
      <c r="NIF27" s="54"/>
      <c r="NIG27" s="54"/>
      <c r="NIH27" s="54"/>
      <c r="NII27" s="54"/>
      <c r="NIJ27" s="54"/>
      <c r="NIK27" s="54"/>
      <c r="NIL27" s="54"/>
      <c r="NIM27" s="54"/>
      <c r="NIN27" s="54"/>
      <c r="NIO27" s="54"/>
      <c r="NIP27" s="54"/>
      <c r="NIQ27" s="54"/>
      <c r="NIR27" s="54"/>
      <c r="NIS27" s="54"/>
      <c r="NIT27" s="54"/>
      <c r="NIU27" s="54"/>
      <c r="NIV27" s="54"/>
      <c r="NIW27" s="54"/>
      <c r="NIX27" s="54"/>
      <c r="NIY27" s="54"/>
      <c r="NIZ27" s="54"/>
      <c r="NJA27" s="54"/>
      <c r="NJB27" s="54"/>
      <c r="NJC27" s="54"/>
      <c r="NJD27" s="54"/>
      <c r="NJE27" s="54"/>
      <c r="NJF27" s="54"/>
      <c r="NJG27" s="54"/>
      <c r="NJH27" s="54"/>
      <c r="NJI27" s="54"/>
      <c r="NJJ27" s="54"/>
      <c r="NJK27" s="54"/>
      <c r="NJL27" s="54"/>
      <c r="NJM27" s="54"/>
      <c r="NJN27" s="54"/>
      <c r="NJO27" s="54"/>
      <c r="NJP27" s="54"/>
      <c r="NJQ27" s="54"/>
      <c r="NJR27" s="54"/>
      <c r="NJS27" s="54"/>
      <c r="NJT27" s="54"/>
      <c r="NJU27" s="54"/>
      <c r="NJV27" s="54"/>
      <c r="NJW27" s="54"/>
      <c r="NJX27" s="54"/>
      <c r="NJY27" s="54"/>
      <c r="NJZ27" s="54"/>
      <c r="NKA27" s="54"/>
      <c r="NKB27" s="54"/>
      <c r="NKC27" s="54"/>
      <c r="NKD27" s="54"/>
      <c r="NKE27" s="54"/>
      <c r="NKF27" s="54"/>
      <c r="NKG27" s="54"/>
      <c r="NKH27" s="54"/>
      <c r="NKI27" s="54"/>
      <c r="NKJ27" s="54"/>
      <c r="NKK27" s="54"/>
      <c r="NKL27" s="54"/>
      <c r="NKM27" s="54"/>
      <c r="NKN27" s="54"/>
      <c r="NKO27" s="54"/>
      <c r="NKP27" s="54"/>
      <c r="NKQ27" s="54"/>
      <c r="NKR27" s="54"/>
      <c r="NKS27" s="54"/>
      <c r="NKT27" s="54"/>
      <c r="NKU27" s="54"/>
      <c r="NKV27" s="54"/>
      <c r="NKW27" s="54"/>
      <c r="NKX27" s="54"/>
      <c r="NKY27" s="54"/>
      <c r="NKZ27" s="54"/>
      <c r="NLA27" s="54"/>
      <c r="NLB27" s="54"/>
      <c r="NLC27" s="54"/>
      <c r="NLD27" s="54"/>
      <c r="NLE27" s="54"/>
      <c r="NLF27" s="54"/>
      <c r="NLG27" s="54"/>
      <c r="NLH27" s="54"/>
      <c r="NLI27" s="54"/>
      <c r="NLJ27" s="54"/>
      <c r="NLK27" s="54"/>
      <c r="NLL27" s="54"/>
      <c r="NLM27" s="54"/>
      <c r="NLN27" s="54"/>
      <c r="NLO27" s="54"/>
      <c r="NLP27" s="54"/>
      <c r="NLQ27" s="54"/>
      <c r="NLR27" s="54"/>
      <c r="NLS27" s="54"/>
      <c r="NLT27" s="54"/>
      <c r="NLU27" s="54"/>
      <c r="NLV27" s="54"/>
      <c r="NLW27" s="54"/>
      <c r="NLX27" s="54"/>
      <c r="NLY27" s="54"/>
      <c r="NLZ27" s="54"/>
      <c r="NMA27" s="54"/>
      <c r="NMB27" s="54"/>
      <c r="NMC27" s="54"/>
      <c r="NMD27" s="54"/>
      <c r="NME27" s="54"/>
      <c r="NMF27" s="54"/>
      <c r="NMG27" s="54"/>
      <c r="NMH27" s="54"/>
      <c r="NMI27" s="54"/>
      <c r="NMJ27" s="54"/>
      <c r="NMK27" s="54"/>
      <c r="NML27" s="54"/>
      <c r="NMM27" s="54"/>
      <c r="NMN27" s="54"/>
      <c r="NMO27" s="54"/>
      <c r="NMP27" s="54"/>
      <c r="NMQ27" s="54"/>
      <c r="NMR27" s="54"/>
      <c r="NMS27" s="54"/>
      <c r="NMT27" s="54"/>
      <c r="NMU27" s="54"/>
      <c r="NMV27" s="54"/>
      <c r="NMW27" s="54"/>
      <c r="NMX27" s="54"/>
      <c r="NMY27" s="54"/>
      <c r="NMZ27" s="54"/>
      <c r="NNA27" s="54"/>
      <c r="NNB27" s="54"/>
      <c r="NNC27" s="54"/>
      <c r="NND27" s="54"/>
      <c r="NNE27" s="54"/>
      <c r="NNF27" s="54"/>
      <c r="NNG27" s="54"/>
      <c r="NNH27" s="54"/>
      <c r="NNI27" s="54"/>
      <c r="NNJ27" s="54"/>
      <c r="NNK27" s="54"/>
      <c r="NNL27" s="54"/>
      <c r="NNM27" s="54"/>
      <c r="NNN27" s="54"/>
      <c r="NNO27" s="54"/>
      <c r="NNP27" s="54"/>
      <c r="NNQ27" s="54"/>
      <c r="NNR27" s="54"/>
      <c r="NNS27" s="54"/>
      <c r="NNT27" s="54"/>
      <c r="NNU27" s="54"/>
      <c r="NNV27" s="54"/>
      <c r="NNW27" s="54"/>
      <c r="NNX27" s="54"/>
      <c r="NNY27" s="54"/>
      <c r="NNZ27" s="54"/>
      <c r="NOA27" s="54"/>
      <c r="NOB27" s="54"/>
      <c r="NOC27" s="54"/>
      <c r="NOD27" s="54"/>
      <c r="NOE27" s="54"/>
      <c r="NOF27" s="54"/>
      <c r="NOG27" s="54"/>
      <c r="NOH27" s="54"/>
      <c r="NOI27" s="54"/>
      <c r="NOJ27" s="54"/>
      <c r="NOK27" s="54"/>
      <c r="NOL27" s="54"/>
      <c r="NOM27" s="54"/>
      <c r="NON27" s="54"/>
      <c r="NOO27" s="54"/>
      <c r="NOP27" s="54"/>
      <c r="NOQ27" s="54"/>
      <c r="NOR27" s="54"/>
      <c r="NOS27" s="54"/>
      <c r="NOT27" s="54"/>
      <c r="NOU27" s="54"/>
      <c r="NOV27" s="54"/>
      <c r="NOW27" s="54"/>
      <c r="NOX27" s="54"/>
      <c r="NOY27" s="54"/>
      <c r="NOZ27" s="54"/>
      <c r="NPA27" s="54"/>
      <c r="NPB27" s="54"/>
      <c r="NPC27" s="54"/>
      <c r="NPD27" s="54"/>
      <c r="NPE27" s="54"/>
      <c r="NPF27" s="54"/>
      <c r="NPG27" s="54"/>
      <c r="NPH27" s="54"/>
      <c r="NPI27" s="54"/>
      <c r="NPJ27" s="54"/>
      <c r="NPK27" s="54"/>
      <c r="NPL27" s="54"/>
      <c r="NPM27" s="54"/>
      <c r="NPN27" s="54"/>
      <c r="NPO27" s="54"/>
      <c r="NPP27" s="54"/>
      <c r="NPQ27" s="54"/>
      <c r="NPR27" s="54"/>
      <c r="NPS27" s="54"/>
      <c r="NPT27" s="54"/>
      <c r="NPU27" s="54"/>
      <c r="NPV27" s="54"/>
      <c r="NPW27" s="54"/>
      <c r="NPX27" s="54"/>
      <c r="NPY27" s="54"/>
      <c r="NPZ27" s="54"/>
      <c r="NQA27" s="54"/>
      <c r="NQB27" s="54"/>
      <c r="NQC27" s="54"/>
      <c r="NQD27" s="54"/>
      <c r="NQE27" s="54"/>
      <c r="NQF27" s="54"/>
      <c r="NQG27" s="54"/>
      <c r="NQH27" s="54"/>
      <c r="NQI27" s="54"/>
      <c r="NQJ27" s="54"/>
      <c r="NQK27" s="54"/>
      <c r="NQL27" s="54"/>
      <c r="NQM27" s="54"/>
      <c r="NQN27" s="54"/>
      <c r="NQO27" s="54"/>
      <c r="NQP27" s="54"/>
      <c r="NQQ27" s="54"/>
      <c r="NQR27" s="54"/>
      <c r="NQS27" s="54"/>
      <c r="NQT27" s="54"/>
      <c r="NQU27" s="54"/>
      <c r="NQV27" s="54"/>
      <c r="NQW27" s="54"/>
      <c r="NQX27" s="54"/>
      <c r="NQY27" s="54"/>
      <c r="NQZ27" s="54"/>
      <c r="NRA27" s="54"/>
      <c r="NRB27" s="54"/>
      <c r="NRC27" s="54"/>
      <c r="NRD27" s="54"/>
      <c r="NRE27" s="54"/>
      <c r="NRF27" s="54"/>
      <c r="NRG27" s="54"/>
      <c r="NRH27" s="54"/>
      <c r="NRI27" s="54"/>
      <c r="NRJ27" s="54"/>
      <c r="NRK27" s="54"/>
      <c r="NRL27" s="54"/>
      <c r="NRM27" s="54"/>
      <c r="NRN27" s="54"/>
      <c r="NRO27" s="54"/>
      <c r="NRP27" s="54"/>
      <c r="NRQ27" s="54"/>
      <c r="NRR27" s="54"/>
      <c r="NRS27" s="54"/>
      <c r="NRT27" s="54"/>
      <c r="NRU27" s="54"/>
      <c r="NRV27" s="54"/>
      <c r="NRW27" s="54"/>
      <c r="NRX27" s="54"/>
      <c r="NRY27" s="54"/>
      <c r="NRZ27" s="54"/>
      <c r="NSA27" s="54"/>
      <c r="NSB27" s="54"/>
      <c r="NSC27" s="54"/>
      <c r="NSD27" s="54"/>
      <c r="NSE27" s="54"/>
      <c r="NSF27" s="54"/>
      <c r="NSG27" s="54"/>
      <c r="NSH27" s="54"/>
      <c r="NSI27" s="54"/>
      <c r="NSJ27" s="54"/>
      <c r="NSK27" s="54"/>
      <c r="NSL27" s="54"/>
      <c r="NSM27" s="54"/>
      <c r="NSN27" s="54"/>
      <c r="NSO27" s="54"/>
      <c r="NSP27" s="54"/>
      <c r="NSQ27" s="54"/>
      <c r="NSR27" s="54"/>
      <c r="NSS27" s="54"/>
      <c r="NST27" s="54"/>
      <c r="NSU27" s="54"/>
      <c r="NSV27" s="54"/>
      <c r="NSW27" s="54"/>
      <c r="NSX27" s="54"/>
      <c r="NSY27" s="54"/>
      <c r="NSZ27" s="54"/>
      <c r="NTA27" s="54"/>
      <c r="NTB27" s="54"/>
      <c r="NTC27" s="54"/>
      <c r="NTD27" s="54"/>
      <c r="NTE27" s="54"/>
      <c r="NTF27" s="54"/>
      <c r="NTG27" s="54"/>
      <c r="NTH27" s="54"/>
      <c r="NTI27" s="54"/>
      <c r="NTJ27" s="54"/>
      <c r="NTK27" s="54"/>
      <c r="NTL27" s="54"/>
      <c r="NTM27" s="54"/>
      <c r="NTN27" s="54"/>
      <c r="NTO27" s="54"/>
      <c r="NTP27" s="54"/>
      <c r="NTQ27" s="54"/>
      <c r="NTR27" s="54"/>
      <c r="NTS27" s="54"/>
      <c r="NTT27" s="54"/>
      <c r="NTU27" s="54"/>
      <c r="NTV27" s="54"/>
      <c r="NTW27" s="54"/>
      <c r="NTX27" s="54"/>
      <c r="NTY27" s="54"/>
      <c r="NTZ27" s="54"/>
      <c r="NUA27" s="54"/>
      <c r="NUB27" s="54"/>
      <c r="NUC27" s="54"/>
      <c r="NUD27" s="54"/>
      <c r="NUE27" s="54"/>
      <c r="NUF27" s="54"/>
      <c r="NUG27" s="54"/>
      <c r="NUH27" s="54"/>
      <c r="NUI27" s="54"/>
      <c r="NUJ27" s="54"/>
      <c r="NUK27" s="54"/>
      <c r="NUL27" s="54"/>
      <c r="NUM27" s="54"/>
      <c r="NUN27" s="54"/>
      <c r="NUO27" s="54"/>
      <c r="NUP27" s="54"/>
      <c r="NUQ27" s="54"/>
      <c r="NUR27" s="54"/>
      <c r="NUS27" s="54"/>
      <c r="NUT27" s="54"/>
      <c r="NUU27" s="54"/>
      <c r="NUV27" s="54"/>
      <c r="NUW27" s="54"/>
      <c r="NUX27" s="54"/>
      <c r="NUY27" s="54"/>
      <c r="NUZ27" s="54"/>
      <c r="NVA27" s="54"/>
      <c r="NVB27" s="54"/>
      <c r="NVC27" s="54"/>
      <c r="NVD27" s="54"/>
      <c r="NVE27" s="54"/>
      <c r="NVF27" s="54"/>
      <c r="NVG27" s="54"/>
      <c r="NVH27" s="54"/>
      <c r="NVI27" s="54"/>
      <c r="NVJ27" s="54"/>
      <c r="NVK27" s="54"/>
      <c r="NVL27" s="54"/>
      <c r="NVM27" s="54"/>
      <c r="NVN27" s="54"/>
      <c r="NVO27" s="54"/>
      <c r="NVP27" s="54"/>
      <c r="NVQ27" s="54"/>
      <c r="NVR27" s="54"/>
      <c r="NVS27" s="54"/>
      <c r="NVT27" s="54"/>
      <c r="NVU27" s="54"/>
      <c r="NVV27" s="54"/>
      <c r="NVW27" s="54"/>
      <c r="NVX27" s="54"/>
      <c r="NVY27" s="54"/>
      <c r="NVZ27" s="54"/>
      <c r="NWA27" s="54"/>
      <c r="NWB27" s="54"/>
      <c r="NWC27" s="54"/>
      <c r="NWD27" s="54"/>
      <c r="NWE27" s="54"/>
      <c r="NWF27" s="54"/>
      <c r="NWG27" s="54"/>
      <c r="NWH27" s="54"/>
      <c r="NWI27" s="54"/>
      <c r="NWJ27" s="54"/>
      <c r="NWK27" s="54"/>
      <c r="NWL27" s="54"/>
      <c r="NWM27" s="54"/>
      <c r="NWN27" s="54"/>
      <c r="NWO27" s="54"/>
      <c r="NWP27" s="54"/>
      <c r="NWQ27" s="54"/>
      <c r="NWR27" s="54"/>
      <c r="NWS27" s="54"/>
      <c r="NWT27" s="54"/>
      <c r="NWU27" s="54"/>
      <c r="NWV27" s="54"/>
      <c r="NWW27" s="54"/>
      <c r="NWX27" s="54"/>
      <c r="NWY27" s="54"/>
      <c r="NWZ27" s="54"/>
      <c r="NXA27" s="54"/>
      <c r="NXB27" s="54"/>
      <c r="NXC27" s="54"/>
      <c r="NXD27" s="54"/>
      <c r="NXE27" s="54"/>
      <c r="NXF27" s="54"/>
      <c r="NXG27" s="54"/>
      <c r="NXH27" s="54"/>
      <c r="NXI27" s="54"/>
      <c r="NXJ27" s="54"/>
      <c r="NXK27" s="54"/>
      <c r="NXL27" s="54"/>
      <c r="NXM27" s="54"/>
      <c r="NXN27" s="54"/>
      <c r="NXO27" s="54"/>
      <c r="NXP27" s="54"/>
      <c r="NXQ27" s="54"/>
      <c r="NXR27" s="54"/>
      <c r="NXS27" s="54"/>
      <c r="NXT27" s="54"/>
      <c r="NXU27" s="54"/>
      <c r="NXV27" s="54"/>
      <c r="NXW27" s="54"/>
      <c r="NXX27" s="54"/>
      <c r="NXY27" s="54"/>
      <c r="NXZ27" s="54"/>
      <c r="NYA27" s="54"/>
      <c r="NYB27" s="54"/>
      <c r="NYC27" s="54"/>
      <c r="NYD27" s="54"/>
      <c r="NYE27" s="54"/>
      <c r="NYF27" s="54"/>
      <c r="NYG27" s="54"/>
      <c r="NYH27" s="54"/>
      <c r="NYI27" s="54"/>
      <c r="NYJ27" s="54"/>
      <c r="NYK27" s="54"/>
      <c r="NYL27" s="54"/>
      <c r="NYM27" s="54"/>
      <c r="NYN27" s="54"/>
      <c r="NYO27" s="54"/>
      <c r="NYP27" s="54"/>
      <c r="NYQ27" s="54"/>
      <c r="NYR27" s="54"/>
      <c r="NYS27" s="54"/>
      <c r="NYT27" s="54"/>
      <c r="NYU27" s="54"/>
      <c r="NYV27" s="54"/>
      <c r="NYW27" s="54"/>
      <c r="NYX27" s="54"/>
      <c r="NYY27" s="54"/>
      <c r="NYZ27" s="54"/>
      <c r="NZA27" s="54"/>
      <c r="NZB27" s="54"/>
      <c r="NZC27" s="54"/>
      <c r="NZD27" s="54"/>
      <c r="NZE27" s="54"/>
      <c r="NZF27" s="54"/>
      <c r="NZG27" s="54"/>
      <c r="NZH27" s="54"/>
      <c r="NZI27" s="54"/>
      <c r="NZJ27" s="54"/>
      <c r="NZK27" s="54"/>
      <c r="NZL27" s="54"/>
      <c r="NZM27" s="54"/>
      <c r="NZN27" s="54"/>
      <c r="NZO27" s="54"/>
      <c r="NZP27" s="54"/>
      <c r="NZQ27" s="54"/>
      <c r="NZR27" s="54"/>
      <c r="NZS27" s="54"/>
      <c r="NZT27" s="54"/>
      <c r="NZU27" s="54"/>
      <c r="NZV27" s="54"/>
      <c r="NZW27" s="54"/>
      <c r="NZX27" s="54"/>
      <c r="NZY27" s="54"/>
      <c r="NZZ27" s="54"/>
      <c r="OAA27" s="54"/>
      <c r="OAB27" s="54"/>
      <c r="OAC27" s="54"/>
      <c r="OAD27" s="54"/>
      <c r="OAE27" s="54"/>
      <c r="OAF27" s="54"/>
      <c r="OAG27" s="54"/>
      <c r="OAH27" s="54"/>
      <c r="OAI27" s="54"/>
      <c r="OAJ27" s="54"/>
      <c r="OAK27" s="54"/>
      <c r="OAL27" s="54"/>
      <c r="OAM27" s="54"/>
      <c r="OAN27" s="54"/>
      <c r="OAO27" s="54"/>
      <c r="OAP27" s="54"/>
      <c r="OAQ27" s="54"/>
      <c r="OAR27" s="54"/>
      <c r="OAS27" s="54"/>
      <c r="OAT27" s="54"/>
      <c r="OAU27" s="54"/>
      <c r="OAV27" s="54"/>
      <c r="OAW27" s="54"/>
      <c r="OAX27" s="54"/>
      <c r="OAY27" s="54"/>
      <c r="OAZ27" s="54"/>
      <c r="OBA27" s="54"/>
      <c r="OBB27" s="54"/>
      <c r="OBC27" s="54"/>
      <c r="OBD27" s="54"/>
      <c r="OBE27" s="54"/>
      <c r="OBF27" s="54"/>
      <c r="OBG27" s="54"/>
      <c r="OBH27" s="54"/>
      <c r="OBI27" s="54"/>
      <c r="OBJ27" s="54"/>
      <c r="OBK27" s="54"/>
      <c r="OBL27" s="54"/>
      <c r="OBM27" s="54"/>
      <c r="OBN27" s="54"/>
      <c r="OBO27" s="54"/>
      <c r="OBP27" s="54"/>
      <c r="OBQ27" s="54"/>
      <c r="OBR27" s="54"/>
      <c r="OBS27" s="54"/>
      <c r="OBT27" s="54"/>
      <c r="OBU27" s="54"/>
      <c r="OBV27" s="54"/>
      <c r="OBW27" s="54"/>
      <c r="OBX27" s="54"/>
      <c r="OBY27" s="54"/>
      <c r="OBZ27" s="54"/>
      <c r="OCA27" s="54"/>
      <c r="OCB27" s="54"/>
      <c r="OCC27" s="54"/>
      <c r="OCD27" s="54"/>
      <c r="OCE27" s="54"/>
      <c r="OCF27" s="54"/>
      <c r="OCG27" s="54"/>
      <c r="OCH27" s="54"/>
      <c r="OCI27" s="54"/>
      <c r="OCJ27" s="54"/>
      <c r="OCK27" s="54"/>
      <c r="OCL27" s="54"/>
      <c r="OCM27" s="54"/>
      <c r="OCN27" s="54"/>
      <c r="OCO27" s="54"/>
      <c r="OCP27" s="54"/>
      <c r="OCQ27" s="54"/>
      <c r="OCR27" s="54"/>
      <c r="OCS27" s="54"/>
      <c r="OCT27" s="54"/>
      <c r="OCU27" s="54"/>
      <c r="OCV27" s="54"/>
      <c r="OCW27" s="54"/>
      <c r="OCX27" s="54"/>
      <c r="OCY27" s="54"/>
      <c r="OCZ27" s="54"/>
      <c r="ODA27" s="54"/>
      <c r="ODB27" s="54"/>
      <c r="ODC27" s="54"/>
      <c r="ODD27" s="54"/>
      <c r="ODE27" s="54"/>
      <c r="ODF27" s="54"/>
      <c r="ODG27" s="54"/>
      <c r="ODH27" s="54"/>
      <c r="ODI27" s="54"/>
      <c r="ODJ27" s="54"/>
      <c r="ODK27" s="54"/>
      <c r="ODL27" s="54"/>
      <c r="ODM27" s="54"/>
      <c r="ODN27" s="54"/>
      <c r="ODO27" s="54"/>
      <c r="ODP27" s="54"/>
      <c r="ODQ27" s="54"/>
      <c r="ODR27" s="54"/>
      <c r="ODS27" s="54"/>
      <c r="ODT27" s="54"/>
      <c r="ODU27" s="54"/>
      <c r="ODV27" s="54"/>
      <c r="ODW27" s="54"/>
      <c r="ODX27" s="54"/>
      <c r="ODY27" s="54"/>
      <c r="ODZ27" s="54"/>
      <c r="OEA27" s="54"/>
      <c r="OEB27" s="54"/>
      <c r="OEC27" s="54"/>
      <c r="OED27" s="54"/>
      <c r="OEE27" s="54"/>
      <c r="OEF27" s="54"/>
      <c r="OEG27" s="54"/>
      <c r="OEH27" s="54"/>
      <c r="OEI27" s="54"/>
      <c r="OEJ27" s="54"/>
      <c r="OEK27" s="54"/>
      <c r="OEL27" s="54"/>
      <c r="OEM27" s="54"/>
      <c r="OEN27" s="54"/>
      <c r="OEO27" s="54"/>
      <c r="OEP27" s="54"/>
      <c r="OEQ27" s="54"/>
      <c r="OER27" s="54"/>
      <c r="OES27" s="54"/>
      <c r="OET27" s="54"/>
      <c r="OEU27" s="54"/>
      <c r="OEV27" s="54"/>
      <c r="OEW27" s="54"/>
      <c r="OEX27" s="54"/>
      <c r="OEY27" s="54"/>
      <c r="OEZ27" s="54"/>
      <c r="OFA27" s="54"/>
      <c r="OFB27" s="54"/>
      <c r="OFC27" s="54"/>
      <c r="OFD27" s="54"/>
      <c r="OFE27" s="54"/>
      <c r="OFF27" s="54"/>
      <c r="OFG27" s="54"/>
      <c r="OFH27" s="54"/>
      <c r="OFI27" s="54"/>
      <c r="OFJ27" s="54"/>
      <c r="OFK27" s="54"/>
      <c r="OFL27" s="54"/>
      <c r="OFM27" s="54"/>
      <c r="OFN27" s="54"/>
      <c r="OFO27" s="54"/>
      <c r="OFP27" s="54"/>
      <c r="OFQ27" s="54"/>
      <c r="OFR27" s="54"/>
      <c r="OFS27" s="54"/>
      <c r="OFT27" s="54"/>
      <c r="OFU27" s="54"/>
      <c r="OFV27" s="54"/>
      <c r="OFW27" s="54"/>
      <c r="OFX27" s="54"/>
      <c r="OFY27" s="54"/>
      <c r="OFZ27" s="54"/>
      <c r="OGA27" s="54"/>
      <c r="OGB27" s="54"/>
      <c r="OGC27" s="54"/>
      <c r="OGD27" s="54"/>
      <c r="OGE27" s="54"/>
      <c r="OGF27" s="54"/>
      <c r="OGG27" s="54"/>
      <c r="OGH27" s="54"/>
      <c r="OGI27" s="54"/>
      <c r="OGJ27" s="54"/>
      <c r="OGK27" s="54"/>
      <c r="OGL27" s="54"/>
      <c r="OGM27" s="54"/>
      <c r="OGN27" s="54"/>
      <c r="OGO27" s="54"/>
      <c r="OGP27" s="54"/>
      <c r="OGQ27" s="54"/>
      <c r="OGR27" s="54"/>
      <c r="OGS27" s="54"/>
      <c r="OGT27" s="54"/>
      <c r="OGU27" s="54"/>
      <c r="OGV27" s="54"/>
      <c r="OGW27" s="54"/>
      <c r="OGX27" s="54"/>
      <c r="OGY27" s="54"/>
      <c r="OGZ27" s="54"/>
      <c r="OHA27" s="54"/>
      <c r="OHB27" s="54"/>
      <c r="OHC27" s="54"/>
      <c r="OHD27" s="54"/>
      <c r="OHE27" s="54"/>
      <c r="OHF27" s="54"/>
      <c r="OHG27" s="54"/>
      <c r="OHH27" s="54"/>
      <c r="OHI27" s="54"/>
      <c r="OHJ27" s="54"/>
      <c r="OHK27" s="54"/>
      <c r="OHL27" s="54"/>
      <c r="OHM27" s="54"/>
      <c r="OHN27" s="54"/>
      <c r="OHO27" s="54"/>
      <c r="OHP27" s="54"/>
      <c r="OHQ27" s="54"/>
      <c r="OHR27" s="54"/>
      <c r="OHS27" s="54"/>
      <c r="OHT27" s="54"/>
      <c r="OHU27" s="54"/>
      <c r="OHV27" s="54"/>
      <c r="OHW27" s="54"/>
      <c r="OHX27" s="54"/>
      <c r="OHY27" s="54"/>
      <c r="OHZ27" s="54"/>
      <c r="OIA27" s="54"/>
      <c r="OIB27" s="54"/>
      <c r="OIC27" s="54"/>
      <c r="OID27" s="54"/>
      <c r="OIE27" s="54"/>
      <c r="OIF27" s="54"/>
      <c r="OIG27" s="54"/>
      <c r="OIH27" s="54"/>
      <c r="OII27" s="54"/>
      <c r="OIJ27" s="54"/>
      <c r="OIK27" s="54"/>
      <c r="OIL27" s="54"/>
      <c r="OIM27" s="54"/>
      <c r="OIN27" s="54"/>
      <c r="OIO27" s="54"/>
      <c r="OIP27" s="54"/>
      <c r="OIQ27" s="54"/>
      <c r="OIR27" s="54"/>
      <c r="OIS27" s="54"/>
      <c r="OIT27" s="54"/>
      <c r="OIU27" s="54"/>
      <c r="OIV27" s="54"/>
      <c r="OIW27" s="54"/>
      <c r="OIX27" s="54"/>
      <c r="OIY27" s="54"/>
      <c r="OIZ27" s="54"/>
      <c r="OJA27" s="54"/>
      <c r="OJB27" s="54"/>
      <c r="OJC27" s="54"/>
      <c r="OJD27" s="54"/>
      <c r="OJE27" s="54"/>
      <c r="OJF27" s="54"/>
      <c r="OJG27" s="54"/>
      <c r="OJH27" s="54"/>
      <c r="OJI27" s="54"/>
      <c r="OJJ27" s="54"/>
      <c r="OJK27" s="54"/>
      <c r="OJL27" s="54"/>
      <c r="OJM27" s="54"/>
      <c r="OJN27" s="54"/>
      <c r="OJO27" s="54"/>
      <c r="OJP27" s="54"/>
      <c r="OJQ27" s="54"/>
      <c r="OJR27" s="54"/>
      <c r="OJS27" s="54"/>
      <c r="OJT27" s="54"/>
      <c r="OJU27" s="54"/>
      <c r="OJV27" s="54"/>
      <c r="OJW27" s="54"/>
      <c r="OJX27" s="54"/>
      <c r="OJY27" s="54"/>
      <c r="OJZ27" s="54"/>
      <c r="OKA27" s="54"/>
      <c r="OKB27" s="54"/>
      <c r="OKC27" s="54"/>
      <c r="OKD27" s="54"/>
      <c r="OKE27" s="54"/>
      <c r="OKF27" s="54"/>
      <c r="OKG27" s="54"/>
      <c r="OKH27" s="54"/>
      <c r="OKI27" s="54"/>
      <c r="OKJ27" s="54"/>
      <c r="OKK27" s="54"/>
      <c r="OKL27" s="54"/>
      <c r="OKM27" s="54"/>
      <c r="OKN27" s="54"/>
      <c r="OKO27" s="54"/>
      <c r="OKP27" s="54"/>
      <c r="OKQ27" s="54"/>
      <c r="OKR27" s="54"/>
      <c r="OKS27" s="54"/>
      <c r="OKT27" s="54"/>
      <c r="OKU27" s="54"/>
      <c r="OKV27" s="54"/>
      <c r="OKW27" s="54"/>
      <c r="OKX27" s="54"/>
      <c r="OKY27" s="54"/>
      <c r="OKZ27" s="54"/>
      <c r="OLA27" s="54"/>
      <c r="OLB27" s="54"/>
      <c r="OLC27" s="54"/>
      <c r="OLD27" s="54"/>
      <c r="OLE27" s="54"/>
      <c r="OLF27" s="54"/>
      <c r="OLG27" s="54"/>
      <c r="OLH27" s="54"/>
      <c r="OLI27" s="54"/>
      <c r="OLJ27" s="54"/>
      <c r="OLK27" s="54"/>
      <c r="OLL27" s="54"/>
      <c r="OLM27" s="54"/>
      <c r="OLN27" s="54"/>
      <c r="OLO27" s="54"/>
      <c r="OLP27" s="54"/>
      <c r="OLQ27" s="54"/>
      <c r="OLR27" s="54"/>
      <c r="OLS27" s="54"/>
      <c r="OLT27" s="54"/>
      <c r="OLU27" s="54"/>
      <c r="OLV27" s="54"/>
      <c r="OLW27" s="54"/>
      <c r="OLX27" s="54"/>
      <c r="OLY27" s="54"/>
      <c r="OLZ27" s="54"/>
      <c r="OMA27" s="54"/>
      <c r="OMB27" s="54"/>
      <c r="OMC27" s="54"/>
      <c r="OMD27" s="54"/>
      <c r="OME27" s="54"/>
      <c r="OMF27" s="54"/>
      <c r="OMG27" s="54"/>
      <c r="OMH27" s="54"/>
      <c r="OMI27" s="54"/>
      <c r="OMJ27" s="54"/>
      <c r="OMK27" s="54"/>
      <c r="OML27" s="54"/>
      <c r="OMM27" s="54"/>
      <c r="OMN27" s="54"/>
      <c r="OMO27" s="54"/>
      <c r="OMP27" s="54"/>
      <c r="OMQ27" s="54"/>
      <c r="OMR27" s="54"/>
      <c r="OMS27" s="54"/>
      <c r="OMT27" s="54"/>
      <c r="OMU27" s="54"/>
      <c r="OMV27" s="54"/>
      <c r="OMW27" s="54"/>
      <c r="OMX27" s="54"/>
      <c r="OMY27" s="54"/>
      <c r="OMZ27" s="54"/>
      <c r="ONA27" s="54"/>
      <c r="ONB27" s="54"/>
      <c r="ONC27" s="54"/>
      <c r="OND27" s="54"/>
      <c r="ONE27" s="54"/>
      <c r="ONF27" s="54"/>
      <c r="ONG27" s="54"/>
      <c r="ONH27" s="54"/>
      <c r="ONI27" s="54"/>
      <c r="ONJ27" s="54"/>
      <c r="ONK27" s="54"/>
      <c r="ONL27" s="54"/>
      <c r="ONM27" s="54"/>
      <c r="ONN27" s="54"/>
      <c r="ONO27" s="54"/>
      <c r="ONP27" s="54"/>
      <c r="ONQ27" s="54"/>
      <c r="ONR27" s="54"/>
      <c r="ONS27" s="54"/>
      <c r="ONT27" s="54"/>
      <c r="ONU27" s="54"/>
      <c r="ONV27" s="54"/>
      <c r="ONW27" s="54"/>
      <c r="ONX27" s="54"/>
      <c r="ONY27" s="54"/>
      <c r="ONZ27" s="54"/>
      <c r="OOA27" s="54"/>
      <c r="OOB27" s="54"/>
      <c r="OOC27" s="54"/>
      <c r="OOD27" s="54"/>
      <c r="OOE27" s="54"/>
      <c r="OOF27" s="54"/>
      <c r="OOG27" s="54"/>
      <c r="OOH27" s="54"/>
      <c r="OOI27" s="54"/>
      <c r="OOJ27" s="54"/>
      <c r="OOK27" s="54"/>
      <c r="OOL27" s="54"/>
      <c r="OOM27" s="54"/>
      <c r="OON27" s="54"/>
      <c r="OOO27" s="54"/>
      <c r="OOP27" s="54"/>
      <c r="OOQ27" s="54"/>
      <c r="OOR27" s="54"/>
      <c r="OOS27" s="54"/>
      <c r="OOT27" s="54"/>
      <c r="OOU27" s="54"/>
      <c r="OOV27" s="54"/>
      <c r="OOW27" s="54"/>
      <c r="OOX27" s="54"/>
      <c r="OOY27" s="54"/>
      <c r="OOZ27" s="54"/>
      <c r="OPA27" s="54"/>
      <c r="OPB27" s="54"/>
      <c r="OPC27" s="54"/>
      <c r="OPD27" s="54"/>
      <c r="OPE27" s="54"/>
      <c r="OPF27" s="54"/>
      <c r="OPG27" s="54"/>
      <c r="OPH27" s="54"/>
      <c r="OPI27" s="54"/>
      <c r="OPJ27" s="54"/>
      <c r="OPK27" s="54"/>
      <c r="OPL27" s="54"/>
      <c r="OPM27" s="54"/>
      <c r="OPN27" s="54"/>
      <c r="OPO27" s="54"/>
      <c r="OPP27" s="54"/>
      <c r="OPQ27" s="54"/>
      <c r="OPR27" s="54"/>
      <c r="OPS27" s="54"/>
      <c r="OPT27" s="54"/>
      <c r="OPU27" s="54"/>
      <c r="OPV27" s="54"/>
      <c r="OPW27" s="54"/>
      <c r="OPX27" s="54"/>
      <c r="OPY27" s="54"/>
      <c r="OPZ27" s="54"/>
      <c r="OQA27" s="54"/>
      <c r="OQB27" s="54"/>
      <c r="OQC27" s="54"/>
      <c r="OQD27" s="54"/>
      <c r="OQE27" s="54"/>
      <c r="OQF27" s="54"/>
      <c r="OQG27" s="54"/>
      <c r="OQH27" s="54"/>
      <c r="OQI27" s="54"/>
      <c r="OQJ27" s="54"/>
      <c r="OQK27" s="54"/>
      <c r="OQL27" s="54"/>
      <c r="OQM27" s="54"/>
      <c r="OQN27" s="54"/>
      <c r="OQO27" s="54"/>
      <c r="OQP27" s="54"/>
      <c r="OQQ27" s="54"/>
      <c r="OQR27" s="54"/>
      <c r="OQS27" s="54"/>
      <c r="OQT27" s="54"/>
      <c r="OQU27" s="54"/>
      <c r="OQV27" s="54"/>
      <c r="OQW27" s="54"/>
      <c r="OQX27" s="54"/>
      <c r="OQY27" s="54"/>
      <c r="OQZ27" s="54"/>
      <c r="ORA27" s="54"/>
      <c r="ORB27" s="54"/>
      <c r="ORC27" s="54"/>
      <c r="ORD27" s="54"/>
      <c r="ORE27" s="54"/>
      <c r="ORF27" s="54"/>
      <c r="ORG27" s="54"/>
      <c r="ORH27" s="54"/>
      <c r="ORI27" s="54"/>
      <c r="ORJ27" s="54"/>
      <c r="ORK27" s="54"/>
      <c r="ORL27" s="54"/>
      <c r="ORM27" s="54"/>
      <c r="ORN27" s="54"/>
      <c r="ORO27" s="54"/>
      <c r="ORP27" s="54"/>
      <c r="ORQ27" s="54"/>
      <c r="ORR27" s="54"/>
      <c r="ORS27" s="54"/>
      <c r="ORT27" s="54"/>
      <c r="ORU27" s="54"/>
      <c r="ORV27" s="54"/>
      <c r="ORW27" s="54"/>
      <c r="ORX27" s="54"/>
      <c r="ORY27" s="54"/>
      <c r="ORZ27" s="54"/>
      <c r="OSA27" s="54"/>
      <c r="OSB27" s="54"/>
      <c r="OSC27" s="54"/>
      <c r="OSD27" s="54"/>
      <c r="OSE27" s="54"/>
      <c r="OSF27" s="54"/>
      <c r="OSG27" s="54"/>
      <c r="OSH27" s="54"/>
      <c r="OSI27" s="54"/>
      <c r="OSJ27" s="54"/>
      <c r="OSK27" s="54"/>
      <c r="OSL27" s="54"/>
      <c r="OSM27" s="54"/>
      <c r="OSN27" s="54"/>
      <c r="OSO27" s="54"/>
      <c r="OSP27" s="54"/>
      <c r="OSQ27" s="54"/>
      <c r="OSR27" s="54"/>
      <c r="OSS27" s="54"/>
      <c r="OST27" s="54"/>
      <c r="OSU27" s="54"/>
      <c r="OSV27" s="54"/>
      <c r="OSW27" s="54"/>
      <c r="OSX27" s="54"/>
      <c r="OSY27" s="54"/>
      <c r="OSZ27" s="54"/>
      <c r="OTA27" s="54"/>
      <c r="OTB27" s="54"/>
      <c r="OTC27" s="54"/>
      <c r="OTD27" s="54"/>
      <c r="OTE27" s="54"/>
      <c r="OTF27" s="54"/>
      <c r="OTG27" s="54"/>
      <c r="OTH27" s="54"/>
      <c r="OTI27" s="54"/>
      <c r="OTJ27" s="54"/>
      <c r="OTK27" s="54"/>
      <c r="OTL27" s="54"/>
      <c r="OTM27" s="54"/>
      <c r="OTN27" s="54"/>
      <c r="OTO27" s="54"/>
      <c r="OTP27" s="54"/>
      <c r="OTQ27" s="54"/>
      <c r="OTR27" s="54"/>
      <c r="OTS27" s="54"/>
      <c r="OTT27" s="54"/>
      <c r="OTU27" s="54"/>
      <c r="OTV27" s="54"/>
      <c r="OTW27" s="54"/>
      <c r="OTX27" s="54"/>
      <c r="OTY27" s="54"/>
      <c r="OTZ27" s="54"/>
      <c r="OUA27" s="54"/>
      <c r="OUB27" s="54"/>
      <c r="OUC27" s="54"/>
      <c r="OUD27" s="54"/>
      <c r="OUE27" s="54"/>
      <c r="OUF27" s="54"/>
      <c r="OUG27" s="54"/>
      <c r="OUH27" s="54"/>
      <c r="OUI27" s="54"/>
      <c r="OUJ27" s="54"/>
      <c r="OUK27" s="54"/>
      <c r="OUL27" s="54"/>
      <c r="OUM27" s="54"/>
      <c r="OUN27" s="54"/>
      <c r="OUO27" s="54"/>
      <c r="OUP27" s="54"/>
      <c r="OUQ27" s="54"/>
      <c r="OUR27" s="54"/>
      <c r="OUS27" s="54"/>
      <c r="OUT27" s="54"/>
      <c r="OUU27" s="54"/>
      <c r="OUV27" s="54"/>
      <c r="OUW27" s="54"/>
      <c r="OUX27" s="54"/>
      <c r="OUY27" s="54"/>
      <c r="OUZ27" s="54"/>
      <c r="OVA27" s="54"/>
      <c r="OVB27" s="54"/>
      <c r="OVC27" s="54"/>
      <c r="OVD27" s="54"/>
      <c r="OVE27" s="54"/>
      <c r="OVF27" s="54"/>
      <c r="OVG27" s="54"/>
      <c r="OVH27" s="54"/>
      <c r="OVI27" s="54"/>
      <c r="OVJ27" s="54"/>
      <c r="OVK27" s="54"/>
      <c r="OVL27" s="54"/>
      <c r="OVM27" s="54"/>
      <c r="OVN27" s="54"/>
      <c r="OVO27" s="54"/>
      <c r="OVP27" s="54"/>
      <c r="OVQ27" s="54"/>
      <c r="OVR27" s="54"/>
      <c r="OVS27" s="54"/>
      <c r="OVT27" s="54"/>
      <c r="OVU27" s="54"/>
      <c r="OVV27" s="54"/>
      <c r="OVW27" s="54"/>
      <c r="OVX27" s="54"/>
      <c r="OVY27" s="54"/>
      <c r="OVZ27" s="54"/>
      <c r="OWA27" s="54"/>
      <c r="OWB27" s="54"/>
      <c r="OWC27" s="54"/>
      <c r="OWD27" s="54"/>
      <c r="OWE27" s="54"/>
      <c r="OWF27" s="54"/>
      <c r="OWG27" s="54"/>
      <c r="OWH27" s="54"/>
      <c r="OWI27" s="54"/>
      <c r="OWJ27" s="54"/>
      <c r="OWK27" s="54"/>
      <c r="OWL27" s="54"/>
      <c r="OWM27" s="54"/>
      <c r="OWN27" s="54"/>
      <c r="OWO27" s="54"/>
      <c r="OWP27" s="54"/>
      <c r="OWQ27" s="54"/>
      <c r="OWR27" s="54"/>
      <c r="OWS27" s="54"/>
      <c r="OWT27" s="54"/>
      <c r="OWU27" s="54"/>
      <c r="OWV27" s="54"/>
      <c r="OWW27" s="54"/>
      <c r="OWX27" s="54"/>
      <c r="OWY27" s="54"/>
      <c r="OWZ27" s="54"/>
      <c r="OXA27" s="54"/>
      <c r="OXB27" s="54"/>
      <c r="OXC27" s="54"/>
      <c r="OXD27" s="54"/>
      <c r="OXE27" s="54"/>
      <c r="OXF27" s="54"/>
      <c r="OXG27" s="54"/>
      <c r="OXH27" s="54"/>
      <c r="OXI27" s="54"/>
      <c r="OXJ27" s="54"/>
      <c r="OXK27" s="54"/>
      <c r="OXL27" s="54"/>
      <c r="OXM27" s="54"/>
      <c r="OXN27" s="54"/>
      <c r="OXO27" s="54"/>
      <c r="OXP27" s="54"/>
      <c r="OXQ27" s="54"/>
      <c r="OXR27" s="54"/>
      <c r="OXS27" s="54"/>
      <c r="OXT27" s="54"/>
      <c r="OXU27" s="54"/>
      <c r="OXV27" s="54"/>
      <c r="OXW27" s="54"/>
      <c r="OXX27" s="54"/>
      <c r="OXY27" s="54"/>
      <c r="OXZ27" s="54"/>
      <c r="OYA27" s="54"/>
      <c r="OYB27" s="54"/>
      <c r="OYC27" s="54"/>
      <c r="OYD27" s="54"/>
      <c r="OYE27" s="54"/>
      <c r="OYF27" s="54"/>
      <c r="OYG27" s="54"/>
      <c r="OYH27" s="54"/>
      <c r="OYI27" s="54"/>
      <c r="OYJ27" s="54"/>
      <c r="OYK27" s="54"/>
      <c r="OYL27" s="54"/>
      <c r="OYM27" s="54"/>
      <c r="OYN27" s="54"/>
      <c r="OYO27" s="54"/>
      <c r="OYP27" s="54"/>
      <c r="OYQ27" s="54"/>
      <c r="OYR27" s="54"/>
      <c r="OYS27" s="54"/>
      <c r="OYT27" s="54"/>
      <c r="OYU27" s="54"/>
      <c r="OYV27" s="54"/>
      <c r="OYW27" s="54"/>
      <c r="OYX27" s="54"/>
      <c r="OYY27" s="54"/>
      <c r="OYZ27" s="54"/>
      <c r="OZA27" s="54"/>
      <c r="OZB27" s="54"/>
      <c r="OZC27" s="54"/>
      <c r="OZD27" s="54"/>
      <c r="OZE27" s="54"/>
      <c r="OZF27" s="54"/>
      <c r="OZG27" s="54"/>
      <c r="OZH27" s="54"/>
      <c r="OZI27" s="54"/>
      <c r="OZJ27" s="54"/>
      <c r="OZK27" s="54"/>
      <c r="OZL27" s="54"/>
      <c r="OZM27" s="54"/>
      <c r="OZN27" s="54"/>
      <c r="OZO27" s="54"/>
      <c r="OZP27" s="54"/>
      <c r="OZQ27" s="54"/>
      <c r="OZR27" s="54"/>
      <c r="OZS27" s="54"/>
      <c r="OZT27" s="54"/>
      <c r="OZU27" s="54"/>
      <c r="OZV27" s="54"/>
      <c r="OZW27" s="54"/>
      <c r="OZX27" s="54"/>
      <c r="OZY27" s="54"/>
      <c r="OZZ27" s="54"/>
      <c r="PAA27" s="54"/>
      <c r="PAB27" s="54"/>
      <c r="PAC27" s="54"/>
      <c r="PAD27" s="54"/>
      <c r="PAE27" s="54"/>
      <c r="PAF27" s="54"/>
      <c r="PAG27" s="54"/>
      <c r="PAH27" s="54"/>
      <c r="PAI27" s="54"/>
      <c r="PAJ27" s="54"/>
      <c r="PAK27" s="54"/>
      <c r="PAL27" s="54"/>
      <c r="PAM27" s="54"/>
      <c r="PAN27" s="54"/>
      <c r="PAO27" s="54"/>
      <c r="PAP27" s="54"/>
      <c r="PAQ27" s="54"/>
      <c r="PAR27" s="54"/>
      <c r="PAS27" s="54"/>
      <c r="PAT27" s="54"/>
      <c r="PAU27" s="54"/>
      <c r="PAV27" s="54"/>
      <c r="PAW27" s="54"/>
      <c r="PAX27" s="54"/>
      <c r="PAY27" s="54"/>
      <c r="PAZ27" s="54"/>
      <c r="PBA27" s="54"/>
      <c r="PBB27" s="54"/>
      <c r="PBC27" s="54"/>
      <c r="PBD27" s="54"/>
      <c r="PBE27" s="54"/>
      <c r="PBF27" s="54"/>
      <c r="PBG27" s="54"/>
      <c r="PBH27" s="54"/>
      <c r="PBI27" s="54"/>
      <c r="PBJ27" s="54"/>
      <c r="PBK27" s="54"/>
      <c r="PBL27" s="54"/>
      <c r="PBM27" s="54"/>
      <c r="PBN27" s="54"/>
      <c r="PBO27" s="54"/>
      <c r="PBP27" s="54"/>
      <c r="PBQ27" s="54"/>
      <c r="PBR27" s="54"/>
      <c r="PBS27" s="54"/>
      <c r="PBT27" s="54"/>
      <c r="PBU27" s="54"/>
      <c r="PBV27" s="54"/>
      <c r="PBW27" s="54"/>
      <c r="PBX27" s="54"/>
      <c r="PBY27" s="54"/>
      <c r="PBZ27" s="54"/>
      <c r="PCA27" s="54"/>
      <c r="PCB27" s="54"/>
      <c r="PCC27" s="54"/>
      <c r="PCD27" s="54"/>
      <c r="PCE27" s="54"/>
      <c r="PCF27" s="54"/>
      <c r="PCG27" s="54"/>
      <c r="PCH27" s="54"/>
      <c r="PCI27" s="54"/>
      <c r="PCJ27" s="54"/>
      <c r="PCK27" s="54"/>
      <c r="PCL27" s="54"/>
      <c r="PCM27" s="54"/>
      <c r="PCN27" s="54"/>
      <c r="PCO27" s="54"/>
      <c r="PCP27" s="54"/>
      <c r="PCQ27" s="54"/>
      <c r="PCR27" s="54"/>
      <c r="PCS27" s="54"/>
      <c r="PCT27" s="54"/>
      <c r="PCU27" s="54"/>
      <c r="PCV27" s="54"/>
      <c r="PCW27" s="54"/>
      <c r="PCX27" s="54"/>
      <c r="PCY27" s="54"/>
      <c r="PCZ27" s="54"/>
      <c r="PDA27" s="54"/>
      <c r="PDB27" s="54"/>
      <c r="PDC27" s="54"/>
      <c r="PDD27" s="54"/>
      <c r="PDE27" s="54"/>
      <c r="PDF27" s="54"/>
      <c r="PDG27" s="54"/>
      <c r="PDH27" s="54"/>
      <c r="PDI27" s="54"/>
      <c r="PDJ27" s="54"/>
      <c r="PDK27" s="54"/>
      <c r="PDL27" s="54"/>
      <c r="PDM27" s="54"/>
      <c r="PDN27" s="54"/>
      <c r="PDO27" s="54"/>
      <c r="PDP27" s="54"/>
      <c r="PDQ27" s="54"/>
      <c r="PDR27" s="54"/>
      <c r="PDS27" s="54"/>
      <c r="PDT27" s="54"/>
      <c r="PDU27" s="54"/>
      <c r="PDV27" s="54"/>
      <c r="PDW27" s="54"/>
      <c r="PDX27" s="54"/>
      <c r="PDY27" s="54"/>
      <c r="PDZ27" s="54"/>
      <c r="PEA27" s="54"/>
      <c r="PEB27" s="54"/>
      <c r="PEC27" s="54"/>
      <c r="PED27" s="54"/>
      <c r="PEE27" s="54"/>
      <c r="PEF27" s="54"/>
      <c r="PEG27" s="54"/>
      <c r="PEH27" s="54"/>
      <c r="PEI27" s="54"/>
      <c r="PEJ27" s="54"/>
      <c r="PEK27" s="54"/>
      <c r="PEL27" s="54"/>
      <c r="PEM27" s="54"/>
      <c r="PEN27" s="54"/>
      <c r="PEO27" s="54"/>
      <c r="PEP27" s="54"/>
      <c r="PEQ27" s="54"/>
      <c r="PER27" s="54"/>
      <c r="PES27" s="54"/>
      <c r="PET27" s="54"/>
      <c r="PEU27" s="54"/>
      <c r="PEV27" s="54"/>
      <c r="PEW27" s="54"/>
      <c r="PEX27" s="54"/>
      <c r="PEY27" s="54"/>
      <c r="PEZ27" s="54"/>
      <c r="PFA27" s="54"/>
      <c r="PFB27" s="54"/>
      <c r="PFC27" s="54"/>
      <c r="PFD27" s="54"/>
      <c r="PFE27" s="54"/>
      <c r="PFF27" s="54"/>
      <c r="PFG27" s="54"/>
      <c r="PFH27" s="54"/>
      <c r="PFI27" s="54"/>
      <c r="PFJ27" s="54"/>
      <c r="PFK27" s="54"/>
      <c r="PFL27" s="54"/>
      <c r="PFM27" s="54"/>
      <c r="PFN27" s="54"/>
      <c r="PFO27" s="54"/>
      <c r="PFP27" s="54"/>
      <c r="PFQ27" s="54"/>
      <c r="PFR27" s="54"/>
      <c r="PFS27" s="54"/>
      <c r="PFT27" s="54"/>
      <c r="PFU27" s="54"/>
      <c r="PFV27" s="54"/>
      <c r="PFW27" s="54"/>
      <c r="PFX27" s="54"/>
      <c r="PFY27" s="54"/>
      <c r="PFZ27" s="54"/>
      <c r="PGA27" s="54"/>
      <c r="PGB27" s="54"/>
      <c r="PGC27" s="54"/>
      <c r="PGD27" s="54"/>
      <c r="PGE27" s="54"/>
      <c r="PGF27" s="54"/>
      <c r="PGG27" s="54"/>
      <c r="PGH27" s="54"/>
      <c r="PGI27" s="54"/>
      <c r="PGJ27" s="54"/>
      <c r="PGK27" s="54"/>
      <c r="PGL27" s="54"/>
      <c r="PGM27" s="54"/>
      <c r="PGN27" s="54"/>
      <c r="PGO27" s="54"/>
      <c r="PGP27" s="54"/>
      <c r="PGQ27" s="54"/>
      <c r="PGR27" s="54"/>
      <c r="PGS27" s="54"/>
      <c r="PGT27" s="54"/>
      <c r="PGU27" s="54"/>
      <c r="PGV27" s="54"/>
      <c r="PGW27" s="54"/>
      <c r="PGX27" s="54"/>
      <c r="PGY27" s="54"/>
      <c r="PGZ27" s="54"/>
      <c r="PHA27" s="54"/>
      <c r="PHB27" s="54"/>
      <c r="PHC27" s="54"/>
      <c r="PHD27" s="54"/>
      <c r="PHE27" s="54"/>
      <c r="PHF27" s="54"/>
      <c r="PHG27" s="54"/>
      <c r="PHH27" s="54"/>
      <c r="PHI27" s="54"/>
      <c r="PHJ27" s="54"/>
      <c r="PHK27" s="54"/>
      <c r="PHL27" s="54"/>
      <c r="PHM27" s="54"/>
      <c r="PHN27" s="54"/>
      <c r="PHO27" s="54"/>
      <c r="PHP27" s="54"/>
      <c r="PHQ27" s="54"/>
      <c r="PHR27" s="54"/>
      <c r="PHS27" s="54"/>
      <c r="PHT27" s="54"/>
      <c r="PHU27" s="54"/>
      <c r="PHV27" s="54"/>
      <c r="PHW27" s="54"/>
      <c r="PHX27" s="54"/>
      <c r="PHY27" s="54"/>
      <c r="PHZ27" s="54"/>
      <c r="PIA27" s="54"/>
      <c r="PIB27" s="54"/>
      <c r="PIC27" s="54"/>
      <c r="PID27" s="54"/>
      <c r="PIE27" s="54"/>
      <c r="PIF27" s="54"/>
      <c r="PIG27" s="54"/>
      <c r="PIH27" s="54"/>
      <c r="PII27" s="54"/>
      <c r="PIJ27" s="54"/>
      <c r="PIK27" s="54"/>
      <c r="PIL27" s="54"/>
      <c r="PIM27" s="54"/>
      <c r="PIN27" s="54"/>
      <c r="PIO27" s="54"/>
      <c r="PIP27" s="54"/>
      <c r="PIQ27" s="54"/>
      <c r="PIR27" s="54"/>
      <c r="PIS27" s="54"/>
      <c r="PIT27" s="54"/>
      <c r="PIU27" s="54"/>
      <c r="PIV27" s="54"/>
      <c r="PIW27" s="54"/>
      <c r="PIX27" s="54"/>
      <c r="PIY27" s="54"/>
      <c r="PIZ27" s="54"/>
      <c r="PJA27" s="54"/>
      <c r="PJB27" s="54"/>
      <c r="PJC27" s="54"/>
      <c r="PJD27" s="54"/>
      <c r="PJE27" s="54"/>
      <c r="PJF27" s="54"/>
      <c r="PJG27" s="54"/>
      <c r="PJH27" s="54"/>
      <c r="PJI27" s="54"/>
      <c r="PJJ27" s="54"/>
      <c r="PJK27" s="54"/>
      <c r="PJL27" s="54"/>
      <c r="PJM27" s="54"/>
      <c r="PJN27" s="54"/>
      <c r="PJO27" s="54"/>
      <c r="PJP27" s="54"/>
      <c r="PJQ27" s="54"/>
      <c r="PJR27" s="54"/>
      <c r="PJS27" s="54"/>
      <c r="PJT27" s="54"/>
      <c r="PJU27" s="54"/>
      <c r="PJV27" s="54"/>
      <c r="PJW27" s="54"/>
      <c r="PJX27" s="54"/>
      <c r="PJY27" s="54"/>
      <c r="PJZ27" s="54"/>
      <c r="PKA27" s="54"/>
      <c r="PKB27" s="54"/>
      <c r="PKC27" s="54"/>
      <c r="PKD27" s="54"/>
      <c r="PKE27" s="54"/>
      <c r="PKF27" s="54"/>
      <c r="PKG27" s="54"/>
      <c r="PKH27" s="54"/>
      <c r="PKI27" s="54"/>
      <c r="PKJ27" s="54"/>
      <c r="PKK27" s="54"/>
      <c r="PKL27" s="54"/>
      <c r="PKM27" s="54"/>
      <c r="PKN27" s="54"/>
      <c r="PKO27" s="54"/>
      <c r="PKP27" s="54"/>
      <c r="PKQ27" s="54"/>
      <c r="PKR27" s="54"/>
      <c r="PKS27" s="54"/>
      <c r="PKT27" s="54"/>
      <c r="PKU27" s="54"/>
      <c r="PKV27" s="54"/>
      <c r="PKW27" s="54"/>
      <c r="PKX27" s="54"/>
      <c r="PKY27" s="54"/>
      <c r="PKZ27" s="54"/>
      <c r="PLA27" s="54"/>
      <c r="PLB27" s="54"/>
      <c r="PLC27" s="54"/>
      <c r="PLD27" s="54"/>
      <c r="PLE27" s="54"/>
      <c r="PLF27" s="54"/>
      <c r="PLG27" s="54"/>
      <c r="PLH27" s="54"/>
      <c r="PLI27" s="54"/>
      <c r="PLJ27" s="54"/>
      <c r="PLK27" s="54"/>
      <c r="PLL27" s="54"/>
      <c r="PLM27" s="54"/>
      <c r="PLN27" s="54"/>
      <c r="PLO27" s="54"/>
      <c r="PLP27" s="54"/>
      <c r="PLQ27" s="54"/>
      <c r="PLR27" s="54"/>
      <c r="PLS27" s="54"/>
      <c r="PLT27" s="54"/>
      <c r="PLU27" s="54"/>
      <c r="PLV27" s="54"/>
      <c r="PLW27" s="54"/>
      <c r="PLX27" s="54"/>
      <c r="PLY27" s="54"/>
      <c r="PLZ27" s="54"/>
      <c r="PMA27" s="54"/>
      <c r="PMB27" s="54"/>
      <c r="PMC27" s="54"/>
      <c r="PMD27" s="54"/>
      <c r="PME27" s="54"/>
      <c r="PMF27" s="54"/>
      <c r="PMG27" s="54"/>
      <c r="PMH27" s="54"/>
      <c r="PMI27" s="54"/>
      <c r="PMJ27" s="54"/>
      <c r="PMK27" s="54"/>
      <c r="PML27" s="54"/>
      <c r="PMM27" s="54"/>
      <c r="PMN27" s="54"/>
      <c r="PMO27" s="54"/>
      <c r="PMP27" s="54"/>
      <c r="PMQ27" s="54"/>
      <c r="PMR27" s="54"/>
      <c r="PMS27" s="54"/>
      <c r="PMT27" s="54"/>
      <c r="PMU27" s="54"/>
      <c r="PMV27" s="54"/>
      <c r="PMW27" s="54"/>
      <c r="PMX27" s="54"/>
      <c r="PMY27" s="54"/>
      <c r="PMZ27" s="54"/>
      <c r="PNA27" s="54"/>
      <c r="PNB27" s="54"/>
      <c r="PNC27" s="54"/>
      <c r="PND27" s="54"/>
      <c r="PNE27" s="54"/>
      <c r="PNF27" s="54"/>
      <c r="PNG27" s="54"/>
      <c r="PNH27" s="54"/>
      <c r="PNI27" s="54"/>
      <c r="PNJ27" s="54"/>
      <c r="PNK27" s="54"/>
      <c r="PNL27" s="54"/>
      <c r="PNM27" s="54"/>
      <c r="PNN27" s="54"/>
      <c r="PNO27" s="54"/>
      <c r="PNP27" s="54"/>
      <c r="PNQ27" s="54"/>
      <c r="PNR27" s="54"/>
      <c r="PNS27" s="54"/>
      <c r="PNT27" s="54"/>
      <c r="PNU27" s="54"/>
      <c r="PNV27" s="54"/>
      <c r="PNW27" s="54"/>
      <c r="PNX27" s="54"/>
      <c r="PNY27" s="54"/>
      <c r="PNZ27" s="54"/>
      <c r="POA27" s="54"/>
      <c r="POB27" s="54"/>
      <c r="POC27" s="54"/>
      <c r="POD27" s="54"/>
      <c r="POE27" s="54"/>
      <c r="POF27" s="54"/>
      <c r="POG27" s="54"/>
      <c r="POH27" s="54"/>
      <c r="POI27" s="54"/>
      <c r="POJ27" s="54"/>
      <c r="POK27" s="54"/>
      <c r="POL27" s="54"/>
      <c r="POM27" s="54"/>
      <c r="PON27" s="54"/>
      <c r="POO27" s="54"/>
      <c r="POP27" s="54"/>
      <c r="POQ27" s="54"/>
      <c r="POR27" s="54"/>
      <c r="POS27" s="54"/>
      <c r="POT27" s="54"/>
      <c r="POU27" s="54"/>
      <c r="POV27" s="54"/>
      <c r="POW27" s="54"/>
      <c r="POX27" s="54"/>
      <c r="POY27" s="54"/>
      <c r="POZ27" s="54"/>
      <c r="PPA27" s="54"/>
      <c r="PPB27" s="54"/>
      <c r="PPC27" s="54"/>
      <c r="PPD27" s="54"/>
      <c r="PPE27" s="54"/>
      <c r="PPF27" s="54"/>
      <c r="PPG27" s="54"/>
      <c r="PPH27" s="54"/>
      <c r="PPI27" s="54"/>
      <c r="PPJ27" s="54"/>
      <c r="PPK27" s="54"/>
      <c r="PPL27" s="54"/>
      <c r="PPM27" s="54"/>
      <c r="PPN27" s="54"/>
      <c r="PPO27" s="54"/>
      <c r="PPP27" s="54"/>
      <c r="PPQ27" s="54"/>
      <c r="PPR27" s="54"/>
      <c r="PPS27" s="54"/>
      <c r="PPT27" s="54"/>
      <c r="PPU27" s="54"/>
      <c r="PPV27" s="54"/>
      <c r="PPW27" s="54"/>
      <c r="PPX27" s="54"/>
      <c r="PPY27" s="54"/>
      <c r="PPZ27" s="54"/>
      <c r="PQA27" s="54"/>
      <c r="PQB27" s="54"/>
      <c r="PQC27" s="54"/>
      <c r="PQD27" s="54"/>
      <c r="PQE27" s="54"/>
      <c r="PQF27" s="54"/>
      <c r="PQG27" s="54"/>
      <c r="PQH27" s="54"/>
      <c r="PQI27" s="54"/>
      <c r="PQJ27" s="54"/>
      <c r="PQK27" s="54"/>
      <c r="PQL27" s="54"/>
      <c r="PQM27" s="54"/>
      <c r="PQN27" s="54"/>
      <c r="PQO27" s="54"/>
      <c r="PQP27" s="54"/>
      <c r="PQQ27" s="54"/>
      <c r="PQR27" s="54"/>
      <c r="PQS27" s="54"/>
      <c r="PQT27" s="54"/>
      <c r="PQU27" s="54"/>
      <c r="PQV27" s="54"/>
      <c r="PQW27" s="54"/>
      <c r="PQX27" s="54"/>
      <c r="PQY27" s="54"/>
      <c r="PQZ27" s="54"/>
      <c r="PRA27" s="54"/>
      <c r="PRB27" s="54"/>
      <c r="PRC27" s="54"/>
      <c r="PRD27" s="54"/>
      <c r="PRE27" s="54"/>
      <c r="PRF27" s="54"/>
      <c r="PRG27" s="54"/>
      <c r="PRH27" s="54"/>
      <c r="PRI27" s="54"/>
      <c r="PRJ27" s="54"/>
      <c r="PRK27" s="54"/>
      <c r="PRL27" s="54"/>
      <c r="PRM27" s="54"/>
      <c r="PRN27" s="54"/>
      <c r="PRO27" s="54"/>
      <c r="PRP27" s="54"/>
      <c r="PRQ27" s="54"/>
      <c r="PRR27" s="54"/>
      <c r="PRS27" s="54"/>
      <c r="PRT27" s="54"/>
      <c r="PRU27" s="54"/>
      <c r="PRV27" s="54"/>
      <c r="PRW27" s="54"/>
      <c r="PRX27" s="54"/>
      <c r="PRY27" s="54"/>
      <c r="PRZ27" s="54"/>
      <c r="PSA27" s="54"/>
      <c r="PSB27" s="54"/>
      <c r="PSC27" s="54"/>
      <c r="PSD27" s="54"/>
      <c r="PSE27" s="54"/>
      <c r="PSF27" s="54"/>
      <c r="PSG27" s="54"/>
      <c r="PSH27" s="54"/>
      <c r="PSI27" s="54"/>
      <c r="PSJ27" s="54"/>
      <c r="PSK27" s="54"/>
      <c r="PSL27" s="54"/>
      <c r="PSM27" s="54"/>
      <c r="PSN27" s="54"/>
      <c r="PSO27" s="54"/>
      <c r="PSP27" s="54"/>
      <c r="PSQ27" s="54"/>
      <c r="PSR27" s="54"/>
      <c r="PSS27" s="54"/>
      <c r="PST27" s="54"/>
      <c r="PSU27" s="54"/>
      <c r="PSV27" s="54"/>
      <c r="PSW27" s="54"/>
      <c r="PSX27" s="54"/>
      <c r="PSY27" s="54"/>
      <c r="PSZ27" s="54"/>
      <c r="PTA27" s="54"/>
      <c r="PTB27" s="54"/>
      <c r="PTC27" s="54"/>
      <c r="PTD27" s="54"/>
      <c r="PTE27" s="54"/>
      <c r="PTF27" s="54"/>
      <c r="PTG27" s="54"/>
      <c r="PTH27" s="54"/>
      <c r="PTI27" s="54"/>
      <c r="PTJ27" s="54"/>
      <c r="PTK27" s="54"/>
      <c r="PTL27" s="54"/>
      <c r="PTM27" s="54"/>
      <c r="PTN27" s="54"/>
      <c r="PTO27" s="54"/>
      <c r="PTP27" s="54"/>
      <c r="PTQ27" s="54"/>
      <c r="PTR27" s="54"/>
      <c r="PTS27" s="54"/>
      <c r="PTT27" s="54"/>
      <c r="PTU27" s="54"/>
      <c r="PTV27" s="54"/>
      <c r="PTW27" s="54"/>
      <c r="PTX27" s="54"/>
      <c r="PTY27" s="54"/>
      <c r="PTZ27" s="54"/>
      <c r="PUA27" s="54"/>
      <c r="PUB27" s="54"/>
      <c r="PUC27" s="54"/>
      <c r="PUD27" s="54"/>
      <c r="PUE27" s="54"/>
      <c r="PUF27" s="54"/>
      <c r="PUG27" s="54"/>
      <c r="PUH27" s="54"/>
      <c r="PUI27" s="54"/>
      <c r="PUJ27" s="54"/>
      <c r="PUK27" s="54"/>
      <c r="PUL27" s="54"/>
      <c r="PUM27" s="54"/>
      <c r="PUN27" s="54"/>
      <c r="PUO27" s="54"/>
      <c r="PUP27" s="54"/>
      <c r="PUQ27" s="54"/>
      <c r="PUR27" s="54"/>
      <c r="PUS27" s="54"/>
      <c r="PUT27" s="54"/>
      <c r="PUU27" s="54"/>
      <c r="PUV27" s="54"/>
      <c r="PUW27" s="54"/>
      <c r="PUX27" s="54"/>
      <c r="PUY27" s="54"/>
      <c r="PUZ27" s="54"/>
      <c r="PVA27" s="54"/>
      <c r="PVB27" s="54"/>
      <c r="PVC27" s="54"/>
      <c r="PVD27" s="54"/>
      <c r="PVE27" s="54"/>
      <c r="PVF27" s="54"/>
      <c r="PVG27" s="54"/>
      <c r="PVH27" s="54"/>
      <c r="PVI27" s="54"/>
      <c r="PVJ27" s="54"/>
      <c r="PVK27" s="54"/>
      <c r="PVL27" s="54"/>
      <c r="PVM27" s="54"/>
      <c r="PVN27" s="54"/>
      <c r="PVO27" s="54"/>
      <c r="PVP27" s="54"/>
      <c r="PVQ27" s="54"/>
      <c r="PVR27" s="54"/>
      <c r="PVS27" s="54"/>
      <c r="PVT27" s="54"/>
      <c r="PVU27" s="54"/>
      <c r="PVV27" s="54"/>
      <c r="PVW27" s="54"/>
      <c r="PVX27" s="54"/>
      <c r="PVY27" s="54"/>
      <c r="PVZ27" s="54"/>
      <c r="PWA27" s="54"/>
      <c r="PWB27" s="54"/>
      <c r="PWC27" s="54"/>
      <c r="PWD27" s="54"/>
      <c r="PWE27" s="54"/>
      <c r="PWF27" s="54"/>
      <c r="PWG27" s="54"/>
      <c r="PWH27" s="54"/>
      <c r="PWI27" s="54"/>
      <c r="PWJ27" s="54"/>
      <c r="PWK27" s="54"/>
      <c r="PWL27" s="54"/>
      <c r="PWM27" s="54"/>
      <c r="PWN27" s="54"/>
      <c r="PWO27" s="54"/>
      <c r="PWP27" s="54"/>
      <c r="PWQ27" s="54"/>
      <c r="PWR27" s="54"/>
      <c r="PWS27" s="54"/>
      <c r="PWT27" s="54"/>
      <c r="PWU27" s="54"/>
      <c r="PWV27" s="54"/>
      <c r="PWW27" s="54"/>
      <c r="PWX27" s="54"/>
      <c r="PWY27" s="54"/>
      <c r="PWZ27" s="54"/>
      <c r="PXA27" s="54"/>
      <c r="PXB27" s="54"/>
      <c r="PXC27" s="54"/>
      <c r="PXD27" s="54"/>
      <c r="PXE27" s="54"/>
      <c r="PXF27" s="54"/>
      <c r="PXG27" s="54"/>
      <c r="PXH27" s="54"/>
      <c r="PXI27" s="54"/>
      <c r="PXJ27" s="54"/>
      <c r="PXK27" s="54"/>
      <c r="PXL27" s="54"/>
      <c r="PXM27" s="54"/>
      <c r="PXN27" s="54"/>
      <c r="PXO27" s="54"/>
      <c r="PXP27" s="54"/>
      <c r="PXQ27" s="54"/>
      <c r="PXR27" s="54"/>
      <c r="PXS27" s="54"/>
      <c r="PXT27" s="54"/>
      <c r="PXU27" s="54"/>
      <c r="PXV27" s="54"/>
      <c r="PXW27" s="54"/>
      <c r="PXX27" s="54"/>
      <c r="PXY27" s="54"/>
      <c r="PXZ27" s="54"/>
      <c r="PYA27" s="54"/>
      <c r="PYB27" s="54"/>
      <c r="PYC27" s="54"/>
      <c r="PYD27" s="54"/>
      <c r="PYE27" s="54"/>
      <c r="PYF27" s="54"/>
      <c r="PYG27" s="54"/>
      <c r="PYH27" s="54"/>
      <c r="PYI27" s="54"/>
      <c r="PYJ27" s="54"/>
      <c r="PYK27" s="54"/>
      <c r="PYL27" s="54"/>
      <c r="PYM27" s="54"/>
      <c r="PYN27" s="54"/>
      <c r="PYO27" s="54"/>
      <c r="PYP27" s="54"/>
      <c r="PYQ27" s="54"/>
      <c r="PYR27" s="54"/>
      <c r="PYS27" s="54"/>
      <c r="PYT27" s="54"/>
      <c r="PYU27" s="54"/>
      <c r="PYV27" s="54"/>
      <c r="PYW27" s="54"/>
      <c r="PYX27" s="54"/>
      <c r="PYY27" s="54"/>
      <c r="PYZ27" s="54"/>
      <c r="PZA27" s="54"/>
      <c r="PZB27" s="54"/>
      <c r="PZC27" s="54"/>
      <c r="PZD27" s="54"/>
      <c r="PZE27" s="54"/>
      <c r="PZF27" s="54"/>
      <c r="PZG27" s="54"/>
      <c r="PZH27" s="54"/>
      <c r="PZI27" s="54"/>
      <c r="PZJ27" s="54"/>
      <c r="PZK27" s="54"/>
      <c r="PZL27" s="54"/>
      <c r="PZM27" s="54"/>
      <c r="PZN27" s="54"/>
      <c r="PZO27" s="54"/>
      <c r="PZP27" s="54"/>
      <c r="PZQ27" s="54"/>
      <c r="PZR27" s="54"/>
      <c r="PZS27" s="54"/>
      <c r="PZT27" s="54"/>
      <c r="PZU27" s="54"/>
      <c r="PZV27" s="54"/>
      <c r="PZW27" s="54"/>
      <c r="PZX27" s="54"/>
      <c r="PZY27" s="54"/>
      <c r="PZZ27" s="54"/>
      <c r="QAA27" s="54"/>
      <c r="QAB27" s="54"/>
      <c r="QAC27" s="54"/>
      <c r="QAD27" s="54"/>
      <c r="QAE27" s="54"/>
      <c r="QAF27" s="54"/>
      <c r="QAG27" s="54"/>
      <c r="QAH27" s="54"/>
      <c r="QAI27" s="54"/>
      <c r="QAJ27" s="54"/>
      <c r="QAK27" s="54"/>
      <c r="QAL27" s="54"/>
      <c r="QAM27" s="54"/>
      <c r="QAN27" s="54"/>
      <c r="QAO27" s="54"/>
      <c r="QAP27" s="54"/>
      <c r="QAQ27" s="54"/>
      <c r="QAR27" s="54"/>
      <c r="QAS27" s="54"/>
      <c r="QAT27" s="54"/>
      <c r="QAU27" s="54"/>
      <c r="QAV27" s="54"/>
      <c r="QAW27" s="54"/>
      <c r="QAX27" s="54"/>
      <c r="QAY27" s="54"/>
      <c r="QAZ27" s="54"/>
      <c r="QBA27" s="54"/>
      <c r="QBB27" s="54"/>
      <c r="QBC27" s="54"/>
      <c r="QBD27" s="54"/>
      <c r="QBE27" s="54"/>
      <c r="QBF27" s="54"/>
      <c r="QBG27" s="54"/>
      <c r="QBH27" s="54"/>
      <c r="QBI27" s="54"/>
      <c r="QBJ27" s="54"/>
      <c r="QBK27" s="54"/>
      <c r="QBL27" s="54"/>
      <c r="QBM27" s="54"/>
      <c r="QBN27" s="54"/>
      <c r="QBO27" s="54"/>
      <c r="QBP27" s="54"/>
      <c r="QBQ27" s="54"/>
      <c r="QBR27" s="54"/>
      <c r="QBS27" s="54"/>
      <c r="QBT27" s="54"/>
      <c r="QBU27" s="54"/>
      <c r="QBV27" s="54"/>
      <c r="QBW27" s="54"/>
      <c r="QBX27" s="54"/>
      <c r="QBY27" s="54"/>
      <c r="QBZ27" s="54"/>
      <c r="QCA27" s="54"/>
      <c r="QCB27" s="54"/>
      <c r="QCC27" s="54"/>
      <c r="QCD27" s="54"/>
      <c r="QCE27" s="54"/>
      <c r="QCF27" s="54"/>
      <c r="QCG27" s="54"/>
      <c r="QCH27" s="54"/>
      <c r="QCI27" s="54"/>
      <c r="QCJ27" s="54"/>
      <c r="QCK27" s="54"/>
      <c r="QCL27" s="54"/>
      <c r="QCM27" s="54"/>
      <c r="QCN27" s="54"/>
      <c r="QCO27" s="54"/>
      <c r="QCP27" s="54"/>
      <c r="QCQ27" s="54"/>
      <c r="QCR27" s="54"/>
      <c r="QCS27" s="54"/>
      <c r="QCT27" s="54"/>
      <c r="QCU27" s="54"/>
      <c r="QCV27" s="54"/>
      <c r="QCW27" s="54"/>
      <c r="QCX27" s="54"/>
      <c r="QCY27" s="54"/>
      <c r="QCZ27" s="54"/>
      <c r="QDA27" s="54"/>
      <c r="QDB27" s="54"/>
      <c r="QDC27" s="54"/>
      <c r="QDD27" s="54"/>
      <c r="QDE27" s="54"/>
      <c r="QDF27" s="54"/>
      <c r="QDG27" s="54"/>
      <c r="QDH27" s="54"/>
      <c r="QDI27" s="54"/>
      <c r="QDJ27" s="54"/>
      <c r="QDK27" s="54"/>
      <c r="QDL27" s="54"/>
      <c r="QDM27" s="54"/>
      <c r="QDN27" s="54"/>
      <c r="QDO27" s="54"/>
      <c r="QDP27" s="54"/>
      <c r="QDQ27" s="54"/>
      <c r="QDR27" s="54"/>
      <c r="QDS27" s="54"/>
      <c r="QDT27" s="54"/>
      <c r="QDU27" s="54"/>
      <c r="QDV27" s="54"/>
      <c r="QDW27" s="54"/>
      <c r="QDX27" s="54"/>
      <c r="QDY27" s="54"/>
      <c r="QDZ27" s="54"/>
      <c r="QEA27" s="54"/>
      <c r="QEB27" s="54"/>
      <c r="QEC27" s="54"/>
      <c r="QED27" s="54"/>
      <c r="QEE27" s="54"/>
      <c r="QEF27" s="54"/>
      <c r="QEG27" s="54"/>
      <c r="QEH27" s="54"/>
      <c r="QEI27" s="54"/>
      <c r="QEJ27" s="54"/>
      <c r="QEK27" s="54"/>
      <c r="QEL27" s="54"/>
      <c r="QEM27" s="54"/>
      <c r="QEN27" s="54"/>
      <c r="QEO27" s="54"/>
      <c r="QEP27" s="54"/>
      <c r="QEQ27" s="54"/>
      <c r="QER27" s="54"/>
      <c r="QES27" s="54"/>
      <c r="QET27" s="54"/>
      <c r="QEU27" s="54"/>
      <c r="QEV27" s="54"/>
      <c r="QEW27" s="54"/>
      <c r="QEX27" s="54"/>
      <c r="QEY27" s="54"/>
      <c r="QEZ27" s="54"/>
      <c r="QFA27" s="54"/>
      <c r="QFB27" s="54"/>
      <c r="QFC27" s="54"/>
      <c r="QFD27" s="54"/>
      <c r="QFE27" s="54"/>
      <c r="QFF27" s="54"/>
      <c r="QFG27" s="54"/>
      <c r="QFH27" s="54"/>
      <c r="QFI27" s="54"/>
      <c r="QFJ27" s="54"/>
      <c r="QFK27" s="54"/>
      <c r="QFL27" s="54"/>
      <c r="QFM27" s="54"/>
      <c r="QFN27" s="54"/>
      <c r="QFO27" s="54"/>
      <c r="QFP27" s="54"/>
      <c r="QFQ27" s="54"/>
      <c r="QFR27" s="54"/>
      <c r="QFS27" s="54"/>
      <c r="QFT27" s="54"/>
      <c r="QFU27" s="54"/>
      <c r="QFV27" s="54"/>
      <c r="QFW27" s="54"/>
      <c r="QFX27" s="54"/>
      <c r="QFY27" s="54"/>
      <c r="QFZ27" s="54"/>
      <c r="QGA27" s="54"/>
      <c r="QGB27" s="54"/>
      <c r="QGC27" s="54"/>
      <c r="QGD27" s="54"/>
      <c r="QGE27" s="54"/>
      <c r="QGF27" s="54"/>
      <c r="QGG27" s="54"/>
      <c r="QGH27" s="54"/>
      <c r="QGI27" s="54"/>
      <c r="QGJ27" s="54"/>
      <c r="QGK27" s="54"/>
      <c r="QGL27" s="54"/>
      <c r="QGM27" s="54"/>
      <c r="QGN27" s="54"/>
      <c r="QGO27" s="54"/>
      <c r="QGP27" s="54"/>
      <c r="QGQ27" s="54"/>
      <c r="QGR27" s="54"/>
      <c r="QGS27" s="54"/>
      <c r="QGT27" s="54"/>
      <c r="QGU27" s="54"/>
      <c r="QGV27" s="54"/>
      <c r="QGW27" s="54"/>
      <c r="QGX27" s="54"/>
      <c r="QGY27" s="54"/>
      <c r="QGZ27" s="54"/>
      <c r="QHA27" s="54"/>
      <c r="QHB27" s="54"/>
      <c r="QHC27" s="54"/>
      <c r="QHD27" s="54"/>
      <c r="QHE27" s="54"/>
      <c r="QHF27" s="54"/>
      <c r="QHG27" s="54"/>
      <c r="QHH27" s="54"/>
      <c r="QHI27" s="54"/>
      <c r="QHJ27" s="54"/>
      <c r="QHK27" s="54"/>
      <c r="QHL27" s="54"/>
      <c r="QHM27" s="54"/>
      <c r="QHN27" s="54"/>
      <c r="QHO27" s="54"/>
      <c r="QHP27" s="54"/>
      <c r="QHQ27" s="54"/>
      <c r="QHR27" s="54"/>
      <c r="QHS27" s="54"/>
      <c r="QHT27" s="54"/>
      <c r="QHU27" s="54"/>
      <c r="QHV27" s="54"/>
      <c r="QHW27" s="54"/>
      <c r="QHX27" s="54"/>
      <c r="QHY27" s="54"/>
      <c r="QHZ27" s="54"/>
      <c r="QIA27" s="54"/>
      <c r="QIB27" s="54"/>
      <c r="QIC27" s="54"/>
      <c r="QID27" s="54"/>
      <c r="QIE27" s="54"/>
      <c r="QIF27" s="54"/>
      <c r="QIG27" s="54"/>
      <c r="QIH27" s="54"/>
      <c r="QII27" s="54"/>
      <c r="QIJ27" s="54"/>
      <c r="QIK27" s="54"/>
      <c r="QIL27" s="54"/>
      <c r="QIM27" s="54"/>
      <c r="QIN27" s="54"/>
      <c r="QIO27" s="54"/>
      <c r="QIP27" s="54"/>
      <c r="QIQ27" s="54"/>
      <c r="QIR27" s="54"/>
      <c r="QIS27" s="54"/>
      <c r="QIT27" s="54"/>
      <c r="QIU27" s="54"/>
      <c r="QIV27" s="54"/>
      <c r="QIW27" s="54"/>
      <c r="QIX27" s="54"/>
      <c r="QIY27" s="54"/>
      <c r="QIZ27" s="54"/>
      <c r="QJA27" s="54"/>
      <c r="QJB27" s="54"/>
      <c r="QJC27" s="54"/>
      <c r="QJD27" s="54"/>
      <c r="QJE27" s="54"/>
      <c r="QJF27" s="54"/>
      <c r="QJG27" s="54"/>
      <c r="QJH27" s="54"/>
      <c r="QJI27" s="54"/>
      <c r="QJJ27" s="54"/>
      <c r="QJK27" s="54"/>
      <c r="QJL27" s="54"/>
      <c r="QJM27" s="54"/>
      <c r="QJN27" s="54"/>
      <c r="QJO27" s="54"/>
      <c r="QJP27" s="54"/>
      <c r="QJQ27" s="54"/>
      <c r="QJR27" s="54"/>
      <c r="QJS27" s="54"/>
      <c r="QJT27" s="54"/>
      <c r="QJU27" s="54"/>
      <c r="QJV27" s="54"/>
      <c r="QJW27" s="54"/>
      <c r="QJX27" s="54"/>
      <c r="QJY27" s="54"/>
      <c r="QJZ27" s="54"/>
      <c r="QKA27" s="54"/>
      <c r="QKB27" s="54"/>
      <c r="QKC27" s="54"/>
      <c r="QKD27" s="54"/>
      <c r="QKE27" s="54"/>
      <c r="QKF27" s="54"/>
      <c r="QKG27" s="54"/>
      <c r="QKH27" s="54"/>
      <c r="QKI27" s="54"/>
      <c r="QKJ27" s="54"/>
      <c r="QKK27" s="54"/>
      <c r="QKL27" s="54"/>
      <c r="QKM27" s="54"/>
      <c r="QKN27" s="54"/>
      <c r="QKO27" s="54"/>
      <c r="QKP27" s="54"/>
      <c r="QKQ27" s="54"/>
      <c r="QKR27" s="54"/>
      <c r="QKS27" s="54"/>
      <c r="QKT27" s="54"/>
      <c r="QKU27" s="54"/>
      <c r="QKV27" s="54"/>
      <c r="QKW27" s="54"/>
      <c r="QKX27" s="54"/>
      <c r="QKY27" s="54"/>
      <c r="QKZ27" s="54"/>
      <c r="QLA27" s="54"/>
      <c r="QLB27" s="54"/>
      <c r="QLC27" s="54"/>
      <c r="QLD27" s="54"/>
      <c r="QLE27" s="54"/>
      <c r="QLF27" s="54"/>
      <c r="QLG27" s="54"/>
      <c r="QLH27" s="54"/>
      <c r="QLI27" s="54"/>
      <c r="QLJ27" s="54"/>
      <c r="QLK27" s="54"/>
      <c r="QLL27" s="54"/>
      <c r="QLM27" s="54"/>
      <c r="QLN27" s="54"/>
      <c r="QLO27" s="54"/>
      <c r="QLP27" s="54"/>
      <c r="QLQ27" s="54"/>
      <c r="QLR27" s="54"/>
      <c r="QLS27" s="54"/>
      <c r="QLT27" s="54"/>
      <c r="QLU27" s="54"/>
      <c r="QLV27" s="54"/>
      <c r="QLW27" s="54"/>
      <c r="QLX27" s="54"/>
      <c r="QLY27" s="54"/>
      <c r="QLZ27" s="54"/>
      <c r="QMA27" s="54"/>
      <c r="QMB27" s="54"/>
      <c r="QMC27" s="54"/>
      <c r="QMD27" s="54"/>
      <c r="QME27" s="54"/>
      <c r="QMF27" s="54"/>
      <c r="QMG27" s="54"/>
      <c r="QMH27" s="54"/>
      <c r="QMI27" s="54"/>
      <c r="QMJ27" s="54"/>
      <c r="QMK27" s="54"/>
      <c r="QML27" s="54"/>
      <c r="QMM27" s="54"/>
      <c r="QMN27" s="54"/>
      <c r="QMO27" s="54"/>
      <c r="QMP27" s="54"/>
      <c r="QMQ27" s="54"/>
      <c r="QMR27" s="54"/>
      <c r="QMS27" s="54"/>
      <c r="QMT27" s="54"/>
      <c r="QMU27" s="54"/>
      <c r="QMV27" s="54"/>
      <c r="QMW27" s="54"/>
      <c r="QMX27" s="54"/>
      <c r="QMY27" s="54"/>
      <c r="QMZ27" s="54"/>
      <c r="QNA27" s="54"/>
      <c r="QNB27" s="54"/>
      <c r="QNC27" s="54"/>
      <c r="QND27" s="54"/>
      <c r="QNE27" s="54"/>
      <c r="QNF27" s="54"/>
      <c r="QNG27" s="54"/>
      <c r="QNH27" s="54"/>
      <c r="QNI27" s="54"/>
      <c r="QNJ27" s="54"/>
      <c r="QNK27" s="54"/>
      <c r="QNL27" s="54"/>
      <c r="QNM27" s="54"/>
      <c r="QNN27" s="54"/>
      <c r="QNO27" s="54"/>
      <c r="QNP27" s="54"/>
      <c r="QNQ27" s="54"/>
      <c r="QNR27" s="54"/>
      <c r="QNS27" s="54"/>
      <c r="QNT27" s="54"/>
      <c r="QNU27" s="54"/>
      <c r="QNV27" s="54"/>
      <c r="QNW27" s="54"/>
      <c r="QNX27" s="54"/>
      <c r="QNY27" s="54"/>
      <c r="QNZ27" s="54"/>
      <c r="QOA27" s="54"/>
      <c r="QOB27" s="54"/>
      <c r="QOC27" s="54"/>
      <c r="QOD27" s="54"/>
      <c r="QOE27" s="54"/>
      <c r="QOF27" s="54"/>
      <c r="QOG27" s="54"/>
      <c r="QOH27" s="54"/>
      <c r="QOI27" s="54"/>
      <c r="QOJ27" s="54"/>
      <c r="QOK27" s="54"/>
      <c r="QOL27" s="54"/>
      <c r="QOM27" s="54"/>
      <c r="QON27" s="54"/>
      <c r="QOO27" s="54"/>
      <c r="QOP27" s="54"/>
      <c r="QOQ27" s="54"/>
      <c r="QOR27" s="54"/>
      <c r="QOS27" s="54"/>
      <c r="QOT27" s="54"/>
      <c r="QOU27" s="54"/>
      <c r="QOV27" s="54"/>
      <c r="QOW27" s="54"/>
      <c r="QOX27" s="54"/>
      <c r="QOY27" s="54"/>
      <c r="QOZ27" s="54"/>
      <c r="QPA27" s="54"/>
      <c r="QPB27" s="54"/>
      <c r="QPC27" s="54"/>
      <c r="QPD27" s="54"/>
      <c r="QPE27" s="54"/>
      <c r="QPF27" s="54"/>
      <c r="QPG27" s="54"/>
      <c r="QPH27" s="54"/>
      <c r="QPI27" s="54"/>
      <c r="QPJ27" s="54"/>
      <c r="QPK27" s="54"/>
      <c r="QPL27" s="54"/>
      <c r="QPM27" s="54"/>
      <c r="QPN27" s="54"/>
      <c r="QPO27" s="54"/>
      <c r="QPP27" s="54"/>
      <c r="QPQ27" s="54"/>
      <c r="QPR27" s="54"/>
      <c r="QPS27" s="54"/>
      <c r="QPT27" s="54"/>
      <c r="QPU27" s="54"/>
      <c r="QPV27" s="54"/>
      <c r="QPW27" s="54"/>
      <c r="QPX27" s="54"/>
      <c r="QPY27" s="54"/>
      <c r="QPZ27" s="54"/>
      <c r="QQA27" s="54"/>
      <c r="QQB27" s="54"/>
      <c r="QQC27" s="54"/>
      <c r="QQD27" s="54"/>
      <c r="QQE27" s="54"/>
      <c r="QQF27" s="54"/>
      <c r="QQG27" s="54"/>
      <c r="QQH27" s="54"/>
      <c r="QQI27" s="54"/>
      <c r="QQJ27" s="54"/>
      <c r="QQK27" s="54"/>
      <c r="QQL27" s="54"/>
      <c r="QQM27" s="54"/>
      <c r="QQN27" s="54"/>
      <c r="QQO27" s="54"/>
      <c r="QQP27" s="54"/>
      <c r="QQQ27" s="54"/>
      <c r="QQR27" s="54"/>
      <c r="QQS27" s="54"/>
      <c r="QQT27" s="54"/>
      <c r="QQU27" s="54"/>
      <c r="QQV27" s="54"/>
      <c r="QQW27" s="54"/>
      <c r="QQX27" s="54"/>
      <c r="QQY27" s="54"/>
      <c r="QQZ27" s="54"/>
      <c r="QRA27" s="54"/>
      <c r="QRB27" s="54"/>
      <c r="QRC27" s="54"/>
      <c r="QRD27" s="54"/>
      <c r="QRE27" s="54"/>
      <c r="QRF27" s="54"/>
      <c r="QRG27" s="54"/>
      <c r="QRH27" s="54"/>
      <c r="QRI27" s="54"/>
      <c r="QRJ27" s="54"/>
      <c r="QRK27" s="54"/>
      <c r="QRL27" s="54"/>
      <c r="QRM27" s="54"/>
      <c r="QRN27" s="54"/>
      <c r="QRO27" s="54"/>
      <c r="QRP27" s="54"/>
      <c r="QRQ27" s="54"/>
      <c r="QRR27" s="54"/>
      <c r="QRS27" s="54"/>
      <c r="QRT27" s="54"/>
      <c r="QRU27" s="54"/>
      <c r="QRV27" s="54"/>
      <c r="QRW27" s="54"/>
      <c r="QRX27" s="54"/>
      <c r="QRY27" s="54"/>
      <c r="QRZ27" s="54"/>
      <c r="QSA27" s="54"/>
      <c r="QSB27" s="54"/>
      <c r="QSC27" s="54"/>
      <c r="QSD27" s="54"/>
      <c r="QSE27" s="54"/>
      <c r="QSF27" s="54"/>
      <c r="QSG27" s="54"/>
      <c r="QSH27" s="54"/>
      <c r="QSI27" s="54"/>
      <c r="QSJ27" s="54"/>
      <c r="QSK27" s="54"/>
      <c r="QSL27" s="54"/>
      <c r="QSM27" s="54"/>
      <c r="QSN27" s="54"/>
      <c r="QSO27" s="54"/>
      <c r="QSP27" s="54"/>
      <c r="QSQ27" s="54"/>
      <c r="QSR27" s="54"/>
      <c r="QSS27" s="54"/>
      <c r="QST27" s="54"/>
      <c r="QSU27" s="54"/>
      <c r="QSV27" s="54"/>
      <c r="QSW27" s="54"/>
      <c r="QSX27" s="54"/>
      <c r="QSY27" s="54"/>
      <c r="QSZ27" s="54"/>
      <c r="QTA27" s="54"/>
      <c r="QTB27" s="54"/>
      <c r="QTC27" s="54"/>
      <c r="QTD27" s="54"/>
      <c r="QTE27" s="54"/>
      <c r="QTF27" s="54"/>
      <c r="QTG27" s="54"/>
      <c r="QTH27" s="54"/>
      <c r="QTI27" s="54"/>
      <c r="QTJ27" s="54"/>
      <c r="QTK27" s="54"/>
      <c r="QTL27" s="54"/>
      <c r="QTM27" s="54"/>
      <c r="QTN27" s="54"/>
      <c r="QTO27" s="54"/>
      <c r="QTP27" s="54"/>
      <c r="QTQ27" s="54"/>
      <c r="QTR27" s="54"/>
      <c r="QTS27" s="54"/>
      <c r="QTT27" s="54"/>
      <c r="QTU27" s="54"/>
      <c r="QTV27" s="54"/>
      <c r="QTW27" s="54"/>
      <c r="QTX27" s="54"/>
      <c r="QTY27" s="54"/>
      <c r="QTZ27" s="54"/>
      <c r="QUA27" s="54"/>
      <c r="QUB27" s="54"/>
      <c r="QUC27" s="54"/>
      <c r="QUD27" s="54"/>
      <c r="QUE27" s="54"/>
      <c r="QUF27" s="54"/>
      <c r="QUG27" s="54"/>
      <c r="QUH27" s="54"/>
      <c r="QUI27" s="54"/>
      <c r="QUJ27" s="54"/>
      <c r="QUK27" s="54"/>
      <c r="QUL27" s="54"/>
      <c r="QUM27" s="54"/>
      <c r="QUN27" s="54"/>
      <c r="QUO27" s="54"/>
      <c r="QUP27" s="54"/>
      <c r="QUQ27" s="54"/>
      <c r="QUR27" s="54"/>
      <c r="QUS27" s="54"/>
      <c r="QUT27" s="54"/>
      <c r="QUU27" s="54"/>
      <c r="QUV27" s="54"/>
      <c r="QUW27" s="54"/>
      <c r="QUX27" s="54"/>
      <c r="QUY27" s="54"/>
      <c r="QUZ27" s="54"/>
      <c r="QVA27" s="54"/>
      <c r="QVB27" s="54"/>
      <c r="QVC27" s="54"/>
      <c r="QVD27" s="54"/>
      <c r="QVE27" s="54"/>
      <c r="QVF27" s="54"/>
      <c r="QVG27" s="54"/>
      <c r="QVH27" s="54"/>
      <c r="QVI27" s="54"/>
      <c r="QVJ27" s="54"/>
      <c r="QVK27" s="54"/>
      <c r="QVL27" s="54"/>
      <c r="QVM27" s="54"/>
      <c r="QVN27" s="54"/>
      <c r="QVO27" s="54"/>
      <c r="QVP27" s="54"/>
      <c r="QVQ27" s="54"/>
      <c r="QVR27" s="54"/>
      <c r="QVS27" s="54"/>
      <c r="QVT27" s="54"/>
      <c r="QVU27" s="54"/>
      <c r="QVV27" s="54"/>
      <c r="QVW27" s="54"/>
      <c r="QVX27" s="54"/>
      <c r="QVY27" s="54"/>
      <c r="QVZ27" s="54"/>
      <c r="QWA27" s="54"/>
      <c r="QWB27" s="54"/>
      <c r="QWC27" s="54"/>
      <c r="QWD27" s="54"/>
      <c r="QWE27" s="54"/>
      <c r="QWF27" s="54"/>
      <c r="QWG27" s="54"/>
      <c r="QWH27" s="54"/>
      <c r="QWI27" s="54"/>
      <c r="QWJ27" s="54"/>
      <c r="QWK27" s="54"/>
      <c r="QWL27" s="54"/>
      <c r="QWM27" s="54"/>
      <c r="QWN27" s="54"/>
      <c r="QWO27" s="54"/>
      <c r="QWP27" s="54"/>
      <c r="QWQ27" s="54"/>
      <c r="QWR27" s="54"/>
      <c r="QWS27" s="54"/>
      <c r="QWT27" s="54"/>
      <c r="QWU27" s="54"/>
      <c r="QWV27" s="54"/>
      <c r="QWW27" s="54"/>
      <c r="QWX27" s="54"/>
      <c r="QWY27" s="54"/>
      <c r="QWZ27" s="54"/>
      <c r="QXA27" s="54"/>
      <c r="QXB27" s="54"/>
      <c r="QXC27" s="54"/>
      <c r="QXD27" s="54"/>
      <c r="QXE27" s="54"/>
      <c r="QXF27" s="54"/>
      <c r="QXG27" s="54"/>
      <c r="QXH27" s="54"/>
      <c r="QXI27" s="54"/>
      <c r="QXJ27" s="54"/>
      <c r="QXK27" s="54"/>
      <c r="QXL27" s="54"/>
      <c r="QXM27" s="54"/>
      <c r="QXN27" s="54"/>
      <c r="QXO27" s="54"/>
      <c r="QXP27" s="54"/>
      <c r="QXQ27" s="54"/>
      <c r="QXR27" s="54"/>
      <c r="QXS27" s="54"/>
      <c r="QXT27" s="54"/>
      <c r="QXU27" s="54"/>
      <c r="QXV27" s="54"/>
      <c r="QXW27" s="54"/>
      <c r="QXX27" s="54"/>
      <c r="QXY27" s="54"/>
      <c r="QXZ27" s="54"/>
      <c r="QYA27" s="54"/>
      <c r="QYB27" s="54"/>
      <c r="QYC27" s="54"/>
      <c r="QYD27" s="54"/>
      <c r="QYE27" s="54"/>
      <c r="QYF27" s="54"/>
      <c r="QYG27" s="54"/>
      <c r="QYH27" s="54"/>
      <c r="QYI27" s="54"/>
      <c r="QYJ27" s="54"/>
      <c r="QYK27" s="54"/>
      <c r="QYL27" s="54"/>
      <c r="QYM27" s="54"/>
      <c r="QYN27" s="54"/>
      <c r="QYO27" s="54"/>
      <c r="QYP27" s="54"/>
      <c r="QYQ27" s="54"/>
      <c r="QYR27" s="54"/>
      <c r="QYS27" s="54"/>
      <c r="QYT27" s="54"/>
      <c r="QYU27" s="54"/>
      <c r="QYV27" s="54"/>
      <c r="QYW27" s="54"/>
      <c r="QYX27" s="54"/>
      <c r="QYY27" s="54"/>
      <c r="QYZ27" s="54"/>
      <c r="QZA27" s="54"/>
      <c r="QZB27" s="54"/>
      <c r="QZC27" s="54"/>
      <c r="QZD27" s="54"/>
      <c r="QZE27" s="54"/>
      <c r="QZF27" s="54"/>
      <c r="QZG27" s="54"/>
      <c r="QZH27" s="54"/>
      <c r="QZI27" s="54"/>
      <c r="QZJ27" s="54"/>
      <c r="QZK27" s="54"/>
      <c r="QZL27" s="54"/>
      <c r="QZM27" s="54"/>
      <c r="QZN27" s="54"/>
      <c r="QZO27" s="54"/>
      <c r="QZP27" s="54"/>
      <c r="QZQ27" s="54"/>
      <c r="QZR27" s="54"/>
      <c r="QZS27" s="54"/>
      <c r="QZT27" s="54"/>
      <c r="QZU27" s="54"/>
      <c r="QZV27" s="54"/>
      <c r="QZW27" s="54"/>
      <c r="QZX27" s="54"/>
      <c r="QZY27" s="54"/>
      <c r="QZZ27" s="54"/>
      <c r="RAA27" s="54"/>
      <c r="RAB27" s="54"/>
      <c r="RAC27" s="54"/>
      <c r="RAD27" s="54"/>
      <c r="RAE27" s="54"/>
      <c r="RAF27" s="54"/>
      <c r="RAG27" s="54"/>
      <c r="RAH27" s="54"/>
      <c r="RAI27" s="54"/>
      <c r="RAJ27" s="54"/>
      <c r="RAK27" s="54"/>
      <c r="RAL27" s="54"/>
      <c r="RAM27" s="54"/>
      <c r="RAN27" s="54"/>
      <c r="RAO27" s="54"/>
      <c r="RAP27" s="54"/>
      <c r="RAQ27" s="54"/>
      <c r="RAR27" s="54"/>
      <c r="RAS27" s="54"/>
      <c r="RAT27" s="54"/>
      <c r="RAU27" s="54"/>
      <c r="RAV27" s="54"/>
      <c r="RAW27" s="54"/>
      <c r="RAX27" s="54"/>
      <c r="RAY27" s="54"/>
      <c r="RAZ27" s="54"/>
      <c r="RBA27" s="54"/>
      <c r="RBB27" s="54"/>
      <c r="RBC27" s="54"/>
      <c r="RBD27" s="54"/>
      <c r="RBE27" s="54"/>
      <c r="RBF27" s="54"/>
      <c r="RBG27" s="54"/>
      <c r="RBH27" s="54"/>
      <c r="RBI27" s="54"/>
      <c r="RBJ27" s="54"/>
      <c r="RBK27" s="54"/>
      <c r="RBL27" s="54"/>
      <c r="RBM27" s="54"/>
      <c r="RBN27" s="54"/>
      <c r="RBO27" s="54"/>
      <c r="RBP27" s="54"/>
      <c r="RBQ27" s="54"/>
      <c r="RBR27" s="54"/>
      <c r="RBS27" s="54"/>
      <c r="RBT27" s="54"/>
      <c r="RBU27" s="54"/>
      <c r="RBV27" s="54"/>
      <c r="RBW27" s="54"/>
      <c r="RBX27" s="54"/>
      <c r="RBY27" s="54"/>
      <c r="RBZ27" s="54"/>
      <c r="RCA27" s="54"/>
      <c r="RCB27" s="54"/>
      <c r="RCC27" s="54"/>
      <c r="RCD27" s="54"/>
      <c r="RCE27" s="54"/>
      <c r="RCF27" s="54"/>
      <c r="RCG27" s="54"/>
      <c r="RCH27" s="54"/>
      <c r="RCI27" s="54"/>
      <c r="RCJ27" s="54"/>
      <c r="RCK27" s="54"/>
      <c r="RCL27" s="54"/>
      <c r="RCM27" s="54"/>
      <c r="RCN27" s="54"/>
      <c r="RCO27" s="54"/>
      <c r="RCP27" s="54"/>
      <c r="RCQ27" s="54"/>
      <c r="RCR27" s="54"/>
      <c r="RCS27" s="54"/>
      <c r="RCT27" s="54"/>
      <c r="RCU27" s="54"/>
      <c r="RCV27" s="54"/>
      <c r="RCW27" s="54"/>
      <c r="RCX27" s="54"/>
      <c r="RCY27" s="54"/>
      <c r="RCZ27" s="54"/>
      <c r="RDA27" s="54"/>
      <c r="RDB27" s="54"/>
      <c r="RDC27" s="54"/>
      <c r="RDD27" s="54"/>
      <c r="RDE27" s="54"/>
      <c r="RDF27" s="54"/>
      <c r="RDG27" s="54"/>
      <c r="RDH27" s="54"/>
      <c r="RDI27" s="54"/>
      <c r="RDJ27" s="54"/>
      <c r="RDK27" s="54"/>
      <c r="RDL27" s="54"/>
      <c r="RDM27" s="54"/>
      <c r="RDN27" s="54"/>
      <c r="RDO27" s="54"/>
      <c r="RDP27" s="54"/>
      <c r="RDQ27" s="54"/>
      <c r="RDR27" s="54"/>
      <c r="RDS27" s="54"/>
      <c r="RDT27" s="54"/>
      <c r="RDU27" s="54"/>
      <c r="RDV27" s="54"/>
      <c r="RDW27" s="54"/>
      <c r="RDX27" s="54"/>
      <c r="RDY27" s="54"/>
      <c r="RDZ27" s="54"/>
      <c r="REA27" s="54"/>
      <c r="REB27" s="54"/>
      <c r="REC27" s="54"/>
      <c r="RED27" s="54"/>
      <c r="REE27" s="54"/>
      <c r="REF27" s="54"/>
      <c r="REG27" s="54"/>
      <c r="REH27" s="54"/>
      <c r="REI27" s="54"/>
      <c r="REJ27" s="54"/>
      <c r="REK27" s="54"/>
      <c r="REL27" s="54"/>
      <c r="REM27" s="54"/>
      <c r="REN27" s="54"/>
      <c r="REO27" s="54"/>
      <c r="REP27" s="54"/>
      <c r="REQ27" s="54"/>
      <c r="RER27" s="54"/>
      <c r="RES27" s="54"/>
      <c r="RET27" s="54"/>
      <c r="REU27" s="54"/>
      <c r="REV27" s="54"/>
      <c r="REW27" s="54"/>
      <c r="REX27" s="54"/>
      <c r="REY27" s="54"/>
      <c r="REZ27" s="54"/>
      <c r="RFA27" s="54"/>
      <c r="RFB27" s="54"/>
      <c r="RFC27" s="54"/>
      <c r="RFD27" s="54"/>
      <c r="RFE27" s="54"/>
      <c r="RFF27" s="54"/>
      <c r="RFG27" s="54"/>
      <c r="RFH27" s="54"/>
      <c r="RFI27" s="54"/>
      <c r="RFJ27" s="54"/>
      <c r="RFK27" s="54"/>
      <c r="RFL27" s="54"/>
      <c r="RFM27" s="54"/>
      <c r="RFN27" s="54"/>
      <c r="RFO27" s="54"/>
      <c r="RFP27" s="54"/>
      <c r="RFQ27" s="54"/>
      <c r="RFR27" s="54"/>
      <c r="RFS27" s="54"/>
      <c r="RFT27" s="54"/>
      <c r="RFU27" s="54"/>
      <c r="RFV27" s="54"/>
      <c r="RFW27" s="54"/>
      <c r="RFX27" s="54"/>
      <c r="RFY27" s="54"/>
      <c r="RFZ27" s="54"/>
      <c r="RGA27" s="54"/>
      <c r="RGB27" s="54"/>
      <c r="RGC27" s="54"/>
      <c r="RGD27" s="54"/>
      <c r="RGE27" s="54"/>
      <c r="RGF27" s="54"/>
      <c r="RGG27" s="54"/>
      <c r="RGH27" s="54"/>
      <c r="RGI27" s="54"/>
      <c r="RGJ27" s="54"/>
      <c r="RGK27" s="54"/>
      <c r="RGL27" s="54"/>
      <c r="RGM27" s="54"/>
      <c r="RGN27" s="54"/>
      <c r="RGO27" s="54"/>
      <c r="RGP27" s="54"/>
      <c r="RGQ27" s="54"/>
      <c r="RGR27" s="54"/>
      <c r="RGS27" s="54"/>
      <c r="RGT27" s="54"/>
      <c r="RGU27" s="54"/>
      <c r="RGV27" s="54"/>
      <c r="RGW27" s="54"/>
      <c r="RGX27" s="54"/>
      <c r="RGY27" s="54"/>
      <c r="RGZ27" s="54"/>
      <c r="RHA27" s="54"/>
      <c r="RHB27" s="54"/>
      <c r="RHC27" s="54"/>
      <c r="RHD27" s="54"/>
      <c r="RHE27" s="54"/>
      <c r="RHF27" s="54"/>
      <c r="RHG27" s="54"/>
      <c r="RHH27" s="54"/>
      <c r="RHI27" s="54"/>
      <c r="RHJ27" s="54"/>
      <c r="RHK27" s="54"/>
      <c r="RHL27" s="54"/>
      <c r="RHM27" s="54"/>
      <c r="RHN27" s="54"/>
      <c r="RHO27" s="54"/>
      <c r="RHP27" s="54"/>
      <c r="RHQ27" s="54"/>
      <c r="RHR27" s="54"/>
      <c r="RHS27" s="54"/>
      <c r="RHT27" s="54"/>
      <c r="RHU27" s="54"/>
      <c r="RHV27" s="54"/>
      <c r="RHW27" s="54"/>
      <c r="RHX27" s="54"/>
      <c r="RHY27" s="54"/>
      <c r="RHZ27" s="54"/>
      <c r="RIA27" s="54"/>
      <c r="RIB27" s="54"/>
      <c r="RIC27" s="54"/>
      <c r="RID27" s="54"/>
      <c r="RIE27" s="54"/>
      <c r="RIF27" s="54"/>
      <c r="RIG27" s="54"/>
      <c r="RIH27" s="54"/>
      <c r="RII27" s="54"/>
      <c r="RIJ27" s="54"/>
      <c r="RIK27" s="54"/>
      <c r="RIL27" s="54"/>
      <c r="RIM27" s="54"/>
      <c r="RIN27" s="54"/>
      <c r="RIO27" s="54"/>
      <c r="RIP27" s="54"/>
      <c r="RIQ27" s="54"/>
      <c r="RIR27" s="54"/>
      <c r="RIS27" s="54"/>
      <c r="RIT27" s="54"/>
      <c r="RIU27" s="54"/>
      <c r="RIV27" s="54"/>
      <c r="RIW27" s="54"/>
      <c r="RIX27" s="54"/>
      <c r="RIY27" s="54"/>
      <c r="RIZ27" s="54"/>
      <c r="RJA27" s="54"/>
      <c r="RJB27" s="54"/>
      <c r="RJC27" s="54"/>
      <c r="RJD27" s="54"/>
      <c r="RJE27" s="54"/>
      <c r="RJF27" s="54"/>
      <c r="RJG27" s="54"/>
      <c r="RJH27" s="54"/>
      <c r="RJI27" s="54"/>
      <c r="RJJ27" s="54"/>
      <c r="RJK27" s="54"/>
      <c r="RJL27" s="54"/>
      <c r="RJM27" s="54"/>
      <c r="RJN27" s="54"/>
      <c r="RJO27" s="54"/>
      <c r="RJP27" s="54"/>
      <c r="RJQ27" s="54"/>
      <c r="RJR27" s="54"/>
      <c r="RJS27" s="54"/>
      <c r="RJT27" s="54"/>
      <c r="RJU27" s="54"/>
      <c r="RJV27" s="54"/>
      <c r="RJW27" s="54"/>
      <c r="RJX27" s="54"/>
      <c r="RJY27" s="54"/>
      <c r="RJZ27" s="54"/>
      <c r="RKA27" s="54"/>
      <c r="RKB27" s="54"/>
      <c r="RKC27" s="54"/>
      <c r="RKD27" s="54"/>
      <c r="RKE27" s="54"/>
      <c r="RKF27" s="54"/>
      <c r="RKG27" s="54"/>
      <c r="RKH27" s="54"/>
      <c r="RKI27" s="54"/>
      <c r="RKJ27" s="54"/>
      <c r="RKK27" s="54"/>
      <c r="RKL27" s="54"/>
      <c r="RKM27" s="54"/>
      <c r="RKN27" s="54"/>
      <c r="RKO27" s="54"/>
      <c r="RKP27" s="54"/>
      <c r="RKQ27" s="54"/>
      <c r="RKR27" s="54"/>
      <c r="RKS27" s="54"/>
      <c r="RKT27" s="54"/>
      <c r="RKU27" s="54"/>
      <c r="RKV27" s="54"/>
      <c r="RKW27" s="54"/>
      <c r="RKX27" s="54"/>
      <c r="RKY27" s="54"/>
      <c r="RKZ27" s="54"/>
      <c r="RLA27" s="54"/>
      <c r="RLB27" s="54"/>
      <c r="RLC27" s="54"/>
      <c r="RLD27" s="54"/>
      <c r="RLE27" s="54"/>
      <c r="RLF27" s="54"/>
      <c r="RLG27" s="54"/>
      <c r="RLH27" s="54"/>
      <c r="RLI27" s="54"/>
      <c r="RLJ27" s="54"/>
      <c r="RLK27" s="54"/>
      <c r="RLL27" s="54"/>
      <c r="RLM27" s="54"/>
      <c r="RLN27" s="54"/>
      <c r="RLO27" s="54"/>
      <c r="RLP27" s="54"/>
      <c r="RLQ27" s="54"/>
      <c r="RLR27" s="54"/>
      <c r="RLS27" s="54"/>
      <c r="RLT27" s="54"/>
      <c r="RLU27" s="54"/>
      <c r="RLV27" s="54"/>
      <c r="RLW27" s="54"/>
      <c r="RLX27" s="54"/>
      <c r="RLY27" s="54"/>
      <c r="RLZ27" s="54"/>
      <c r="RMA27" s="54"/>
      <c r="RMB27" s="54"/>
      <c r="RMC27" s="54"/>
      <c r="RMD27" s="54"/>
      <c r="RME27" s="54"/>
      <c r="RMF27" s="54"/>
      <c r="RMG27" s="54"/>
      <c r="RMH27" s="54"/>
      <c r="RMI27" s="54"/>
      <c r="RMJ27" s="54"/>
      <c r="RMK27" s="54"/>
      <c r="RML27" s="54"/>
      <c r="RMM27" s="54"/>
      <c r="RMN27" s="54"/>
      <c r="RMO27" s="54"/>
      <c r="RMP27" s="54"/>
      <c r="RMQ27" s="54"/>
      <c r="RMR27" s="54"/>
      <c r="RMS27" s="54"/>
      <c r="RMT27" s="54"/>
      <c r="RMU27" s="54"/>
      <c r="RMV27" s="54"/>
      <c r="RMW27" s="54"/>
      <c r="RMX27" s="54"/>
      <c r="RMY27" s="54"/>
      <c r="RMZ27" s="54"/>
      <c r="RNA27" s="54"/>
      <c r="RNB27" s="54"/>
      <c r="RNC27" s="54"/>
      <c r="RND27" s="54"/>
      <c r="RNE27" s="54"/>
      <c r="RNF27" s="54"/>
      <c r="RNG27" s="54"/>
      <c r="RNH27" s="54"/>
      <c r="RNI27" s="54"/>
      <c r="RNJ27" s="54"/>
      <c r="RNK27" s="54"/>
      <c r="RNL27" s="54"/>
      <c r="RNM27" s="54"/>
      <c r="RNN27" s="54"/>
      <c r="RNO27" s="54"/>
      <c r="RNP27" s="54"/>
      <c r="RNQ27" s="54"/>
      <c r="RNR27" s="54"/>
      <c r="RNS27" s="54"/>
      <c r="RNT27" s="54"/>
      <c r="RNU27" s="54"/>
      <c r="RNV27" s="54"/>
      <c r="RNW27" s="54"/>
      <c r="RNX27" s="54"/>
      <c r="RNY27" s="54"/>
      <c r="RNZ27" s="54"/>
      <c r="ROA27" s="54"/>
      <c r="ROB27" s="54"/>
      <c r="ROC27" s="54"/>
      <c r="ROD27" s="54"/>
      <c r="ROE27" s="54"/>
      <c r="ROF27" s="54"/>
      <c r="ROG27" s="54"/>
      <c r="ROH27" s="54"/>
      <c r="ROI27" s="54"/>
      <c r="ROJ27" s="54"/>
      <c r="ROK27" s="54"/>
      <c r="ROL27" s="54"/>
      <c r="ROM27" s="54"/>
      <c r="RON27" s="54"/>
      <c r="ROO27" s="54"/>
      <c r="ROP27" s="54"/>
      <c r="ROQ27" s="54"/>
      <c r="ROR27" s="54"/>
      <c r="ROS27" s="54"/>
      <c r="ROT27" s="54"/>
      <c r="ROU27" s="54"/>
      <c r="ROV27" s="54"/>
      <c r="ROW27" s="54"/>
      <c r="ROX27" s="54"/>
      <c r="ROY27" s="54"/>
      <c r="ROZ27" s="54"/>
      <c r="RPA27" s="54"/>
      <c r="RPB27" s="54"/>
      <c r="RPC27" s="54"/>
      <c r="RPD27" s="54"/>
      <c r="RPE27" s="54"/>
      <c r="RPF27" s="54"/>
      <c r="RPG27" s="54"/>
      <c r="RPH27" s="54"/>
      <c r="RPI27" s="54"/>
      <c r="RPJ27" s="54"/>
      <c r="RPK27" s="54"/>
      <c r="RPL27" s="54"/>
      <c r="RPM27" s="54"/>
      <c r="RPN27" s="54"/>
      <c r="RPO27" s="54"/>
      <c r="RPP27" s="54"/>
      <c r="RPQ27" s="54"/>
      <c r="RPR27" s="54"/>
      <c r="RPS27" s="54"/>
      <c r="RPT27" s="54"/>
      <c r="RPU27" s="54"/>
      <c r="RPV27" s="54"/>
      <c r="RPW27" s="54"/>
      <c r="RPX27" s="54"/>
      <c r="RPY27" s="54"/>
      <c r="RPZ27" s="54"/>
      <c r="RQA27" s="54"/>
      <c r="RQB27" s="54"/>
      <c r="RQC27" s="54"/>
      <c r="RQD27" s="54"/>
      <c r="RQE27" s="54"/>
      <c r="RQF27" s="54"/>
      <c r="RQG27" s="54"/>
      <c r="RQH27" s="54"/>
      <c r="RQI27" s="54"/>
      <c r="RQJ27" s="54"/>
      <c r="RQK27" s="54"/>
      <c r="RQL27" s="54"/>
      <c r="RQM27" s="54"/>
      <c r="RQN27" s="54"/>
      <c r="RQO27" s="54"/>
      <c r="RQP27" s="54"/>
      <c r="RQQ27" s="54"/>
      <c r="RQR27" s="54"/>
      <c r="RQS27" s="54"/>
      <c r="RQT27" s="54"/>
      <c r="RQU27" s="54"/>
      <c r="RQV27" s="54"/>
      <c r="RQW27" s="54"/>
      <c r="RQX27" s="54"/>
      <c r="RQY27" s="54"/>
      <c r="RQZ27" s="54"/>
      <c r="RRA27" s="54"/>
      <c r="RRB27" s="54"/>
      <c r="RRC27" s="54"/>
      <c r="RRD27" s="54"/>
      <c r="RRE27" s="54"/>
      <c r="RRF27" s="54"/>
      <c r="RRG27" s="54"/>
      <c r="RRH27" s="54"/>
      <c r="RRI27" s="54"/>
      <c r="RRJ27" s="54"/>
      <c r="RRK27" s="54"/>
      <c r="RRL27" s="54"/>
      <c r="RRM27" s="54"/>
      <c r="RRN27" s="54"/>
      <c r="RRO27" s="54"/>
      <c r="RRP27" s="54"/>
      <c r="RRQ27" s="54"/>
      <c r="RRR27" s="54"/>
      <c r="RRS27" s="54"/>
      <c r="RRT27" s="54"/>
      <c r="RRU27" s="54"/>
      <c r="RRV27" s="54"/>
      <c r="RRW27" s="54"/>
      <c r="RRX27" s="54"/>
      <c r="RRY27" s="54"/>
      <c r="RRZ27" s="54"/>
      <c r="RSA27" s="54"/>
      <c r="RSB27" s="54"/>
      <c r="RSC27" s="54"/>
      <c r="RSD27" s="54"/>
      <c r="RSE27" s="54"/>
      <c r="RSF27" s="54"/>
      <c r="RSG27" s="54"/>
      <c r="RSH27" s="54"/>
      <c r="RSI27" s="54"/>
      <c r="RSJ27" s="54"/>
      <c r="RSK27" s="54"/>
      <c r="RSL27" s="54"/>
      <c r="RSM27" s="54"/>
      <c r="RSN27" s="54"/>
      <c r="RSO27" s="54"/>
      <c r="RSP27" s="54"/>
      <c r="RSQ27" s="54"/>
      <c r="RSR27" s="54"/>
      <c r="RSS27" s="54"/>
      <c r="RST27" s="54"/>
      <c r="RSU27" s="54"/>
      <c r="RSV27" s="54"/>
      <c r="RSW27" s="54"/>
      <c r="RSX27" s="54"/>
      <c r="RSY27" s="54"/>
      <c r="RSZ27" s="54"/>
      <c r="RTA27" s="54"/>
      <c r="RTB27" s="54"/>
      <c r="RTC27" s="54"/>
      <c r="RTD27" s="54"/>
      <c r="RTE27" s="54"/>
      <c r="RTF27" s="54"/>
      <c r="RTG27" s="54"/>
      <c r="RTH27" s="54"/>
      <c r="RTI27" s="54"/>
      <c r="RTJ27" s="54"/>
      <c r="RTK27" s="54"/>
      <c r="RTL27" s="54"/>
      <c r="RTM27" s="54"/>
      <c r="RTN27" s="54"/>
      <c r="RTO27" s="54"/>
      <c r="RTP27" s="54"/>
      <c r="RTQ27" s="54"/>
      <c r="RTR27" s="54"/>
      <c r="RTS27" s="54"/>
      <c r="RTT27" s="54"/>
      <c r="RTU27" s="54"/>
      <c r="RTV27" s="54"/>
      <c r="RTW27" s="54"/>
      <c r="RTX27" s="54"/>
      <c r="RTY27" s="54"/>
      <c r="RTZ27" s="54"/>
      <c r="RUA27" s="54"/>
      <c r="RUB27" s="54"/>
      <c r="RUC27" s="54"/>
      <c r="RUD27" s="54"/>
      <c r="RUE27" s="54"/>
      <c r="RUF27" s="54"/>
      <c r="RUG27" s="54"/>
      <c r="RUH27" s="54"/>
      <c r="RUI27" s="54"/>
      <c r="RUJ27" s="54"/>
      <c r="RUK27" s="54"/>
      <c r="RUL27" s="54"/>
      <c r="RUM27" s="54"/>
      <c r="RUN27" s="54"/>
      <c r="RUO27" s="54"/>
      <c r="RUP27" s="54"/>
      <c r="RUQ27" s="54"/>
      <c r="RUR27" s="54"/>
      <c r="RUS27" s="54"/>
      <c r="RUT27" s="54"/>
      <c r="RUU27" s="54"/>
      <c r="RUV27" s="54"/>
      <c r="RUW27" s="54"/>
      <c r="RUX27" s="54"/>
      <c r="RUY27" s="54"/>
      <c r="RUZ27" s="54"/>
      <c r="RVA27" s="54"/>
      <c r="RVB27" s="54"/>
      <c r="RVC27" s="54"/>
      <c r="RVD27" s="54"/>
      <c r="RVE27" s="54"/>
      <c r="RVF27" s="54"/>
      <c r="RVG27" s="54"/>
      <c r="RVH27" s="54"/>
      <c r="RVI27" s="54"/>
      <c r="RVJ27" s="54"/>
      <c r="RVK27" s="54"/>
      <c r="RVL27" s="54"/>
      <c r="RVM27" s="54"/>
      <c r="RVN27" s="54"/>
      <c r="RVO27" s="54"/>
      <c r="RVP27" s="54"/>
      <c r="RVQ27" s="54"/>
      <c r="RVR27" s="54"/>
      <c r="RVS27" s="54"/>
      <c r="RVT27" s="54"/>
      <c r="RVU27" s="54"/>
      <c r="RVV27" s="54"/>
      <c r="RVW27" s="54"/>
      <c r="RVX27" s="54"/>
      <c r="RVY27" s="54"/>
      <c r="RVZ27" s="54"/>
      <c r="RWA27" s="54"/>
      <c r="RWB27" s="54"/>
      <c r="RWC27" s="54"/>
      <c r="RWD27" s="54"/>
      <c r="RWE27" s="54"/>
      <c r="RWF27" s="54"/>
      <c r="RWG27" s="54"/>
      <c r="RWH27" s="54"/>
      <c r="RWI27" s="54"/>
      <c r="RWJ27" s="54"/>
      <c r="RWK27" s="54"/>
      <c r="RWL27" s="54"/>
      <c r="RWM27" s="54"/>
      <c r="RWN27" s="54"/>
      <c r="RWO27" s="54"/>
      <c r="RWP27" s="54"/>
      <c r="RWQ27" s="54"/>
      <c r="RWR27" s="54"/>
      <c r="RWS27" s="54"/>
      <c r="RWT27" s="54"/>
      <c r="RWU27" s="54"/>
      <c r="RWV27" s="54"/>
      <c r="RWW27" s="54"/>
      <c r="RWX27" s="54"/>
      <c r="RWY27" s="54"/>
      <c r="RWZ27" s="54"/>
      <c r="RXA27" s="54"/>
      <c r="RXB27" s="54"/>
      <c r="RXC27" s="54"/>
      <c r="RXD27" s="54"/>
      <c r="RXE27" s="54"/>
      <c r="RXF27" s="54"/>
      <c r="RXG27" s="54"/>
      <c r="RXH27" s="54"/>
      <c r="RXI27" s="54"/>
      <c r="RXJ27" s="54"/>
      <c r="RXK27" s="54"/>
      <c r="RXL27" s="54"/>
      <c r="RXM27" s="54"/>
      <c r="RXN27" s="54"/>
      <c r="RXO27" s="54"/>
      <c r="RXP27" s="54"/>
      <c r="RXQ27" s="54"/>
      <c r="RXR27" s="54"/>
      <c r="RXS27" s="54"/>
      <c r="RXT27" s="54"/>
      <c r="RXU27" s="54"/>
      <c r="RXV27" s="54"/>
      <c r="RXW27" s="54"/>
      <c r="RXX27" s="54"/>
      <c r="RXY27" s="54"/>
      <c r="RXZ27" s="54"/>
      <c r="RYA27" s="54"/>
      <c r="RYB27" s="54"/>
      <c r="RYC27" s="54"/>
      <c r="RYD27" s="54"/>
      <c r="RYE27" s="54"/>
      <c r="RYF27" s="54"/>
      <c r="RYG27" s="54"/>
      <c r="RYH27" s="54"/>
      <c r="RYI27" s="54"/>
      <c r="RYJ27" s="54"/>
      <c r="RYK27" s="54"/>
      <c r="RYL27" s="54"/>
      <c r="RYM27" s="54"/>
      <c r="RYN27" s="54"/>
      <c r="RYO27" s="54"/>
      <c r="RYP27" s="54"/>
      <c r="RYQ27" s="54"/>
      <c r="RYR27" s="54"/>
      <c r="RYS27" s="54"/>
      <c r="RYT27" s="54"/>
      <c r="RYU27" s="54"/>
      <c r="RYV27" s="54"/>
      <c r="RYW27" s="54"/>
      <c r="RYX27" s="54"/>
      <c r="RYY27" s="54"/>
      <c r="RYZ27" s="54"/>
      <c r="RZA27" s="54"/>
      <c r="RZB27" s="54"/>
      <c r="RZC27" s="54"/>
      <c r="RZD27" s="54"/>
      <c r="RZE27" s="54"/>
      <c r="RZF27" s="54"/>
      <c r="RZG27" s="54"/>
      <c r="RZH27" s="54"/>
      <c r="RZI27" s="54"/>
      <c r="RZJ27" s="54"/>
      <c r="RZK27" s="54"/>
      <c r="RZL27" s="54"/>
      <c r="RZM27" s="54"/>
      <c r="RZN27" s="54"/>
      <c r="RZO27" s="54"/>
      <c r="RZP27" s="54"/>
      <c r="RZQ27" s="54"/>
      <c r="RZR27" s="54"/>
      <c r="RZS27" s="54"/>
      <c r="RZT27" s="54"/>
      <c r="RZU27" s="54"/>
      <c r="RZV27" s="54"/>
      <c r="RZW27" s="54"/>
      <c r="RZX27" s="54"/>
      <c r="RZY27" s="54"/>
      <c r="RZZ27" s="54"/>
      <c r="SAA27" s="54"/>
      <c r="SAB27" s="54"/>
      <c r="SAC27" s="54"/>
      <c r="SAD27" s="54"/>
      <c r="SAE27" s="54"/>
      <c r="SAF27" s="54"/>
      <c r="SAG27" s="54"/>
      <c r="SAH27" s="54"/>
      <c r="SAI27" s="54"/>
      <c r="SAJ27" s="54"/>
      <c r="SAK27" s="54"/>
      <c r="SAL27" s="54"/>
      <c r="SAM27" s="54"/>
      <c r="SAN27" s="54"/>
      <c r="SAO27" s="54"/>
      <c r="SAP27" s="54"/>
      <c r="SAQ27" s="54"/>
      <c r="SAR27" s="54"/>
      <c r="SAS27" s="54"/>
      <c r="SAT27" s="54"/>
      <c r="SAU27" s="54"/>
      <c r="SAV27" s="54"/>
      <c r="SAW27" s="54"/>
      <c r="SAX27" s="54"/>
      <c r="SAY27" s="54"/>
      <c r="SAZ27" s="54"/>
      <c r="SBA27" s="54"/>
      <c r="SBB27" s="54"/>
      <c r="SBC27" s="54"/>
      <c r="SBD27" s="54"/>
      <c r="SBE27" s="54"/>
      <c r="SBF27" s="54"/>
      <c r="SBG27" s="54"/>
      <c r="SBH27" s="54"/>
      <c r="SBI27" s="54"/>
      <c r="SBJ27" s="54"/>
      <c r="SBK27" s="54"/>
      <c r="SBL27" s="54"/>
      <c r="SBM27" s="54"/>
      <c r="SBN27" s="54"/>
      <c r="SBO27" s="54"/>
      <c r="SBP27" s="54"/>
      <c r="SBQ27" s="54"/>
      <c r="SBR27" s="54"/>
      <c r="SBS27" s="54"/>
      <c r="SBT27" s="54"/>
      <c r="SBU27" s="54"/>
      <c r="SBV27" s="54"/>
      <c r="SBW27" s="54"/>
      <c r="SBX27" s="54"/>
      <c r="SBY27" s="54"/>
      <c r="SBZ27" s="54"/>
      <c r="SCA27" s="54"/>
      <c r="SCB27" s="54"/>
      <c r="SCC27" s="54"/>
      <c r="SCD27" s="54"/>
      <c r="SCE27" s="54"/>
      <c r="SCF27" s="54"/>
      <c r="SCG27" s="54"/>
      <c r="SCH27" s="54"/>
      <c r="SCI27" s="54"/>
      <c r="SCJ27" s="54"/>
      <c r="SCK27" s="54"/>
      <c r="SCL27" s="54"/>
      <c r="SCM27" s="54"/>
      <c r="SCN27" s="54"/>
      <c r="SCO27" s="54"/>
      <c r="SCP27" s="54"/>
      <c r="SCQ27" s="54"/>
      <c r="SCR27" s="54"/>
      <c r="SCS27" s="54"/>
      <c r="SCT27" s="54"/>
      <c r="SCU27" s="54"/>
      <c r="SCV27" s="54"/>
      <c r="SCW27" s="54"/>
      <c r="SCX27" s="54"/>
      <c r="SCY27" s="54"/>
      <c r="SCZ27" s="54"/>
      <c r="SDA27" s="54"/>
      <c r="SDB27" s="54"/>
      <c r="SDC27" s="54"/>
      <c r="SDD27" s="54"/>
      <c r="SDE27" s="54"/>
      <c r="SDF27" s="54"/>
      <c r="SDG27" s="54"/>
      <c r="SDH27" s="54"/>
      <c r="SDI27" s="54"/>
      <c r="SDJ27" s="54"/>
      <c r="SDK27" s="54"/>
      <c r="SDL27" s="54"/>
      <c r="SDM27" s="54"/>
      <c r="SDN27" s="54"/>
      <c r="SDO27" s="54"/>
      <c r="SDP27" s="54"/>
      <c r="SDQ27" s="54"/>
      <c r="SDR27" s="54"/>
      <c r="SDS27" s="54"/>
      <c r="SDT27" s="54"/>
      <c r="SDU27" s="54"/>
      <c r="SDV27" s="54"/>
      <c r="SDW27" s="54"/>
      <c r="SDX27" s="54"/>
      <c r="SDY27" s="54"/>
      <c r="SDZ27" s="54"/>
      <c r="SEA27" s="54"/>
      <c r="SEB27" s="54"/>
      <c r="SEC27" s="54"/>
      <c r="SED27" s="54"/>
      <c r="SEE27" s="54"/>
      <c r="SEF27" s="54"/>
      <c r="SEG27" s="54"/>
      <c r="SEH27" s="54"/>
      <c r="SEI27" s="54"/>
      <c r="SEJ27" s="54"/>
      <c r="SEK27" s="54"/>
      <c r="SEL27" s="54"/>
      <c r="SEM27" s="54"/>
      <c r="SEN27" s="54"/>
      <c r="SEO27" s="54"/>
      <c r="SEP27" s="54"/>
      <c r="SEQ27" s="54"/>
      <c r="SER27" s="54"/>
      <c r="SES27" s="54"/>
      <c r="SET27" s="54"/>
      <c r="SEU27" s="54"/>
      <c r="SEV27" s="54"/>
      <c r="SEW27" s="54"/>
      <c r="SEX27" s="54"/>
      <c r="SEY27" s="54"/>
      <c r="SEZ27" s="54"/>
      <c r="SFA27" s="54"/>
      <c r="SFB27" s="54"/>
      <c r="SFC27" s="54"/>
      <c r="SFD27" s="54"/>
      <c r="SFE27" s="54"/>
      <c r="SFF27" s="54"/>
      <c r="SFG27" s="54"/>
      <c r="SFH27" s="54"/>
      <c r="SFI27" s="54"/>
      <c r="SFJ27" s="54"/>
      <c r="SFK27" s="54"/>
      <c r="SFL27" s="54"/>
      <c r="SFM27" s="54"/>
      <c r="SFN27" s="54"/>
      <c r="SFO27" s="54"/>
      <c r="SFP27" s="54"/>
      <c r="SFQ27" s="54"/>
      <c r="SFR27" s="54"/>
      <c r="SFS27" s="54"/>
      <c r="SFT27" s="54"/>
      <c r="SFU27" s="54"/>
      <c r="SFV27" s="54"/>
      <c r="SFW27" s="54"/>
      <c r="SFX27" s="54"/>
      <c r="SFY27" s="54"/>
      <c r="SFZ27" s="54"/>
      <c r="SGA27" s="54"/>
      <c r="SGB27" s="54"/>
      <c r="SGC27" s="54"/>
      <c r="SGD27" s="54"/>
      <c r="SGE27" s="54"/>
      <c r="SGF27" s="54"/>
      <c r="SGG27" s="54"/>
      <c r="SGH27" s="54"/>
      <c r="SGI27" s="54"/>
      <c r="SGJ27" s="54"/>
      <c r="SGK27" s="54"/>
      <c r="SGL27" s="54"/>
      <c r="SGM27" s="54"/>
      <c r="SGN27" s="54"/>
      <c r="SGO27" s="54"/>
      <c r="SGP27" s="54"/>
      <c r="SGQ27" s="54"/>
      <c r="SGR27" s="54"/>
      <c r="SGS27" s="54"/>
      <c r="SGT27" s="54"/>
      <c r="SGU27" s="54"/>
      <c r="SGV27" s="54"/>
      <c r="SGW27" s="54"/>
      <c r="SGX27" s="54"/>
      <c r="SGY27" s="54"/>
      <c r="SGZ27" s="54"/>
      <c r="SHA27" s="54"/>
      <c r="SHB27" s="54"/>
      <c r="SHC27" s="54"/>
      <c r="SHD27" s="54"/>
      <c r="SHE27" s="54"/>
      <c r="SHF27" s="54"/>
      <c r="SHG27" s="54"/>
      <c r="SHH27" s="54"/>
      <c r="SHI27" s="54"/>
      <c r="SHJ27" s="54"/>
      <c r="SHK27" s="54"/>
      <c r="SHL27" s="54"/>
      <c r="SHM27" s="54"/>
      <c r="SHN27" s="54"/>
      <c r="SHO27" s="54"/>
      <c r="SHP27" s="54"/>
      <c r="SHQ27" s="54"/>
      <c r="SHR27" s="54"/>
      <c r="SHS27" s="54"/>
      <c r="SHT27" s="54"/>
      <c r="SHU27" s="54"/>
      <c r="SHV27" s="54"/>
      <c r="SHW27" s="54"/>
      <c r="SHX27" s="54"/>
      <c r="SHY27" s="54"/>
      <c r="SHZ27" s="54"/>
      <c r="SIA27" s="54"/>
      <c r="SIB27" s="54"/>
      <c r="SIC27" s="54"/>
      <c r="SID27" s="54"/>
      <c r="SIE27" s="54"/>
      <c r="SIF27" s="54"/>
      <c r="SIG27" s="54"/>
      <c r="SIH27" s="54"/>
      <c r="SII27" s="54"/>
      <c r="SIJ27" s="54"/>
      <c r="SIK27" s="54"/>
      <c r="SIL27" s="54"/>
      <c r="SIM27" s="54"/>
      <c r="SIN27" s="54"/>
      <c r="SIO27" s="54"/>
      <c r="SIP27" s="54"/>
      <c r="SIQ27" s="54"/>
      <c r="SIR27" s="54"/>
      <c r="SIS27" s="54"/>
      <c r="SIT27" s="54"/>
      <c r="SIU27" s="54"/>
      <c r="SIV27" s="54"/>
      <c r="SIW27" s="54"/>
      <c r="SIX27" s="54"/>
      <c r="SIY27" s="54"/>
      <c r="SIZ27" s="54"/>
      <c r="SJA27" s="54"/>
      <c r="SJB27" s="54"/>
      <c r="SJC27" s="54"/>
      <c r="SJD27" s="54"/>
      <c r="SJE27" s="54"/>
      <c r="SJF27" s="54"/>
      <c r="SJG27" s="54"/>
      <c r="SJH27" s="54"/>
      <c r="SJI27" s="54"/>
      <c r="SJJ27" s="54"/>
      <c r="SJK27" s="54"/>
      <c r="SJL27" s="54"/>
      <c r="SJM27" s="54"/>
      <c r="SJN27" s="54"/>
      <c r="SJO27" s="54"/>
      <c r="SJP27" s="54"/>
      <c r="SJQ27" s="54"/>
      <c r="SJR27" s="54"/>
      <c r="SJS27" s="54"/>
      <c r="SJT27" s="54"/>
      <c r="SJU27" s="54"/>
      <c r="SJV27" s="54"/>
      <c r="SJW27" s="54"/>
      <c r="SJX27" s="54"/>
      <c r="SJY27" s="54"/>
      <c r="SJZ27" s="54"/>
      <c r="SKA27" s="54"/>
      <c r="SKB27" s="54"/>
      <c r="SKC27" s="54"/>
      <c r="SKD27" s="54"/>
      <c r="SKE27" s="54"/>
      <c r="SKF27" s="54"/>
      <c r="SKG27" s="54"/>
      <c r="SKH27" s="54"/>
      <c r="SKI27" s="54"/>
      <c r="SKJ27" s="54"/>
      <c r="SKK27" s="54"/>
      <c r="SKL27" s="54"/>
      <c r="SKM27" s="54"/>
      <c r="SKN27" s="54"/>
      <c r="SKO27" s="54"/>
      <c r="SKP27" s="54"/>
      <c r="SKQ27" s="54"/>
      <c r="SKR27" s="54"/>
      <c r="SKS27" s="54"/>
      <c r="SKT27" s="54"/>
      <c r="SKU27" s="54"/>
      <c r="SKV27" s="54"/>
      <c r="SKW27" s="54"/>
      <c r="SKX27" s="54"/>
      <c r="SKY27" s="54"/>
      <c r="SKZ27" s="54"/>
      <c r="SLA27" s="54"/>
      <c r="SLB27" s="54"/>
      <c r="SLC27" s="54"/>
      <c r="SLD27" s="54"/>
      <c r="SLE27" s="54"/>
      <c r="SLF27" s="54"/>
      <c r="SLG27" s="54"/>
      <c r="SLH27" s="54"/>
      <c r="SLI27" s="54"/>
      <c r="SLJ27" s="54"/>
      <c r="SLK27" s="54"/>
      <c r="SLL27" s="54"/>
      <c r="SLM27" s="54"/>
      <c r="SLN27" s="54"/>
      <c r="SLO27" s="54"/>
      <c r="SLP27" s="54"/>
      <c r="SLQ27" s="54"/>
      <c r="SLR27" s="54"/>
      <c r="SLS27" s="54"/>
      <c r="SLT27" s="54"/>
      <c r="SLU27" s="54"/>
      <c r="SLV27" s="54"/>
      <c r="SLW27" s="54"/>
      <c r="SLX27" s="54"/>
      <c r="SLY27" s="54"/>
      <c r="SLZ27" s="54"/>
      <c r="SMA27" s="54"/>
      <c r="SMB27" s="54"/>
      <c r="SMC27" s="54"/>
      <c r="SMD27" s="54"/>
      <c r="SME27" s="54"/>
      <c r="SMF27" s="54"/>
      <c r="SMG27" s="54"/>
      <c r="SMH27" s="54"/>
      <c r="SMI27" s="54"/>
      <c r="SMJ27" s="54"/>
      <c r="SMK27" s="54"/>
      <c r="SML27" s="54"/>
      <c r="SMM27" s="54"/>
      <c r="SMN27" s="54"/>
      <c r="SMO27" s="54"/>
      <c r="SMP27" s="54"/>
      <c r="SMQ27" s="54"/>
      <c r="SMR27" s="54"/>
      <c r="SMS27" s="54"/>
      <c r="SMT27" s="54"/>
      <c r="SMU27" s="54"/>
      <c r="SMV27" s="54"/>
      <c r="SMW27" s="54"/>
      <c r="SMX27" s="54"/>
      <c r="SMY27" s="54"/>
      <c r="SMZ27" s="54"/>
      <c r="SNA27" s="54"/>
      <c r="SNB27" s="54"/>
      <c r="SNC27" s="54"/>
      <c r="SND27" s="54"/>
      <c r="SNE27" s="54"/>
      <c r="SNF27" s="54"/>
      <c r="SNG27" s="54"/>
      <c r="SNH27" s="54"/>
      <c r="SNI27" s="54"/>
      <c r="SNJ27" s="54"/>
      <c r="SNK27" s="54"/>
      <c r="SNL27" s="54"/>
      <c r="SNM27" s="54"/>
      <c r="SNN27" s="54"/>
      <c r="SNO27" s="54"/>
      <c r="SNP27" s="54"/>
      <c r="SNQ27" s="54"/>
      <c r="SNR27" s="54"/>
      <c r="SNS27" s="54"/>
      <c r="SNT27" s="54"/>
      <c r="SNU27" s="54"/>
      <c r="SNV27" s="54"/>
      <c r="SNW27" s="54"/>
      <c r="SNX27" s="54"/>
      <c r="SNY27" s="54"/>
      <c r="SNZ27" s="54"/>
      <c r="SOA27" s="54"/>
      <c r="SOB27" s="54"/>
      <c r="SOC27" s="54"/>
      <c r="SOD27" s="54"/>
      <c r="SOE27" s="54"/>
      <c r="SOF27" s="54"/>
      <c r="SOG27" s="54"/>
      <c r="SOH27" s="54"/>
      <c r="SOI27" s="54"/>
      <c r="SOJ27" s="54"/>
      <c r="SOK27" s="54"/>
      <c r="SOL27" s="54"/>
      <c r="SOM27" s="54"/>
      <c r="SON27" s="54"/>
      <c r="SOO27" s="54"/>
      <c r="SOP27" s="54"/>
      <c r="SOQ27" s="54"/>
      <c r="SOR27" s="54"/>
      <c r="SOS27" s="54"/>
      <c r="SOT27" s="54"/>
      <c r="SOU27" s="54"/>
      <c r="SOV27" s="54"/>
      <c r="SOW27" s="54"/>
      <c r="SOX27" s="54"/>
      <c r="SOY27" s="54"/>
      <c r="SOZ27" s="54"/>
      <c r="SPA27" s="54"/>
      <c r="SPB27" s="54"/>
      <c r="SPC27" s="54"/>
      <c r="SPD27" s="54"/>
      <c r="SPE27" s="54"/>
      <c r="SPF27" s="54"/>
      <c r="SPG27" s="54"/>
      <c r="SPH27" s="54"/>
      <c r="SPI27" s="54"/>
      <c r="SPJ27" s="54"/>
      <c r="SPK27" s="54"/>
      <c r="SPL27" s="54"/>
      <c r="SPM27" s="54"/>
      <c r="SPN27" s="54"/>
      <c r="SPO27" s="54"/>
      <c r="SPP27" s="54"/>
      <c r="SPQ27" s="54"/>
      <c r="SPR27" s="54"/>
      <c r="SPS27" s="54"/>
      <c r="SPT27" s="54"/>
      <c r="SPU27" s="54"/>
      <c r="SPV27" s="54"/>
      <c r="SPW27" s="54"/>
      <c r="SPX27" s="54"/>
      <c r="SPY27" s="54"/>
      <c r="SPZ27" s="54"/>
      <c r="SQA27" s="54"/>
      <c r="SQB27" s="54"/>
      <c r="SQC27" s="54"/>
      <c r="SQD27" s="54"/>
      <c r="SQE27" s="54"/>
      <c r="SQF27" s="54"/>
      <c r="SQG27" s="54"/>
      <c r="SQH27" s="54"/>
      <c r="SQI27" s="54"/>
      <c r="SQJ27" s="54"/>
      <c r="SQK27" s="54"/>
      <c r="SQL27" s="54"/>
      <c r="SQM27" s="54"/>
      <c r="SQN27" s="54"/>
      <c r="SQO27" s="54"/>
      <c r="SQP27" s="54"/>
      <c r="SQQ27" s="54"/>
      <c r="SQR27" s="54"/>
      <c r="SQS27" s="54"/>
      <c r="SQT27" s="54"/>
      <c r="SQU27" s="54"/>
      <c r="SQV27" s="54"/>
      <c r="SQW27" s="54"/>
      <c r="SQX27" s="54"/>
      <c r="SQY27" s="54"/>
      <c r="SQZ27" s="54"/>
      <c r="SRA27" s="54"/>
      <c r="SRB27" s="54"/>
      <c r="SRC27" s="54"/>
      <c r="SRD27" s="54"/>
      <c r="SRE27" s="54"/>
      <c r="SRF27" s="54"/>
      <c r="SRG27" s="54"/>
      <c r="SRH27" s="54"/>
      <c r="SRI27" s="54"/>
      <c r="SRJ27" s="54"/>
      <c r="SRK27" s="54"/>
      <c r="SRL27" s="54"/>
      <c r="SRM27" s="54"/>
      <c r="SRN27" s="54"/>
      <c r="SRO27" s="54"/>
      <c r="SRP27" s="54"/>
      <c r="SRQ27" s="54"/>
      <c r="SRR27" s="54"/>
      <c r="SRS27" s="54"/>
      <c r="SRT27" s="54"/>
      <c r="SRU27" s="54"/>
      <c r="SRV27" s="54"/>
      <c r="SRW27" s="54"/>
      <c r="SRX27" s="54"/>
      <c r="SRY27" s="54"/>
      <c r="SRZ27" s="54"/>
      <c r="SSA27" s="54"/>
      <c r="SSB27" s="54"/>
      <c r="SSC27" s="54"/>
      <c r="SSD27" s="54"/>
      <c r="SSE27" s="54"/>
      <c r="SSF27" s="54"/>
      <c r="SSG27" s="54"/>
      <c r="SSH27" s="54"/>
      <c r="SSI27" s="54"/>
      <c r="SSJ27" s="54"/>
      <c r="SSK27" s="54"/>
      <c r="SSL27" s="54"/>
      <c r="SSM27" s="54"/>
      <c r="SSN27" s="54"/>
      <c r="SSO27" s="54"/>
      <c r="SSP27" s="54"/>
      <c r="SSQ27" s="54"/>
      <c r="SSR27" s="54"/>
      <c r="SSS27" s="54"/>
      <c r="SST27" s="54"/>
      <c r="SSU27" s="54"/>
      <c r="SSV27" s="54"/>
      <c r="SSW27" s="54"/>
      <c r="SSX27" s="54"/>
      <c r="SSY27" s="54"/>
      <c r="SSZ27" s="54"/>
      <c r="STA27" s="54"/>
      <c r="STB27" s="54"/>
      <c r="STC27" s="54"/>
      <c r="STD27" s="54"/>
      <c r="STE27" s="54"/>
      <c r="STF27" s="54"/>
      <c r="STG27" s="54"/>
      <c r="STH27" s="54"/>
      <c r="STI27" s="54"/>
      <c r="STJ27" s="54"/>
      <c r="STK27" s="54"/>
      <c r="STL27" s="54"/>
      <c r="STM27" s="54"/>
      <c r="STN27" s="54"/>
      <c r="STO27" s="54"/>
      <c r="STP27" s="54"/>
      <c r="STQ27" s="54"/>
      <c r="STR27" s="54"/>
      <c r="STS27" s="54"/>
      <c r="STT27" s="54"/>
      <c r="STU27" s="54"/>
      <c r="STV27" s="54"/>
      <c r="STW27" s="54"/>
      <c r="STX27" s="54"/>
      <c r="STY27" s="54"/>
      <c r="STZ27" s="54"/>
      <c r="SUA27" s="54"/>
      <c r="SUB27" s="54"/>
      <c r="SUC27" s="54"/>
      <c r="SUD27" s="54"/>
      <c r="SUE27" s="54"/>
      <c r="SUF27" s="54"/>
      <c r="SUG27" s="54"/>
      <c r="SUH27" s="54"/>
      <c r="SUI27" s="54"/>
      <c r="SUJ27" s="54"/>
      <c r="SUK27" s="54"/>
      <c r="SUL27" s="54"/>
      <c r="SUM27" s="54"/>
      <c r="SUN27" s="54"/>
      <c r="SUO27" s="54"/>
      <c r="SUP27" s="54"/>
      <c r="SUQ27" s="54"/>
      <c r="SUR27" s="54"/>
      <c r="SUS27" s="54"/>
      <c r="SUT27" s="54"/>
      <c r="SUU27" s="54"/>
      <c r="SUV27" s="54"/>
      <c r="SUW27" s="54"/>
      <c r="SUX27" s="54"/>
      <c r="SUY27" s="54"/>
      <c r="SUZ27" s="54"/>
      <c r="SVA27" s="54"/>
      <c r="SVB27" s="54"/>
      <c r="SVC27" s="54"/>
      <c r="SVD27" s="54"/>
      <c r="SVE27" s="54"/>
      <c r="SVF27" s="54"/>
      <c r="SVG27" s="54"/>
      <c r="SVH27" s="54"/>
      <c r="SVI27" s="54"/>
      <c r="SVJ27" s="54"/>
      <c r="SVK27" s="54"/>
      <c r="SVL27" s="54"/>
      <c r="SVM27" s="54"/>
      <c r="SVN27" s="54"/>
      <c r="SVO27" s="54"/>
      <c r="SVP27" s="54"/>
      <c r="SVQ27" s="54"/>
      <c r="SVR27" s="54"/>
      <c r="SVS27" s="54"/>
      <c r="SVT27" s="54"/>
      <c r="SVU27" s="54"/>
      <c r="SVV27" s="54"/>
      <c r="SVW27" s="54"/>
      <c r="SVX27" s="54"/>
      <c r="SVY27" s="54"/>
      <c r="SVZ27" s="54"/>
      <c r="SWA27" s="54"/>
      <c r="SWB27" s="54"/>
      <c r="SWC27" s="54"/>
      <c r="SWD27" s="54"/>
      <c r="SWE27" s="54"/>
      <c r="SWF27" s="54"/>
      <c r="SWG27" s="54"/>
      <c r="SWH27" s="54"/>
      <c r="SWI27" s="54"/>
      <c r="SWJ27" s="54"/>
      <c r="SWK27" s="54"/>
      <c r="SWL27" s="54"/>
      <c r="SWM27" s="54"/>
      <c r="SWN27" s="54"/>
      <c r="SWO27" s="54"/>
      <c r="SWP27" s="54"/>
      <c r="SWQ27" s="54"/>
      <c r="SWR27" s="54"/>
      <c r="SWS27" s="54"/>
      <c r="SWT27" s="54"/>
      <c r="SWU27" s="54"/>
      <c r="SWV27" s="54"/>
      <c r="SWW27" s="54"/>
      <c r="SWX27" s="54"/>
      <c r="SWY27" s="54"/>
      <c r="SWZ27" s="54"/>
      <c r="SXA27" s="54"/>
      <c r="SXB27" s="54"/>
      <c r="SXC27" s="54"/>
      <c r="SXD27" s="54"/>
      <c r="SXE27" s="54"/>
      <c r="SXF27" s="54"/>
      <c r="SXG27" s="54"/>
      <c r="SXH27" s="54"/>
      <c r="SXI27" s="54"/>
      <c r="SXJ27" s="54"/>
      <c r="SXK27" s="54"/>
      <c r="SXL27" s="54"/>
      <c r="SXM27" s="54"/>
      <c r="SXN27" s="54"/>
      <c r="SXO27" s="54"/>
      <c r="SXP27" s="54"/>
      <c r="SXQ27" s="54"/>
      <c r="SXR27" s="54"/>
      <c r="SXS27" s="54"/>
      <c r="SXT27" s="54"/>
      <c r="SXU27" s="54"/>
      <c r="SXV27" s="54"/>
      <c r="SXW27" s="54"/>
      <c r="SXX27" s="54"/>
      <c r="SXY27" s="54"/>
      <c r="SXZ27" s="54"/>
      <c r="SYA27" s="54"/>
      <c r="SYB27" s="54"/>
      <c r="SYC27" s="54"/>
      <c r="SYD27" s="54"/>
      <c r="SYE27" s="54"/>
      <c r="SYF27" s="54"/>
      <c r="SYG27" s="54"/>
      <c r="SYH27" s="54"/>
      <c r="SYI27" s="54"/>
      <c r="SYJ27" s="54"/>
      <c r="SYK27" s="54"/>
      <c r="SYL27" s="54"/>
      <c r="SYM27" s="54"/>
      <c r="SYN27" s="54"/>
      <c r="SYO27" s="54"/>
      <c r="SYP27" s="54"/>
      <c r="SYQ27" s="54"/>
      <c r="SYR27" s="54"/>
      <c r="SYS27" s="54"/>
      <c r="SYT27" s="54"/>
      <c r="SYU27" s="54"/>
      <c r="SYV27" s="54"/>
      <c r="SYW27" s="54"/>
      <c r="SYX27" s="54"/>
      <c r="SYY27" s="54"/>
      <c r="SYZ27" s="54"/>
      <c r="SZA27" s="54"/>
      <c r="SZB27" s="54"/>
      <c r="SZC27" s="54"/>
      <c r="SZD27" s="54"/>
      <c r="SZE27" s="54"/>
      <c r="SZF27" s="54"/>
      <c r="SZG27" s="54"/>
      <c r="SZH27" s="54"/>
      <c r="SZI27" s="54"/>
      <c r="SZJ27" s="54"/>
      <c r="SZK27" s="54"/>
      <c r="SZL27" s="54"/>
      <c r="SZM27" s="54"/>
      <c r="SZN27" s="54"/>
      <c r="SZO27" s="54"/>
      <c r="SZP27" s="54"/>
      <c r="SZQ27" s="54"/>
      <c r="SZR27" s="54"/>
      <c r="SZS27" s="54"/>
      <c r="SZT27" s="54"/>
      <c r="SZU27" s="54"/>
      <c r="SZV27" s="54"/>
      <c r="SZW27" s="54"/>
      <c r="SZX27" s="54"/>
      <c r="SZY27" s="54"/>
      <c r="SZZ27" s="54"/>
      <c r="TAA27" s="54"/>
      <c r="TAB27" s="54"/>
      <c r="TAC27" s="54"/>
      <c r="TAD27" s="54"/>
      <c r="TAE27" s="54"/>
      <c r="TAF27" s="54"/>
      <c r="TAG27" s="54"/>
      <c r="TAH27" s="54"/>
      <c r="TAI27" s="54"/>
      <c r="TAJ27" s="54"/>
      <c r="TAK27" s="54"/>
      <c r="TAL27" s="54"/>
      <c r="TAM27" s="54"/>
      <c r="TAN27" s="54"/>
      <c r="TAO27" s="54"/>
      <c r="TAP27" s="54"/>
      <c r="TAQ27" s="54"/>
      <c r="TAR27" s="54"/>
      <c r="TAS27" s="54"/>
      <c r="TAT27" s="54"/>
      <c r="TAU27" s="54"/>
      <c r="TAV27" s="54"/>
      <c r="TAW27" s="54"/>
      <c r="TAX27" s="54"/>
      <c r="TAY27" s="54"/>
      <c r="TAZ27" s="54"/>
      <c r="TBA27" s="54"/>
      <c r="TBB27" s="54"/>
      <c r="TBC27" s="54"/>
      <c r="TBD27" s="54"/>
      <c r="TBE27" s="54"/>
      <c r="TBF27" s="54"/>
      <c r="TBG27" s="54"/>
      <c r="TBH27" s="54"/>
      <c r="TBI27" s="54"/>
      <c r="TBJ27" s="54"/>
      <c r="TBK27" s="54"/>
      <c r="TBL27" s="54"/>
      <c r="TBM27" s="54"/>
      <c r="TBN27" s="54"/>
      <c r="TBO27" s="54"/>
      <c r="TBP27" s="54"/>
      <c r="TBQ27" s="54"/>
      <c r="TBR27" s="54"/>
      <c r="TBS27" s="54"/>
      <c r="TBT27" s="54"/>
      <c r="TBU27" s="54"/>
      <c r="TBV27" s="54"/>
      <c r="TBW27" s="54"/>
      <c r="TBX27" s="54"/>
      <c r="TBY27" s="54"/>
      <c r="TBZ27" s="54"/>
      <c r="TCA27" s="54"/>
      <c r="TCB27" s="54"/>
      <c r="TCC27" s="54"/>
      <c r="TCD27" s="54"/>
      <c r="TCE27" s="54"/>
      <c r="TCF27" s="54"/>
      <c r="TCG27" s="54"/>
      <c r="TCH27" s="54"/>
      <c r="TCI27" s="54"/>
      <c r="TCJ27" s="54"/>
      <c r="TCK27" s="54"/>
      <c r="TCL27" s="54"/>
      <c r="TCM27" s="54"/>
      <c r="TCN27" s="54"/>
      <c r="TCO27" s="54"/>
      <c r="TCP27" s="54"/>
      <c r="TCQ27" s="54"/>
      <c r="TCR27" s="54"/>
      <c r="TCS27" s="54"/>
      <c r="TCT27" s="54"/>
      <c r="TCU27" s="54"/>
      <c r="TCV27" s="54"/>
      <c r="TCW27" s="54"/>
      <c r="TCX27" s="54"/>
      <c r="TCY27" s="54"/>
      <c r="TCZ27" s="54"/>
      <c r="TDA27" s="54"/>
      <c r="TDB27" s="54"/>
      <c r="TDC27" s="54"/>
      <c r="TDD27" s="54"/>
      <c r="TDE27" s="54"/>
      <c r="TDF27" s="54"/>
      <c r="TDG27" s="54"/>
      <c r="TDH27" s="54"/>
      <c r="TDI27" s="54"/>
      <c r="TDJ27" s="54"/>
      <c r="TDK27" s="54"/>
      <c r="TDL27" s="54"/>
      <c r="TDM27" s="54"/>
      <c r="TDN27" s="54"/>
      <c r="TDO27" s="54"/>
      <c r="TDP27" s="54"/>
      <c r="TDQ27" s="54"/>
      <c r="TDR27" s="54"/>
      <c r="TDS27" s="54"/>
      <c r="TDT27" s="54"/>
      <c r="TDU27" s="54"/>
      <c r="TDV27" s="54"/>
      <c r="TDW27" s="54"/>
      <c r="TDX27" s="54"/>
      <c r="TDY27" s="54"/>
      <c r="TDZ27" s="54"/>
      <c r="TEA27" s="54"/>
      <c r="TEB27" s="54"/>
      <c r="TEC27" s="54"/>
      <c r="TED27" s="54"/>
      <c r="TEE27" s="54"/>
      <c r="TEF27" s="54"/>
      <c r="TEG27" s="54"/>
      <c r="TEH27" s="54"/>
      <c r="TEI27" s="54"/>
      <c r="TEJ27" s="54"/>
      <c r="TEK27" s="54"/>
      <c r="TEL27" s="54"/>
      <c r="TEM27" s="54"/>
      <c r="TEN27" s="54"/>
      <c r="TEO27" s="54"/>
      <c r="TEP27" s="54"/>
      <c r="TEQ27" s="54"/>
      <c r="TER27" s="54"/>
      <c r="TES27" s="54"/>
      <c r="TET27" s="54"/>
      <c r="TEU27" s="54"/>
      <c r="TEV27" s="54"/>
      <c r="TEW27" s="54"/>
      <c r="TEX27" s="54"/>
      <c r="TEY27" s="54"/>
      <c r="TEZ27" s="54"/>
      <c r="TFA27" s="54"/>
      <c r="TFB27" s="54"/>
      <c r="TFC27" s="54"/>
      <c r="TFD27" s="54"/>
      <c r="TFE27" s="54"/>
      <c r="TFF27" s="54"/>
      <c r="TFG27" s="54"/>
      <c r="TFH27" s="54"/>
      <c r="TFI27" s="54"/>
      <c r="TFJ27" s="54"/>
      <c r="TFK27" s="54"/>
      <c r="TFL27" s="54"/>
      <c r="TFM27" s="54"/>
      <c r="TFN27" s="54"/>
      <c r="TFO27" s="54"/>
      <c r="TFP27" s="54"/>
      <c r="TFQ27" s="54"/>
      <c r="TFR27" s="54"/>
      <c r="TFS27" s="54"/>
      <c r="TFT27" s="54"/>
      <c r="TFU27" s="54"/>
      <c r="TFV27" s="54"/>
      <c r="TFW27" s="54"/>
      <c r="TFX27" s="54"/>
      <c r="TFY27" s="54"/>
      <c r="TFZ27" s="54"/>
      <c r="TGA27" s="54"/>
      <c r="TGB27" s="54"/>
      <c r="TGC27" s="54"/>
      <c r="TGD27" s="54"/>
      <c r="TGE27" s="54"/>
      <c r="TGF27" s="54"/>
      <c r="TGG27" s="54"/>
      <c r="TGH27" s="54"/>
      <c r="TGI27" s="54"/>
      <c r="TGJ27" s="54"/>
      <c r="TGK27" s="54"/>
      <c r="TGL27" s="54"/>
      <c r="TGM27" s="54"/>
      <c r="TGN27" s="54"/>
      <c r="TGO27" s="54"/>
      <c r="TGP27" s="54"/>
      <c r="TGQ27" s="54"/>
      <c r="TGR27" s="54"/>
      <c r="TGS27" s="54"/>
      <c r="TGT27" s="54"/>
      <c r="TGU27" s="54"/>
      <c r="TGV27" s="54"/>
      <c r="TGW27" s="54"/>
      <c r="TGX27" s="54"/>
      <c r="TGY27" s="54"/>
      <c r="TGZ27" s="54"/>
      <c r="THA27" s="54"/>
      <c r="THB27" s="54"/>
      <c r="THC27" s="54"/>
      <c r="THD27" s="54"/>
      <c r="THE27" s="54"/>
      <c r="THF27" s="54"/>
      <c r="THG27" s="54"/>
      <c r="THH27" s="54"/>
      <c r="THI27" s="54"/>
      <c r="THJ27" s="54"/>
      <c r="THK27" s="54"/>
      <c r="THL27" s="54"/>
      <c r="THM27" s="54"/>
      <c r="THN27" s="54"/>
      <c r="THO27" s="54"/>
      <c r="THP27" s="54"/>
      <c r="THQ27" s="54"/>
      <c r="THR27" s="54"/>
      <c r="THS27" s="54"/>
      <c r="THT27" s="54"/>
      <c r="THU27" s="54"/>
      <c r="THV27" s="54"/>
      <c r="THW27" s="54"/>
      <c r="THX27" s="54"/>
      <c r="THY27" s="54"/>
      <c r="THZ27" s="54"/>
      <c r="TIA27" s="54"/>
      <c r="TIB27" s="54"/>
      <c r="TIC27" s="54"/>
      <c r="TID27" s="54"/>
      <c r="TIE27" s="54"/>
      <c r="TIF27" s="54"/>
      <c r="TIG27" s="54"/>
      <c r="TIH27" s="54"/>
      <c r="TII27" s="54"/>
      <c r="TIJ27" s="54"/>
      <c r="TIK27" s="54"/>
      <c r="TIL27" s="54"/>
      <c r="TIM27" s="54"/>
      <c r="TIN27" s="54"/>
      <c r="TIO27" s="54"/>
      <c r="TIP27" s="54"/>
      <c r="TIQ27" s="54"/>
      <c r="TIR27" s="54"/>
      <c r="TIS27" s="54"/>
      <c r="TIT27" s="54"/>
      <c r="TIU27" s="54"/>
      <c r="TIV27" s="54"/>
      <c r="TIW27" s="54"/>
      <c r="TIX27" s="54"/>
      <c r="TIY27" s="54"/>
      <c r="TIZ27" s="54"/>
      <c r="TJA27" s="54"/>
      <c r="TJB27" s="54"/>
      <c r="TJC27" s="54"/>
      <c r="TJD27" s="54"/>
      <c r="TJE27" s="54"/>
      <c r="TJF27" s="54"/>
      <c r="TJG27" s="54"/>
      <c r="TJH27" s="54"/>
      <c r="TJI27" s="54"/>
      <c r="TJJ27" s="54"/>
      <c r="TJK27" s="54"/>
      <c r="TJL27" s="54"/>
      <c r="TJM27" s="54"/>
      <c r="TJN27" s="54"/>
      <c r="TJO27" s="54"/>
      <c r="TJP27" s="54"/>
      <c r="TJQ27" s="54"/>
      <c r="TJR27" s="54"/>
      <c r="TJS27" s="54"/>
      <c r="TJT27" s="54"/>
      <c r="TJU27" s="54"/>
      <c r="TJV27" s="54"/>
      <c r="TJW27" s="54"/>
      <c r="TJX27" s="54"/>
      <c r="TJY27" s="54"/>
      <c r="TJZ27" s="54"/>
      <c r="TKA27" s="54"/>
      <c r="TKB27" s="54"/>
      <c r="TKC27" s="54"/>
      <c r="TKD27" s="54"/>
      <c r="TKE27" s="54"/>
      <c r="TKF27" s="54"/>
      <c r="TKG27" s="54"/>
      <c r="TKH27" s="54"/>
      <c r="TKI27" s="54"/>
      <c r="TKJ27" s="54"/>
      <c r="TKK27" s="54"/>
      <c r="TKL27" s="54"/>
      <c r="TKM27" s="54"/>
      <c r="TKN27" s="54"/>
      <c r="TKO27" s="54"/>
      <c r="TKP27" s="54"/>
      <c r="TKQ27" s="54"/>
      <c r="TKR27" s="54"/>
      <c r="TKS27" s="54"/>
      <c r="TKT27" s="54"/>
      <c r="TKU27" s="54"/>
      <c r="TKV27" s="54"/>
      <c r="TKW27" s="54"/>
      <c r="TKX27" s="54"/>
      <c r="TKY27" s="54"/>
      <c r="TKZ27" s="54"/>
      <c r="TLA27" s="54"/>
      <c r="TLB27" s="54"/>
      <c r="TLC27" s="54"/>
      <c r="TLD27" s="54"/>
      <c r="TLE27" s="54"/>
      <c r="TLF27" s="54"/>
      <c r="TLG27" s="54"/>
      <c r="TLH27" s="54"/>
      <c r="TLI27" s="54"/>
      <c r="TLJ27" s="54"/>
      <c r="TLK27" s="54"/>
      <c r="TLL27" s="54"/>
      <c r="TLM27" s="54"/>
      <c r="TLN27" s="54"/>
      <c r="TLO27" s="54"/>
      <c r="TLP27" s="54"/>
      <c r="TLQ27" s="54"/>
      <c r="TLR27" s="54"/>
      <c r="TLS27" s="54"/>
      <c r="TLT27" s="54"/>
      <c r="TLU27" s="54"/>
      <c r="TLV27" s="54"/>
      <c r="TLW27" s="54"/>
      <c r="TLX27" s="54"/>
      <c r="TLY27" s="54"/>
      <c r="TLZ27" s="54"/>
      <c r="TMA27" s="54"/>
      <c r="TMB27" s="54"/>
      <c r="TMC27" s="54"/>
      <c r="TMD27" s="54"/>
      <c r="TME27" s="54"/>
      <c r="TMF27" s="54"/>
      <c r="TMG27" s="54"/>
      <c r="TMH27" s="54"/>
      <c r="TMI27" s="54"/>
      <c r="TMJ27" s="54"/>
      <c r="TMK27" s="54"/>
      <c r="TML27" s="54"/>
      <c r="TMM27" s="54"/>
      <c r="TMN27" s="54"/>
      <c r="TMO27" s="54"/>
      <c r="TMP27" s="54"/>
      <c r="TMQ27" s="54"/>
      <c r="TMR27" s="54"/>
      <c r="TMS27" s="54"/>
      <c r="TMT27" s="54"/>
      <c r="TMU27" s="54"/>
      <c r="TMV27" s="54"/>
      <c r="TMW27" s="54"/>
      <c r="TMX27" s="54"/>
      <c r="TMY27" s="54"/>
      <c r="TMZ27" s="54"/>
      <c r="TNA27" s="54"/>
      <c r="TNB27" s="54"/>
      <c r="TNC27" s="54"/>
      <c r="TND27" s="54"/>
      <c r="TNE27" s="54"/>
      <c r="TNF27" s="54"/>
      <c r="TNG27" s="54"/>
      <c r="TNH27" s="54"/>
      <c r="TNI27" s="54"/>
      <c r="TNJ27" s="54"/>
      <c r="TNK27" s="54"/>
      <c r="TNL27" s="54"/>
      <c r="TNM27" s="54"/>
      <c r="TNN27" s="54"/>
      <c r="TNO27" s="54"/>
      <c r="TNP27" s="54"/>
      <c r="TNQ27" s="54"/>
      <c r="TNR27" s="54"/>
      <c r="TNS27" s="54"/>
      <c r="TNT27" s="54"/>
      <c r="TNU27" s="54"/>
      <c r="TNV27" s="54"/>
      <c r="TNW27" s="54"/>
      <c r="TNX27" s="54"/>
      <c r="TNY27" s="54"/>
      <c r="TNZ27" s="54"/>
      <c r="TOA27" s="54"/>
      <c r="TOB27" s="54"/>
      <c r="TOC27" s="54"/>
      <c r="TOD27" s="54"/>
      <c r="TOE27" s="54"/>
      <c r="TOF27" s="54"/>
      <c r="TOG27" s="54"/>
      <c r="TOH27" s="54"/>
      <c r="TOI27" s="54"/>
      <c r="TOJ27" s="54"/>
      <c r="TOK27" s="54"/>
      <c r="TOL27" s="54"/>
      <c r="TOM27" s="54"/>
      <c r="TON27" s="54"/>
      <c r="TOO27" s="54"/>
      <c r="TOP27" s="54"/>
      <c r="TOQ27" s="54"/>
      <c r="TOR27" s="54"/>
      <c r="TOS27" s="54"/>
      <c r="TOT27" s="54"/>
      <c r="TOU27" s="54"/>
      <c r="TOV27" s="54"/>
      <c r="TOW27" s="54"/>
      <c r="TOX27" s="54"/>
      <c r="TOY27" s="54"/>
      <c r="TOZ27" s="54"/>
      <c r="TPA27" s="54"/>
      <c r="TPB27" s="54"/>
      <c r="TPC27" s="54"/>
      <c r="TPD27" s="54"/>
      <c r="TPE27" s="54"/>
      <c r="TPF27" s="54"/>
      <c r="TPG27" s="54"/>
      <c r="TPH27" s="54"/>
      <c r="TPI27" s="54"/>
      <c r="TPJ27" s="54"/>
      <c r="TPK27" s="54"/>
      <c r="TPL27" s="54"/>
      <c r="TPM27" s="54"/>
      <c r="TPN27" s="54"/>
      <c r="TPO27" s="54"/>
      <c r="TPP27" s="54"/>
      <c r="TPQ27" s="54"/>
      <c r="TPR27" s="54"/>
      <c r="TPS27" s="54"/>
      <c r="TPT27" s="54"/>
      <c r="TPU27" s="54"/>
      <c r="TPV27" s="54"/>
      <c r="TPW27" s="54"/>
      <c r="TPX27" s="54"/>
      <c r="TPY27" s="54"/>
      <c r="TPZ27" s="54"/>
      <c r="TQA27" s="54"/>
      <c r="TQB27" s="54"/>
      <c r="TQC27" s="54"/>
      <c r="TQD27" s="54"/>
      <c r="TQE27" s="54"/>
      <c r="TQF27" s="54"/>
      <c r="TQG27" s="54"/>
      <c r="TQH27" s="54"/>
      <c r="TQI27" s="54"/>
      <c r="TQJ27" s="54"/>
      <c r="TQK27" s="54"/>
      <c r="TQL27" s="54"/>
      <c r="TQM27" s="54"/>
      <c r="TQN27" s="54"/>
      <c r="TQO27" s="54"/>
      <c r="TQP27" s="54"/>
      <c r="TQQ27" s="54"/>
      <c r="TQR27" s="54"/>
      <c r="TQS27" s="54"/>
      <c r="TQT27" s="54"/>
      <c r="TQU27" s="54"/>
      <c r="TQV27" s="54"/>
      <c r="TQW27" s="54"/>
      <c r="TQX27" s="54"/>
      <c r="TQY27" s="54"/>
      <c r="TQZ27" s="54"/>
      <c r="TRA27" s="54"/>
      <c r="TRB27" s="54"/>
      <c r="TRC27" s="54"/>
      <c r="TRD27" s="54"/>
      <c r="TRE27" s="54"/>
      <c r="TRF27" s="54"/>
      <c r="TRG27" s="54"/>
      <c r="TRH27" s="54"/>
      <c r="TRI27" s="54"/>
      <c r="TRJ27" s="54"/>
      <c r="TRK27" s="54"/>
      <c r="TRL27" s="54"/>
      <c r="TRM27" s="54"/>
      <c r="TRN27" s="54"/>
      <c r="TRO27" s="54"/>
      <c r="TRP27" s="54"/>
      <c r="TRQ27" s="54"/>
      <c r="TRR27" s="54"/>
      <c r="TRS27" s="54"/>
      <c r="TRT27" s="54"/>
      <c r="TRU27" s="54"/>
      <c r="TRV27" s="54"/>
      <c r="TRW27" s="54"/>
      <c r="TRX27" s="54"/>
      <c r="TRY27" s="54"/>
      <c r="TRZ27" s="54"/>
      <c r="TSA27" s="54"/>
      <c r="TSB27" s="54"/>
      <c r="TSC27" s="54"/>
      <c r="TSD27" s="54"/>
      <c r="TSE27" s="54"/>
      <c r="TSF27" s="54"/>
      <c r="TSG27" s="54"/>
      <c r="TSH27" s="54"/>
      <c r="TSI27" s="54"/>
      <c r="TSJ27" s="54"/>
      <c r="TSK27" s="54"/>
      <c r="TSL27" s="54"/>
      <c r="TSM27" s="54"/>
      <c r="TSN27" s="54"/>
      <c r="TSO27" s="54"/>
      <c r="TSP27" s="54"/>
      <c r="TSQ27" s="54"/>
      <c r="TSR27" s="54"/>
      <c r="TSS27" s="54"/>
      <c r="TST27" s="54"/>
      <c r="TSU27" s="54"/>
      <c r="TSV27" s="54"/>
      <c r="TSW27" s="54"/>
      <c r="TSX27" s="54"/>
      <c r="TSY27" s="54"/>
      <c r="TSZ27" s="54"/>
      <c r="TTA27" s="54"/>
      <c r="TTB27" s="54"/>
      <c r="TTC27" s="54"/>
      <c r="TTD27" s="54"/>
      <c r="TTE27" s="54"/>
      <c r="TTF27" s="54"/>
      <c r="TTG27" s="54"/>
      <c r="TTH27" s="54"/>
      <c r="TTI27" s="54"/>
      <c r="TTJ27" s="54"/>
      <c r="TTK27" s="54"/>
      <c r="TTL27" s="54"/>
      <c r="TTM27" s="54"/>
      <c r="TTN27" s="54"/>
      <c r="TTO27" s="54"/>
      <c r="TTP27" s="54"/>
      <c r="TTQ27" s="54"/>
      <c r="TTR27" s="54"/>
      <c r="TTS27" s="54"/>
      <c r="TTT27" s="54"/>
      <c r="TTU27" s="54"/>
      <c r="TTV27" s="54"/>
      <c r="TTW27" s="54"/>
      <c r="TTX27" s="54"/>
      <c r="TTY27" s="54"/>
      <c r="TTZ27" s="54"/>
      <c r="TUA27" s="54"/>
      <c r="TUB27" s="54"/>
      <c r="TUC27" s="54"/>
      <c r="TUD27" s="54"/>
      <c r="TUE27" s="54"/>
      <c r="TUF27" s="54"/>
      <c r="TUG27" s="54"/>
      <c r="TUH27" s="54"/>
      <c r="TUI27" s="54"/>
      <c r="TUJ27" s="54"/>
      <c r="TUK27" s="54"/>
      <c r="TUL27" s="54"/>
      <c r="TUM27" s="54"/>
      <c r="TUN27" s="54"/>
      <c r="TUO27" s="54"/>
      <c r="TUP27" s="54"/>
      <c r="TUQ27" s="54"/>
      <c r="TUR27" s="54"/>
      <c r="TUS27" s="54"/>
      <c r="TUT27" s="54"/>
      <c r="TUU27" s="54"/>
      <c r="TUV27" s="54"/>
      <c r="TUW27" s="54"/>
      <c r="TUX27" s="54"/>
      <c r="TUY27" s="54"/>
      <c r="TUZ27" s="54"/>
      <c r="TVA27" s="54"/>
      <c r="TVB27" s="54"/>
      <c r="TVC27" s="54"/>
      <c r="TVD27" s="54"/>
      <c r="TVE27" s="54"/>
      <c r="TVF27" s="54"/>
      <c r="TVG27" s="54"/>
      <c r="TVH27" s="54"/>
      <c r="TVI27" s="54"/>
      <c r="TVJ27" s="54"/>
      <c r="TVK27" s="54"/>
      <c r="TVL27" s="54"/>
      <c r="TVM27" s="54"/>
      <c r="TVN27" s="54"/>
      <c r="TVO27" s="54"/>
      <c r="TVP27" s="54"/>
      <c r="TVQ27" s="54"/>
      <c r="TVR27" s="54"/>
      <c r="TVS27" s="54"/>
      <c r="TVT27" s="54"/>
      <c r="TVU27" s="54"/>
      <c r="TVV27" s="54"/>
      <c r="TVW27" s="54"/>
      <c r="TVX27" s="54"/>
      <c r="TVY27" s="54"/>
      <c r="TVZ27" s="54"/>
      <c r="TWA27" s="54"/>
      <c r="TWB27" s="54"/>
      <c r="TWC27" s="54"/>
      <c r="TWD27" s="54"/>
      <c r="TWE27" s="54"/>
      <c r="TWF27" s="54"/>
      <c r="TWG27" s="54"/>
      <c r="TWH27" s="54"/>
      <c r="TWI27" s="54"/>
      <c r="TWJ27" s="54"/>
      <c r="TWK27" s="54"/>
      <c r="TWL27" s="54"/>
      <c r="TWM27" s="54"/>
      <c r="TWN27" s="54"/>
      <c r="TWO27" s="54"/>
      <c r="TWP27" s="54"/>
      <c r="TWQ27" s="54"/>
      <c r="TWR27" s="54"/>
      <c r="TWS27" s="54"/>
      <c r="TWT27" s="54"/>
      <c r="TWU27" s="54"/>
      <c r="TWV27" s="54"/>
      <c r="TWW27" s="54"/>
      <c r="TWX27" s="54"/>
      <c r="TWY27" s="54"/>
      <c r="TWZ27" s="54"/>
      <c r="TXA27" s="54"/>
      <c r="TXB27" s="54"/>
      <c r="TXC27" s="54"/>
      <c r="TXD27" s="54"/>
      <c r="TXE27" s="54"/>
      <c r="TXF27" s="54"/>
      <c r="TXG27" s="54"/>
      <c r="TXH27" s="54"/>
      <c r="TXI27" s="54"/>
      <c r="TXJ27" s="54"/>
      <c r="TXK27" s="54"/>
      <c r="TXL27" s="54"/>
      <c r="TXM27" s="54"/>
      <c r="TXN27" s="54"/>
      <c r="TXO27" s="54"/>
      <c r="TXP27" s="54"/>
      <c r="TXQ27" s="54"/>
      <c r="TXR27" s="54"/>
      <c r="TXS27" s="54"/>
      <c r="TXT27" s="54"/>
      <c r="TXU27" s="54"/>
      <c r="TXV27" s="54"/>
      <c r="TXW27" s="54"/>
      <c r="TXX27" s="54"/>
      <c r="TXY27" s="54"/>
      <c r="TXZ27" s="54"/>
      <c r="TYA27" s="54"/>
      <c r="TYB27" s="54"/>
      <c r="TYC27" s="54"/>
      <c r="TYD27" s="54"/>
      <c r="TYE27" s="54"/>
      <c r="TYF27" s="54"/>
      <c r="TYG27" s="54"/>
      <c r="TYH27" s="54"/>
      <c r="TYI27" s="54"/>
      <c r="TYJ27" s="54"/>
      <c r="TYK27" s="54"/>
      <c r="TYL27" s="54"/>
      <c r="TYM27" s="54"/>
      <c r="TYN27" s="54"/>
      <c r="TYO27" s="54"/>
      <c r="TYP27" s="54"/>
      <c r="TYQ27" s="54"/>
      <c r="TYR27" s="54"/>
      <c r="TYS27" s="54"/>
      <c r="TYT27" s="54"/>
      <c r="TYU27" s="54"/>
      <c r="TYV27" s="54"/>
      <c r="TYW27" s="54"/>
      <c r="TYX27" s="54"/>
      <c r="TYY27" s="54"/>
      <c r="TYZ27" s="54"/>
      <c r="TZA27" s="54"/>
      <c r="TZB27" s="54"/>
      <c r="TZC27" s="54"/>
      <c r="TZD27" s="54"/>
      <c r="TZE27" s="54"/>
      <c r="TZF27" s="54"/>
      <c r="TZG27" s="54"/>
      <c r="TZH27" s="54"/>
      <c r="TZI27" s="54"/>
      <c r="TZJ27" s="54"/>
      <c r="TZK27" s="54"/>
      <c r="TZL27" s="54"/>
      <c r="TZM27" s="54"/>
      <c r="TZN27" s="54"/>
      <c r="TZO27" s="54"/>
      <c r="TZP27" s="54"/>
      <c r="TZQ27" s="54"/>
      <c r="TZR27" s="54"/>
      <c r="TZS27" s="54"/>
      <c r="TZT27" s="54"/>
      <c r="TZU27" s="54"/>
      <c r="TZV27" s="54"/>
      <c r="TZW27" s="54"/>
      <c r="TZX27" s="54"/>
      <c r="TZY27" s="54"/>
      <c r="TZZ27" s="54"/>
      <c r="UAA27" s="54"/>
      <c r="UAB27" s="54"/>
      <c r="UAC27" s="54"/>
      <c r="UAD27" s="54"/>
      <c r="UAE27" s="54"/>
      <c r="UAF27" s="54"/>
      <c r="UAG27" s="54"/>
      <c r="UAH27" s="54"/>
      <c r="UAI27" s="54"/>
      <c r="UAJ27" s="54"/>
      <c r="UAK27" s="54"/>
      <c r="UAL27" s="54"/>
      <c r="UAM27" s="54"/>
      <c r="UAN27" s="54"/>
      <c r="UAO27" s="54"/>
      <c r="UAP27" s="54"/>
      <c r="UAQ27" s="54"/>
      <c r="UAR27" s="54"/>
      <c r="UAS27" s="54"/>
      <c r="UAT27" s="54"/>
      <c r="UAU27" s="54"/>
      <c r="UAV27" s="54"/>
      <c r="UAW27" s="54"/>
      <c r="UAX27" s="54"/>
      <c r="UAY27" s="54"/>
      <c r="UAZ27" s="54"/>
      <c r="UBA27" s="54"/>
      <c r="UBB27" s="54"/>
      <c r="UBC27" s="54"/>
      <c r="UBD27" s="54"/>
      <c r="UBE27" s="54"/>
      <c r="UBF27" s="54"/>
      <c r="UBG27" s="54"/>
      <c r="UBH27" s="54"/>
      <c r="UBI27" s="54"/>
      <c r="UBJ27" s="54"/>
      <c r="UBK27" s="54"/>
      <c r="UBL27" s="54"/>
      <c r="UBM27" s="54"/>
      <c r="UBN27" s="54"/>
      <c r="UBO27" s="54"/>
      <c r="UBP27" s="54"/>
      <c r="UBQ27" s="54"/>
      <c r="UBR27" s="54"/>
      <c r="UBS27" s="54"/>
      <c r="UBT27" s="54"/>
      <c r="UBU27" s="54"/>
      <c r="UBV27" s="54"/>
      <c r="UBW27" s="54"/>
      <c r="UBX27" s="54"/>
      <c r="UBY27" s="54"/>
      <c r="UBZ27" s="54"/>
      <c r="UCA27" s="54"/>
      <c r="UCB27" s="54"/>
      <c r="UCC27" s="54"/>
      <c r="UCD27" s="54"/>
      <c r="UCE27" s="54"/>
      <c r="UCF27" s="54"/>
      <c r="UCG27" s="54"/>
      <c r="UCH27" s="54"/>
      <c r="UCI27" s="54"/>
      <c r="UCJ27" s="54"/>
      <c r="UCK27" s="54"/>
      <c r="UCL27" s="54"/>
      <c r="UCM27" s="54"/>
      <c r="UCN27" s="54"/>
      <c r="UCO27" s="54"/>
      <c r="UCP27" s="54"/>
      <c r="UCQ27" s="54"/>
      <c r="UCR27" s="54"/>
      <c r="UCS27" s="54"/>
      <c r="UCT27" s="54"/>
      <c r="UCU27" s="54"/>
      <c r="UCV27" s="54"/>
      <c r="UCW27" s="54"/>
      <c r="UCX27" s="54"/>
      <c r="UCY27" s="54"/>
      <c r="UCZ27" s="54"/>
      <c r="UDA27" s="54"/>
      <c r="UDB27" s="54"/>
      <c r="UDC27" s="54"/>
      <c r="UDD27" s="54"/>
      <c r="UDE27" s="54"/>
      <c r="UDF27" s="54"/>
      <c r="UDG27" s="54"/>
      <c r="UDH27" s="54"/>
      <c r="UDI27" s="54"/>
      <c r="UDJ27" s="54"/>
      <c r="UDK27" s="54"/>
      <c r="UDL27" s="54"/>
      <c r="UDM27" s="54"/>
      <c r="UDN27" s="54"/>
      <c r="UDO27" s="54"/>
      <c r="UDP27" s="54"/>
      <c r="UDQ27" s="54"/>
      <c r="UDR27" s="54"/>
      <c r="UDS27" s="54"/>
      <c r="UDT27" s="54"/>
      <c r="UDU27" s="54"/>
      <c r="UDV27" s="54"/>
      <c r="UDW27" s="54"/>
      <c r="UDX27" s="54"/>
      <c r="UDY27" s="54"/>
      <c r="UDZ27" s="54"/>
      <c r="UEA27" s="54"/>
      <c r="UEB27" s="54"/>
      <c r="UEC27" s="54"/>
      <c r="UED27" s="54"/>
      <c r="UEE27" s="54"/>
      <c r="UEF27" s="54"/>
      <c r="UEG27" s="54"/>
      <c r="UEH27" s="54"/>
      <c r="UEI27" s="54"/>
      <c r="UEJ27" s="54"/>
      <c r="UEK27" s="54"/>
      <c r="UEL27" s="54"/>
      <c r="UEM27" s="54"/>
      <c r="UEN27" s="54"/>
      <c r="UEO27" s="54"/>
      <c r="UEP27" s="54"/>
      <c r="UEQ27" s="54"/>
      <c r="UER27" s="54"/>
      <c r="UES27" s="54"/>
      <c r="UET27" s="54"/>
      <c r="UEU27" s="54"/>
      <c r="UEV27" s="54"/>
      <c r="UEW27" s="54"/>
      <c r="UEX27" s="54"/>
      <c r="UEY27" s="54"/>
      <c r="UEZ27" s="54"/>
      <c r="UFA27" s="54"/>
      <c r="UFB27" s="54"/>
      <c r="UFC27" s="54"/>
      <c r="UFD27" s="54"/>
      <c r="UFE27" s="54"/>
      <c r="UFF27" s="54"/>
      <c r="UFG27" s="54"/>
      <c r="UFH27" s="54"/>
      <c r="UFI27" s="54"/>
      <c r="UFJ27" s="54"/>
      <c r="UFK27" s="54"/>
      <c r="UFL27" s="54"/>
      <c r="UFM27" s="54"/>
      <c r="UFN27" s="54"/>
      <c r="UFO27" s="54"/>
      <c r="UFP27" s="54"/>
      <c r="UFQ27" s="54"/>
      <c r="UFR27" s="54"/>
      <c r="UFS27" s="54"/>
      <c r="UFT27" s="54"/>
      <c r="UFU27" s="54"/>
      <c r="UFV27" s="54"/>
      <c r="UFW27" s="54"/>
      <c r="UFX27" s="54"/>
      <c r="UFY27" s="54"/>
      <c r="UFZ27" s="54"/>
      <c r="UGA27" s="54"/>
      <c r="UGB27" s="54"/>
      <c r="UGC27" s="54"/>
      <c r="UGD27" s="54"/>
      <c r="UGE27" s="54"/>
      <c r="UGF27" s="54"/>
      <c r="UGG27" s="54"/>
      <c r="UGH27" s="54"/>
      <c r="UGI27" s="54"/>
      <c r="UGJ27" s="54"/>
      <c r="UGK27" s="54"/>
      <c r="UGL27" s="54"/>
      <c r="UGM27" s="54"/>
      <c r="UGN27" s="54"/>
      <c r="UGO27" s="54"/>
      <c r="UGP27" s="54"/>
      <c r="UGQ27" s="54"/>
      <c r="UGR27" s="54"/>
      <c r="UGS27" s="54"/>
      <c r="UGT27" s="54"/>
      <c r="UGU27" s="54"/>
      <c r="UGV27" s="54"/>
      <c r="UGW27" s="54"/>
      <c r="UGX27" s="54"/>
      <c r="UGY27" s="54"/>
      <c r="UGZ27" s="54"/>
      <c r="UHA27" s="54"/>
      <c r="UHB27" s="54"/>
      <c r="UHC27" s="54"/>
      <c r="UHD27" s="54"/>
      <c r="UHE27" s="54"/>
      <c r="UHF27" s="54"/>
      <c r="UHG27" s="54"/>
      <c r="UHH27" s="54"/>
      <c r="UHI27" s="54"/>
      <c r="UHJ27" s="54"/>
      <c r="UHK27" s="54"/>
      <c r="UHL27" s="54"/>
      <c r="UHM27" s="54"/>
      <c r="UHN27" s="54"/>
      <c r="UHO27" s="54"/>
      <c r="UHP27" s="54"/>
      <c r="UHQ27" s="54"/>
      <c r="UHR27" s="54"/>
      <c r="UHS27" s="54"/>
      <c r="UHT27" s="54"/>
      <c r="UHU27" s="54"/>
      <c r="UHV27" s="54"/>
      <c r="UHW27" s="54"/>
      <c r="UHX27" s="54"/>
      <c r="UHY27" s="54"/>
      <c r="UHZ27" s="54"/>
      <c r="UIA27" s="54"/>
      <c r="UIB27" s="54"/>
      <c r="UIC27" s="54"/>
      <c r="UID27" s="54"/>
      <c r="UIE27" s="54"/>
      <c r="UIF27" s="54"/>
      <c r="UIG27" s="54"/>
      <c r="UIH27" s="54"/>
      <c r="UII27" s="54"/>
      <c r="UIJ27" s="54"/>
      <c r="UIK27" s="54"/>
      <c r="UIL27" s="54"/>
      <c r="UIM27" s="54"/>
      <c r="UIN27" s="54"/>
      <c r="UIO27" s="54"/>
      <c r="UIP27" s="54"/>
      <c r="UIQ27" s="54"/>
      <c r="UIR27" s="54"/>
      <c r="UIS27" s="54"/>
      <c r="UIT27" s="54"/>
      <c r="UIU27" s="54"/>
      <c r="UIV27" s="54"/>
      <c r="UIW27" s="54"/>
      <c r="UIX27" s="54"/>
      <c r="UIY27" s="54"/>
      <c r="UIZ27" s="54"/>
      <c r="UJA27" s="54"/>
      <c r="UJB27" s="54"/>
      <c r="UJC27" s="54"/>
      <c r="UJD27" s="54"/>
      <c r="UJE27" s="54"/>
      <c r="UJF27" s="54"/>
      <c r="UJG27" s="54"/>
      <c r="UJH27" s="54"/>
      <c r="UJI27" s="54"/>
      <c r="UJJ27" s="54"/>
      <c r="UJK27" s="54"/>
      <c r="UJL27" s="54"/>
      <c r="UJM27" s="54"/>
      <c r="UJN27" s="54"/>
      <c r="UJO27" s="54"/>
      <c r="UJP27" s="54"/>
      <c r="UJQ27" s="54"/>
      <c r="UJR27" s="54"/>
      <c r="UJS27" s="54"/>
      <c r="UJT27" s="54"/>
      <c r="UJU27" s="54"/>
      <c r="UJV27" s="54"/>
      <c r="UJW27" s="54"/>
      <c r="UJX27" s="54"/>
      <c r="UJY27" s="54"/>
      <c r="UJZ27" s="54"/>
      <c r="UKA27" s="54"/>
      <c r="UKB27" s="54"/>
      <c r="UKC27" s="54"/>
      <c r="UKD27" s="54"/>
      <c r="UKE27" s="54"/>
      <c r="UKF27" s="54"/>
      <c r="UKG27" s="54"/>
      <c r="UKH27" s="54"/>
      <c r="UKI27" s="54"/>
      <c r="UKJ27" s="54"/>
      <c r="UKK27" s="54"/>
      <c r="UKL27" s="54"/>
      <c r="UKM27" s="54"/>
      <c r="UKN27" s="54"/>
      <c r="UKO27" s="54"/>
      <c r="UKP27" s="54"/>
      <c r="UKQ27" s="54"/>
      <c r="UKR27" s="54"/>
      <c r="UKS27" s="54"/>
      <c r="UKT27" s="54"/>
      <c r="UKU27" s="54"/>
      <c r="UKV27" s="54"/>
      <c r="UKW27" s="54"/>
      <c r="UKX27" s="54"/>
      <c r="UKY27" s="54"/>
      <c r="UKZ27" s="54"/>
      <c r="ULA27" s="54"/>
      <c r="ULB27" s="54"/>
      <c r="ULC27" s="54"/>
      <c r="ULD27" s="54"/>
      <c r="ULE27" s="54"/>
      <c r="ULF27" s="54"/>
      <c r="ULG27" s="54"/>
      <c r="ULH27" s="54"/>
      <c r="ULI27" s="54"/>
      <c r="ULJ27" s="54"/>
      <c r="ULK27" s="54"/>
      <c r="ULL27" s="54"/>
      <c r="ULM27" s="54"/>
      <c r="ULN27" s="54"/>
      <c r="ULO27" s="54"/>
      <c r="ULP27" s="54"/>
      <c r="ULQ27" s="54"/>
      <c r="ULR27" s="54"/>
      <c r="ULS27" s="54"/>
      <c r="ULT27" s="54"/>
      <c r="ULU27" s="54"/>
      <c r="ULV27" s="54"/>
      <c r="ULW27" s="54"/>
      <c r="ULX27" s="54"/>
      <c r="ULY27" s="54"/>
      <c r="ULZ27" s="54"/>
      <c r="UMA27" s="54"/>
      <c r="UMB27" s="54"/>
      <c r="UMC27" s="54"/>
      <c r="UMD27" s="54"/>
      <c r="UME27" s="54"/>
      <c r="UMF27" s="54"/>
      <c r="UMG27" s="54"/>
      <c r="UMH27" s="54"/>
      <c r="UMI27" s="54"/>
      <c r="UMJ27" s="54"/>
      <c r="UMK27" s="54"/>
      <c r="UML27" s="54"/>
      <c r="UMM27" s="54"/>
      <c r="UMN27" s="54"/>
      <c r="UMO27" s="54"/>
      <c r="UMP27" s="54"/>
      <c r="UMQ27" s="54"/>
      <c r="UMR27" s="54"/>
      <c r="UMS27" s="54"/>
      <c r="UMT27" s="54"/>
      <c r="UMU27" s="54"/>
      <c r="UMV27" s="54"/>
      <c r="UMW27" s="54"/>
      <c r="UMX27" s="54"/>
      <c r="UMY27" s="54"/>
      <c r="UMZ27" s="54"/>
      <c r="UNA27" s="54"/>
      <c r="UNB27" s="54"/>
      <c r="UNC27" s="54"/>
      <c r="UND27" s="54"/>
      <c r="UNE27" s="54"/>
      <c r="UNF27" s="54"/>
      <c r="UNG27" s="54"/>
      <c r="UNH27" s="54"/>
      <c r="UNI27" s="54"/>
      <c r="UNJ27" s="54"/>
      <c r="UNK27" s="54"/>
      <c r="UNL27" s="54"/>
      <c r="UNM27" s="54"/>
      <c r="UNN27" s="54"/>
      <c r="UNO27" s="54"/>
      <c r="UNP27" s="54"/>
      <c r="UNQ27" s="54"/>
      <c r="UNR27" s="54"/>
      <c r="UNS27" s="54"/>
      <c r="UNT27" s="54"/>
      <c r="UNU27" s="54"/>
      <c r="UNV27" s="54"/>
      <c r="UNW27" s="54"/>
      <c r="UNX27" s="54"/>
      <c r="UNY27" s="54"/>
      <c r="UNZ27" s="54"/>
      <c r="UOA27" s="54"/>
      <c r="UOB27" s="54"/>
      <c r="UOC27" s="54"/>
      <c r="UOD27" s="54"/>
      <c r="UOE27" s="54"/>
      <c r="UOF27" s="54"/>
      <c r="UOG27" s="54"/>
      <c r="UOH27" s="54"/>
      <c r="UOI27" s="54"/>
      <c r="UOJ27" s="54"/>
      <c r="UOK27" s="54"/>
      <c r="UOL27" s="54"/>
      <c r="UOM27" s="54"/>
      <c r="UON27" s="54"/>
      <c r="UOO27" s="54"/>
      <c r="UOP27" s="54"/>
      <c r="UOQ27" s="54"/>
      <c r="UOR27" s="54"/>
      <c r="UOS27" s="54"/>
      <c r="UOT27" s="54"/>
      <c r="UOU27" s="54"/>
      <c r="UOV27" s="54"/>
      <c r="UOW27" s="54"/>
      <c r="UOX27" s="54"/>
      <c r="UOY27" s="54"/>
      <c r="UOZ27" s="54"/>
      <c r="UPA27" s="54"/>
      <c r="UPB27" s="54"/>
      <c r="UPC27" s="54"/>
      <c r="UPD27" s="54"/>
      <c r="UPE27" s="54"/>
      <c r="UPF27" s="54"/>
      <c r="UPG27" s="54"/>
      <c r="UPH27" s="54"/>
      <c r="UPI27" s="54"/>
      <c r="UPJ27" s="54"/>
      <c r="UPK27" s="54"/>
      <c r="UPL27" s="54"/>
      <c r="UPM27" s="54"/>
      <c r="UPN27" s="54"/>
      <c r="UPO27" s="54"/>
      <c r="UPP27" s="54"/>
      <c r="UPQ27" s="54"/>
      <c r="UPR27" s="54"/>
      <c r="UPS27" s="54"/>
      <c r="UPT27" s="54"/>
      <c r="UPU27" s="54"/>
      <c r="UPV27" s="54"/>
      <c r="UPW27" s="54"/>
      <c r="UPX27" s="54"/>
      <c r="UPY27" s="54"/>
      <c r="UPZ27" s="54"/>
      <c r="UQA27" s="54"/>
      <c r="UQB27" s="54"/>
      <c r="UQC27" s="54"/>
      <c r="UQD27" s="54"/>
      <c r="UQE27" s="54"/>
      <c r="UQF27" s="54"/>
      <c r="UQG27" s="54"/>
      <c r="UQH27" s="54"/>
      <c r="UQI27" s="54"/>
      <c r="UQJ27" s="54"/>
      <c r="UQK27" s="54"/>
      <c r="UQL27" s="54"/>
      <c r="UQM27" s="54"/>
      <c r="UQN27" s="54"/>
      <c r="UQO27" s="54"/>
      <c r="UQP27" s="54"/>
      <c r="UQQ27" s="54"/>
      <c r="UQR27" s="54"/>
      <c r="UQS27" s="54"/>
      <c r="UQT27" s="54"/>
      <c r="UQU27" s="54"/>
      <c r="UQV27" s="54"/>
      <c r="UQW27" s="54"/>
      <c r="UQX27" s="54"/>
      <c r="UQY27" s="54"/>
      <c r="UQZ27" s="54"/>
      <c r="URA27" s="54"/>
      <c r="URB27" s="54"/>
      <c r="URC27" s="54"/>
      <c r="URD27" s="54"/>
      <c r="URE27" s="54"/>
      <c r="URF27" s="54"/>
      <c r="URG27" s="54"/>
      <c r="URH27" s="54"/>
      <c r="URI27" s="54"/>
      <c r="URJ27" s="54"/>
      <c r="URK27" s="54"/>
      <c r="URL27" s="54"/>
      <c r="URM27" s="54"/>
      <c r="URN27" s="54"/>
      <c r="URO27" s="54"/>
      <c r="URP27" s="54"/>
      <c r="URQ27" s="54"/>
      <c r="URR27" s="54"/>
      <c r="URS27" s="54"/>
      <c r="URT27" s="54"/>
      <c r="URU27" s="54"/>
      <c r="URV27" s="54"/>
      <c r="URW27" s="54"/>
      <c r="URX27" s="54"/>
      <c r="URY27" s="54"/>
      <c r="URZ27" s="54"/>
      <c r="USA27" s="54"/>
      <c r="USB27" s="54"/>
      <c r="USC27" s="54"/>
      <c r="USD27" s="54"/>
      <c r="USE27" s="54"/>
      <c r="USF27" s="54"/>
      <c r="USG27" s="54"/>
      <c r="USH27" s="54"/>
      <c r="USI27" s="54"/>
      <c r="USJ27" s="54"/>
      <c r="USK27" s="54"/>
      <c r="USL27" s="54"/>
      <c r="USM27" s="54"/>
      <c r="USN27" s="54"/>
      <c r="USO27" s="54"/>
      <c r="USP27" s="54"/>
      <c r="USQ27" s="54"/>
      <c r="USR27" s="54"/>
      <c r="USS27" s="54"/>
      <c r="UST27" s="54"/>
      <c r="USU27" s="54"/>
      <c r="USV27" s="54"/>
      <c r="USW27" s="54"/>
      <c r="USX27" s="54"/>
      <c r="USY27" s="54"/>
      <c r="USZ27" s="54"/>
      <c r="UTA27" s="54"/>
      <c r="UTB27" s="54"/>
      <c r="UTC27" s="54"/>
      <c r="UTD27" s="54"/>
      <c r="UTE27" s="54"/>
      <c r="UTF27" s="54"/>
      <c r="UTG27" s="54"/>
      <c r="UTH27" s="54"/>
      <c r="UTI27" s="54"/>
      <c r="UTJ27" s="54"/>
      <c r="UTK27" s="54"/>
      <c r="UTL27" s="54"/>
      <c r="UTM27" s="54"/>
      <c r="UTN27" s="54"/>
      <c r="UTO27" s="54"/>
      <c r="UTP27" s="54"/>
      <c r="UTQ27" s="54"/>
      <c r="UTR27" s="54"/>
      <c r="UTS27" s="54"/>
      <c r="UTT27" s="54"/>
      <c r="UTU27" s="54"/>
      <c r="UTV27" s="54"/>
      <c r="UTW27" s="54"/>
      <c r="UTX27" s="54"/>
      <c r="UTY27" s="54"/>
      <c r="UTZ27" s="54"/>
      <c r="UUA27" s="54"/>
      <c r="UUB27" s="54"/>
      <c r="UUC27" s="54"/>
      <c r="UUD27" s="54"/>
      <c r="UUE27" s="54"/>
      <c r="UUF27" s="54"/>
      <c r="UUG27" s="54"/>
      <c r="UUH27" s="54"/>
      <c r="UUI27" s="54"/>
      <c r="UUJ27" s="54"/>
      <c r="UUK27" s="54"/>
      <c r="UUL27" s="54"/>
      <c r="UUM27" s="54"/>
      <c r="UUN27" s="54"/>
      <c r="UUO27" s="54"/>
      <c r="UUP27" s="54"/>
      <c r="UUQ27" s="54"/>
      <c r="UUR27" s="54"/>
      <c r="UUS27" s="54"/>
      <c r="UUT27" s="54"/>
      <c r="UUU27" s="54"/>
      <c r="UUV27" s="54"/>
      <c r="UUW27" s="54"/>
      <c r="UUX27" s="54"/>
      <c r="UUY27" s="54"/>
      <c r="UUZ27" s="54"/>
      <c r="UVA27" s="54"/>
      <c r="UVB27" s="54"/>
      <c r="UVC27" s="54"/>
      <c r="UVD27" s="54"/>
      <c r="UVE27" s="54"/>
      <c r="UVF27" s="54"/>
      <c r="UVG27" s="54"/>
      <c r="UVH27" s="54"/>
      <c r="UVI27" s="54"/>
      <c r="UVJ27" s="54"/>
      <c r="UVK27" s="54"/>
      <c r="UVL27" s="54"/>
      <c r="UVM27" s="54"/>
      <c r="UVN27" s="54"/>
      <c r="UVO27" s="54"/>
      <c r="UVP27" s="54"/>
      <c r="UVQ27" s="54"/>
      <c r="UVR27" s="54"/>
      <c r="UVS27" s="54"/>
      <c r="UVT27" s="54"/>
      <c r="UVU27" s="54"/>
      <c r="UVV27" s="54"/>
      <c r="UVW27" s="54"/>
      <c r="UVX27" s="54"/>
      <c r="UVY27" s="54"/>
      <c r="UVZ27" s="54"/>
      <c r="UWA27" s="54"/>
      <c r="UWB27" s="54"/>
      <c r="UWC27" s="54"/>
      <c r="UWD27" s="54"/>
      <c r="UWE27" s="54"/>
      <c r="UWF27" s="54"/>
      <c r="UWG27" s="54"/>
      <c r="UWH27" s="54"/>
      <c r="UWI27" s="54"/>
      <c r="UWJ27" s="54"/>
      <c r="UWK27" s="54"/>
      <c r="UWL27" s="54"/>
      <c r="UWM27" s="54"/>
      <c r="UWN27" s="54"/>
      <c r="UWO27" s="54"/>
      <c r="UWP27" s="54"/>
      <c r="UWQ27" s="54"/>
      <c r="UWR27" s="54"/>
      <c r="UWS27" s="54"/>
      <c r="UWT27" s="54"/>
      <c r="UWU27" s="54"/>
      <c r="UWV27" s="54"/>
      <c r="UWW27" s="54"/>
      <c r="UWX27" s="54"/>
      <c r="UWY27" s="54"/>
      <c r="UWZ27" s="54"/>
      <c r="UXA27" s="54"/>
      <c r="UXB27" s="54"/>
      <c r="UXC27" s="54"/>
      <c r="UXD27" s="54"/>
      <c r="UXE27" s="54"/>
      <c r="UXF27" s="54"/>
      <c r="UXG27" s="54"/>
      <c r="UXH27" s="54"/>
      <c r="UXI27" s="54"/>
      <c r="UXJ27" s="54"/>
      <c r="UXK27" s="54"/>
      <c r="UXL27" s="54"/>
      <c r="UXM27" s="54"/>
      <c r="UXN27" s="54"/>
      <c r="UXO27" s="54"/>
      <c r="UXP27" s="54"/>
      <c r="UXQ27" s="54"/>
      <c r="UXR27" s="54"/>
      <c r="UXS27" s="54"/>
      <c r="UXT27" s="54"/>
      <c r="UXU27" s="54"/>
      <c r="UXV27" s="54"/>
      <c r="UXW27" s="54"/>
      <c r="UXX27" s="54"/>
      <c r="UXY27" s="54"/>
      <c r="UXZ27" s="54"/>
      <c r="UYA27" s="54"/>
      <c r="UYB27" s="54"/>
      <c r="UYC27" s="54"/>
      <c r="UYD27" s="54"/>
      <c r="UYE27" s="54"/>
      <c r="UYF27" s="54"/>
      <c r="UYG27" s="54"/>
      <c r="UYH27" s="54"/>
      <c r="UYI27" s="54"/>
      <c r="UYJ27" s="54"/>
      <c r="UYK27" s="54"/>
      <c r="UYL27" s="54"/>
      <c r="UYM27" s="54"/>
      <c r="UYN27" s="54"/>
      <c r="UYO27" s="54"/>
      <c r="UYP27" s="54"/>
      <c r="UYQ27" s="54"/>
      <c r="UYR27" s="54"/>
      <c r="UYS27" s="54"/>
      <c r="UYT27" s="54"/>
      <c r="UYU27" s="54"/>
      <c r="UYV27" s="54"/>
      <c r="UYW27" s="54"/>
      <c r="UYX27" s="54"/>
      <c r="UYY27" s="54"/>
      <c r="UYZ27" s="54"/>
      <c r="UZA27" s="54"/>
      <c r="UZB27" s="54"/>
      <c r="UZC27" s="54"/>
      <c r="UZD27" s="54"/>
      <c r="UZE27" s="54"/>
      <c r="UZF27" s="54"/>
      <c r="UZG27" s="54"/>
      <c r="UZH27" s="54"/>
      <c r="UZI27" s="54"/>
      <c r="UZJ27" s="54"/>
      <c r="UZK27" s="54"/>
      <c r="UZL27" s="54"/>
      <c r="UZM27" s="54"/>
      <c r="UZN27" s="54"/>
      <c r="UZO27" s="54"/>
      <c r="UZP27" s="54"/>
      <c r="UZQ27" s="54"/>
      <c r="UZR27" s="54"/>
      <c r="UZS27" s="54"/>
      <c r="UZT27" s="54"/>
      <c r="UZU27" s="54"/>
      <c r="UZV27" s="54"/>
      <c r="UZW27" s="54"/>
      <c r="UZX27" s="54"/>
      <c r="UZY27" s="54"/>
      <c r="UZZ27" s="54"/>
      <c r="VAA27" s="54"/>
      <c r="VAB27" s="54"/>
      <c r="VAC27" s="54"/>
      <c r="VAD27" s="54"/>
      <c r="VAE27" s="54"/>
      <c r="VAF27" s="54"/>
      <c r="VAG27" s="54"/>
      <c r="VAH27" s="54"/>
      <c r="VAI27" s="54"/>
      <c r="VAJ27" s="54"/>
      <c r="VAK27" s="54"/>
      <c r="VAL27" s="54"/>
      <c r="VAM27" s="54"/>
      <c r="VAN27" s="54"/>
      <c r="VAO27" s="54"/>
      <c r="VAP27" s="54"/>
      <c r="VAQ27" s="54"/>
      <c r="VAR27" s="54"/>
      <c r="VAS27" s="54"/>
      <c r="VAT27" s="54"/>
      <c r="VAU27" s="54"/>
      <c r="VAV27" s="54"/>
      <c r="VAW27" s="54"/>
      <c r="VAX27" s="54"/>
      <c r="VAY27" s="54"/>
      <c r="VAZ27" s="54"/>
      <c r="VBA27" s="54"/>
      <c r="VBB27" s="54"/>
      <c r="VBC27" s="54"/>
      <c r="VBD27" s="54"/>
      <c r="VBE27" s="54"/>
      <c r="VBF27" s="54"/>
      <c r="VBG27" s="54"/>
      <c r="VBH27" s="54"/>
      <c r="VBI27" s="54"/>
      <c r="VBJ27" s="54"/>
      <c r="VBK27" s="54"/>
      <c r="VBL27" s="54"/>
      <c r="VBM27" s="54"/>
      <c r="VBN27" s="54"/>
      <c r="VBO27" s="54"/>
      <c r="VBP27" s="54"/>
      <c r="VBQ27" s="54"/>
      <c r="VBR27" s="54"/>
      <c r="VBS27" s="54"/>
      <c r="VBT27" s="54"/>
      <c r="VBU27" s="54"/>
      <c r="VBV27" s="54"/>
      <c r="VBW27" s="54"/>
      <c r="VBX27" s="54"/>
      <c r="VBY27" s="54"/>
      <c r="VBZ27" s="54"/>
      <c r="VCA27" s="54"/>
      <c r="VCB27" s="54"/>
      <c r="VCC27" s="54"/>
      <c r="VCD27" s="54"/>
      <c r="VCE27" s="54"/>
      <c r="VCF27" s="54"/>
      <c r="VCG27" s="54"/>
      <c r="VCH27" s="54"/>
      <c r="VCI27" s="54"/>
      <c r="VCJ27" s="54"/>
      <c r="VCK27" s="54"/>
      <c r="VCL27" s="54"/>
      <c r="VCM27" s="54"/>
      <c r="VCN27" s="54"/>
      <c r="VCO27" s="54"/>
      <c r="VCP27" s="54"/>
      <c r="VCQ27" s="54"/>
      <c r="VCR27" s="54"/>
      <c r="VCS27" s="54"/>
      <c r="VCT27" s="54"/>
      <c r="VCU27" s="54"/>
      <c r="VCV27" s="54"/>
      <c r="VCW27" s="54"/>
      <c r="VCX27" s="54"/>
      <c r="VCY27" s="54"/>
      <c r="VCZ27" s="54"/>
      <c r="VDA27" s="54"/>
      <c r="VDB27" s="54"/>
      <c r="VDC27" s="54"/>
      <c r="VDD27" s="54"/>
      <c r="VDE27" s="54"/>
      <c r="VDF27" s="54"/>
      <c r="VDG27" s="54"/>
      <c r="VDH27" s="54"/>
      <c r="VDI27" s="54"/>
      <c r="VDJ27" s="54"/>
      <c r="VDK27" s="54"/>
      <c r="VDL27" s="54"/>
      <c r="VDM27" s="54"/>
      <c r="VDN27" s="54"/>
      <c r="VDO27" s="54"/>
      <c r="VDP27" s="54"/>
      <c r="VDQ27" s="54"/>
      <c r="VDR27" s="54"/>
      <c r="VDS27" s="54"/>
      <c r="VDT27" s="54"/>
      <c r="VDU27" s="54"/>
      <c r="VDV27" s="54"/>
      <c r="VDW27" s="54"/>
      <c r="VDX27" s="54"/>
      <c r="VDY27" s="54"/>
      <c r="VDZ27" s="54"/>
      <c r="VEA27" s="54"/>
      <c r="VEB27" s="54"/>
      <c r="VEC27" s="54"/>
      <c r="VED27" s="54"/>
      <c r="VEE27" s="54"/>
      <c r="VEF27" s="54"/>
      <c r="VEG27" s="54"/>
      <c r="VEH27" s="54"/>
      <c r="VEI27" s="54"/>
      <c r="VEJ27" s="54"/>
      <c r="VEK27" s="54"/>
      <c r="VEL27" s="54"/>
      <c r="VEM27" s="54"/>
      <c r="VEN27" s="54"/>
      <c r="VEO27" s="54"/>
      <c r="VEP27" s="54"/>
      <c r="VEQ27" s="54"/>
      <c r="VER27" s="54"/>
      <c r="VES27" s="54"/>
      <c r="VET27" s="54"/>
      <c r="VEU27" s="54"/>
      <c r="VEV27" s="54"/>
      <c r="VEW27" s="54"/>
      <c r="VEX27" s="54"/>
      <c r="VEY27" s="54"/>
      <c r="VEZ27" s="54"/>
      <c r="VFA27" s="54"/>
      <c r="VFB27" s="54"/>
      <c r="VFC27" s="54"/>
      <c r="VFD27" s="54"/>
      <c r="VFE27" s="54"/>
      <c r="VFF27" s="54"/>
      <c r="VFG27" s="54"/>
      <c r="VFH27" s="54"/>
      <c r="VFI27" s="54"/>
      <c r="VFJ27" s="54"/>
      <c r="VFK27" s="54"/>
      <c r="VFL27" s="54"/>
      <c r="VFM27" s="54"/>
      <c r="VFN27" s="54"/>
      <c r="VFO27" s="54"/>
      <c r="VFP27" s="54"/>
      <c r="VFQ27" s="54"/>
      <c r="VFR27" s="54"/>
      <c r="VFS27" s="54"/>
      <c r="VFT27" s="54"/>
      <c r="VFU27" s="54"/>
      <c r="VFV27" s="54"/>
      <c r="VFW27" s="54"/>
      <c r="VFX27" s="54"/>
      <c r="VFY27" s="54"/>
      <c r="VFZ27" s="54"/>
      <c r="VGA27" s="54"/>
      <c r="VGB27" s="54"/>
      <c r="VGC27" s="54"/>
      <c r="VGD27" s="54"/>
      <c r="VGE27" s="54"/>
      <c r="VGF27" s="54"/>
      <c r="VGG27" s="54"/>
      <c r="VGH27" s="54"/>
      <c r="VGI27" s="54"/>
      <c r="VGJ27" s="54"/>
      <c r="VGK27" s="54"/>
      <c r="VGL27" s="54"/>
      <c r="VGM27" s="54"/>
      <c r="VGN27" s="54"/>
      <c r="VGO27" s="54"/>
      <c r="VGP27" s="54"/>
      <c r="VGQ27" s="54"/>
      <c r="VGR27" s="54"/>
      <c r="VGS27" s="54"/>
      <c r="VGT27" s="54"/>
      <c r="VGU27" s="54"/>
      <c r="VGV27" s="54"/>
      <c r="VGW27" s="54"/>
      <c r="VGX27" s="54"/>
      <c r="VGY27" s="54"/>
      <c r="VGZ27" s="54"/>
      <c r="VHA27" s="54"/>
      <c r="VHB27" s="54"/>
      <c r="VHC27" s="54"/>
      <c r="VHD27" s="54"/>
      <c r="VHE27" s="54"/>
      <c r="VHF27" s="54"/>
      <c r="VHG27" s="54"/>
      <c r="VHH27" s="54"/>
      <c r="VHI27" s="54"/>
      <c r="VHJ27" s="54"/>
      <c r="VHK27" s="54"/>
      <c r="VHL27" s="54"/>
      <c r="VHM27" s="54"/>
      <c r="VHN27" s="54"/>
      <c r="VHO27" s="54"/>
      <c r="VHP27" s="54"/>
      <c r="VHQ27" s="54"/>
      <c r="VHR27" s="54"/>
      <c r="VHS27" s="54"/>
      <c r="VHT27" s="54"/>
      <c r="VHU27" s="54"/>
      <c r="VHV27" s="54"/>
      <c r="VHW27" s="54"/>
      <c r="VHX27" s="54"/>
      <c r="VHY27" s="54"/>
      <c r="VHZ27" s="54"/>
      <c r="VIA27" s="54"/>
      <c r="VIB27" s="54"/>
      <c r="VIC27" s="54"/>
      <c r="VID27" s="54"/>
      <c r="VIE27" s="54"/>
      <c r="VIF27" s="54"/>
      <c r="VIG27" s="54"/>
      <c r="VIH27" s="54"/>
      <c r="VII27" s="54"/>
      <c r="VIJ27" s="54"/>
      <c r="VIK27" s="54"/>
      <c r="VIL27" s="54"/>
      <c r="VIM27" s="54"/>
      <c r="VIN27" s="54"/>
      <c r="VIO27" s="54"/>
      <c r="VIP27" s="54"/>
      <c r="VIQ27" s="54"/>
      <c r="VIR27" s="54"/>
      <c r="VIS27" s="54"/>
      <c r="VIT27" s="54"/>
      <c r="VIU27" s="54"/>
      <c r="VIV27" s="54"/>
      <c r="VIW27" s="54"/>
      <c r="VIX27" s="54"/>
      <c r="VIY27" s="54"/>
      <c r="VIZ27" s="54"/>
      <c r="VJA27" s="54"/>
      <c r="VJB27" s="54"/>
      <c r="VJC27" s="54"/>
      <c r="VJD27" s="54"/>
      <c r="VJE27" s="54"/>
      <c r="VJF27" s="54"/>
      <c r="VJG27" s="54"/>
      <c r="VJH27" s="54"/>
      <c r="VJI27" s="54"/>
      <c r="VJJ27" s="54"/>
      <c r="VJK27" s="54"/>
      <c r="VJL27" s="54"/>
      <c r="VJM27" s="54"/>
      <c r="VJN27" s="54"/>
      <c r="VJO27" s="54"/>
      <c r="VJP27" s="54"/>
      <c r="VJQ27" s="54"/>
      <c r="VJR27" s="54"/>
      <c r="VJS27" s="54"/>
      <c r="VJT27" s="54"/>
      <c r="VJU27" s="54"/>
      <c r="VJV27" s="54"/>
      <c r="VJW27" s="54"/>
      <c r="VJX27" s="54"/>
      <c r="VJY27" s="54"/>
      <c r="VJZ27" s="54"/>
      <c r="VKA27" s="54"/>
      <c r="VKB27" s="54"/>
      <c r="VKC27" s="54"/>
      <c r="VKD27" s="54"/>
      <c r="VKE27" s="54"/>
      <c r="VKF27" s="54"/>
      <c r="VKG27" s="54"/>
      <c r="VKH27" s="54"/>
      <c r="VKI27" s="54"/>
      <c r="VKJ27" s="54"/>
      <c r="VKK27" s="54"/>
      <c r="VKL27" s="54"/>
      <c r="VKM27" s="54"/>
      <c r="VKN27" s="54"/>
      <c r="VKO27" s="54"/>
      <c r="VKP27" s="54"/>
      <c r="VKQ27" s="54"/>
      <c r="VKR27" s="54"/>
      <c r="VKS27" s="54"/>
      <c r="VKT27" s="54"/>
      <c r="VKU27" s="54"/>
      <c r="VKV27" s="54"/>
      <c r="VKW27" s="54"/>
      <c r="VKX27" s="54"/>
      <c r="VKY27" s="54"/>
      <c r="VKZ27" s="54"/>
      <c r="VLA27" s="54"/>
      <c r="VLB27" s="54"/>
      <c r="VLC27" s="54"/>
      <c r="VLD27" s="54"/>
      <c r="VLE27" s="54"/>
      <c r="VLF27" s="54"/>
      <c r="VLG27" s="54"/>
      <c r="VLH27" s="54"/>
      <c r="VLI27" s="54"/>
      <c r="VLJ27" s="54"/>
      <c r="VLK27" s="54"/>
      <c r="VLL27" s="54"/>
      <c r="VLM27" s="54"/>
      <c r="VLN27" s="54"/>
      <c r="VLO27" s="54"/>
      <c r="VLP27" s="54"/>
      <c r="VLQ27" s="54"/>
      <c r="VLR27" s="54"/>
      <c r="VLS27" s="54"/>
      <c r="VLT27" s="54"/>
      <c r="VLU27" s="54"/>
      <c r="VLV27" s="54"/>
      <c r="VLW27" s="54"/>
      <c r="VLX27" s="54"/>
      <c r="VLY27" s="54"/>
      <c r="VLZ27" s="54"/>
      <c r="VMA27" s="54"/>
      <c r="VMB27" s="54"/>
      <c r="VMC27" s="54"/>
      <c r="VMD27" s="54"/>
      <c r="VME27" s="54"/>
      <c r="VMF27" s="54"/>
      <c r="VMG27" s="54"/>
      <c r="VMH27" s="54"/>
      <c r="VMI27" s="54"/>
      <c r="VMJ27" s="54"/>
      <c r="VMK27" s="54"/>
      <c r="VML27" s="54"/>
      <c r="VMM27" s="54"/>
      <c r="VMN27" s="54"/>
      <c r="VMO27" s="54"/>
      <c r="VMP27" s="54"/>
      <c r="VMQ27" s="54"/>
      <c r="VMR27" s="54"/>
      <c r="VMS27" s="54"/>
      <c r="VMT27" s="54"/>
      <c r="VMU27" s="54"/>
      <c r="VMV27" s="54"/>
      <c r="VMW27" s="54"/>
      <c r="VMX27" s="54"/>
      <c r="VMY27" s="54"/>
      <c r="VMZ27" s="54"/>
      <c r="VNA27" s="54"/>
      <c r="VNB27" s="54"/>
      <c r="VNC27" s="54"/>
      <c r="VND27" s="54"/>
      <c r="VNE27" s="54"/>
      <c r="VNF27" s="54"/>
      <c r="VNG27" s="54"/>
      <c r="VNH27" s="54"/>
      <c r="VNI27" s="54"/>
      <c r="VNJ27" s="54"/>
      <c r="VNK27" s="54"/>
      <c r="VNL27" s="54"/>
      <c r="VNM27" s="54"/>
      <c r="VNN27" s="54"/>
      <c r="VNO27" s="54"/>
      <c r="VNP27" s="54"/>
      <c r="VNQ27" s="54"/>
      <c r="VNR27" s="54"/>
      <c r="VNS27" s="54"/>
      <c r="VNT27" s="54"/>
      <c r="VNU27" s="54"/>
      <c r="VNV27" s="54"/>
      <c r="VNW27" s="54"/>
      <c r="VNX27" s="54"/>
      <c r="VNY27" s="54"/>
      <c r="VNZ27" s="54"/>
      <c r="VOA27" s="54"/>
      <c r="VOB27" s="54"/>
      <c r="VOC27" s="54"/>
      <c r="VOD27" s="54"/>
      <c r="VOE27" s="54"/>
      <c r="VOF27" s="54"/>
      <c r="VOG27" s="54"/>
      <c r="VOH27" s="54"/>
      <c r="VOI27" s="54"/>
      <c r="VOJ27" s="54"/>
      <c r="VOK27" s="54"/>
      <c r="VOL27" s="54"/>
      <c r="VOM27" s="54"/>
      <c r="VON27" s="54"/>
      <c r="VOO27" s="54"/>
      <c r="VOP27" s="54"/>
      <c r="VOQ27" s="54"/>
      <c r="VOR27" s="54"/>
      <c r="VOS27" s="54"/>
      <c r="VOT27" s="54"/>
      <c r="VOU27" s="54"/>
      <c r="VOV27" s="54"/>
      <c r="VOW27" s="54"/>
      <c r="VOX27" s="54"/>
      <c r="VOY27" s="54"/>
      <c r="VOZ27" s="54"/>
      <c r="VPA27" s="54"/>
      <c r="VPB27" s="54"/>
      <c r="VPC27" s="54"/>
      <c r="VPD27" s="54"/>
      <c r="VPE27" s="54"/>
      <c r="VPF27" s="54"/>
      <c r="VPG27" s="54"/>
      <c r="VPH27" s="54"/>
      <c r="VPI27" s="54"/>
      <c r="VPJ27" s="54"/>
      <c r="VPK27" s="54"/>
      <c r="VPL27" s="54"/>
      <c r="VPM27" s="54"/>
      <c r="VPN27" s="54"/>
      <c r="VPO27" s="54"/>
      <c r="VPP27" s="54"/>
      <c r="VPQ27" s="54"/>
      <c r="VPR27" s="54"/>
      <c r="VPS27" s="54"/>
      <c r="VPT27" s="54"/>
      <c r="VPU27" s="54"/>
      <c r="VPV27" s="54"/>
      <c r="VPW27" s="54"/>
      <c r="VPX27" s="54"/>
      <c r="VPY27" s="54"/>
      <c r="VPZ27" s="54"/>
      <c r="VQA27" s="54"/>
      <c r="VQB27" s="54"/>
      <c r="VQC27" s="54"/>
      <c r="VQD27" s="54"/>
      <c r="VQE27" s="54"/>
      <c r="VQF27" s="54"/>
      <c r="VQG27" s="54"/>
      <c r="VQH27" s="54"/>
      <c r="VQI27" s="54"/>
      <c r="VQJ27" s="54"/>
      <c r="VQK27" s="54"/>
      <c r="VQL27" s="54"/>
      <c r="VQM27" s="54"/>
      <c r="VQN27" s="54"/>
      <c r="VQO27" s="54"/>
      <c r="VQP27" s="54"/>
      <c r="VQQ27" s="54"/>
      <c r="VQR27" s="54"/>
      <c r="VQS27" s="54"/>
      <c r="VQT27" s="54"/>
      <c r="VQU27" s="54"/>
      <c r="VQV27" s="54"/>
      <c r="VQW27" s="54"/>
      <c r="VQX27" s="54"/>
      <c r="VQY27" s="54"/>
      <c r="VQZ27" s="54"/>
      <c r="VRA27" s="54"/>
      <c r="VRB27" s="54"/>
      <c r="VRC27" s="54"/>
      <c r="VRD27" s="54"/>
      <c r="VRE27" s="54"/>
      <c r="VRF27" s="54"/>
      <c r="VRG27" s="54"/>
      <c r="VRH27" s="54"/>
      <c r="VRI27" s="54"/>
      <c r="VRJ27" s="54"/>
      <c r="VRK27" s="54"/>
      <c r="VRL27" s="54"/>
      <c r="VRM27" s="54"/>
      <c r="VRN27" s="54"/>
      <c r="VRO27" s="54"/>
      <c r="VRP27" s="54"/>
      <c r="VRQ27" s="54"/>
      <c r="VRR27" s="54"/>
      <c r="VRS27" s="54"/>
      <c r="VRT27" s="54"/>
      <c r="VRU27" s="54"/>
      <c r="VRV27" s="54"/>
      <c r="VRW27" s="54"/>
      <c r="VRX27" s="54"/>
      <c r="VRY27" s="54"/>
      <c r="VRZ27" s="54"/>
      <c r="VSA27" s="54"/>
      <c r="VSB27" s="54"/>
      <c r="VSC27" s="54"/>
      <c r="VSD27" s="54"/>
      <c r="VSE27" s="54"/>
      <c r="VSF27" s="54"/>
      <c r="VSG27" s="54"/>
      <c r="VSH27" s="54"/>
      <c r="VSI27" s="54"/>
      <c r="VSJ27" s="54"/>
      <c r="VSK27" s="54"/>
      <c r="VSL27" s="54"/>
      <c r="VSM27" s="54"/>
      <c r="VSN27" s="54"/>
      <c r="VSO27" s="54"/>
      <c r="VSP27" s="54"/>
      <c r="VSQ27" s="54"/>
      <c r="VSR27" s="54"/>
      <c r="VSS27" s="54"/>
      <c r="VST27" s="54"/>
      <c r="VSU27" s="54"/>
      <c r="VSV27" s="54"/>
      <c r="VSW27" s="54"/>
      <c r="VSX27" s="54"/>
      <c r="VSY27" s="54"/>
      <c r="VSZ27" s="54"/>
      <c r="VTA27" s="54"/>
      <c r="VTB27" s="54"/>
      <c r="VTC27" s="54"/>
      <c r="VTD27" s="54"/>
      <c r="VTE27" s="54"/>
      <c r="VTF27" s="54"/>
      <c r="VTG27" s="54"/>
      <c r="VTH27" s="54"/>
      <c r="VTI27" s="54"/>
      <c r="VTJ27" s="54"/>
      <c r="VTK27" s="54"/>
      <c r="VTL27" s="54"/>
      <c r="VTM27" s="54"/>
      <c r="VTN27" s="54"/>
      <c r="VTO27" s="54"/>
      <c r="VTP27" s="54"/>
      <c r="VTQ27" s="54"/>
      <c r="VTR27" s="54"/>
      <c r="VTS27" s="54"/>
      <c r="VTT27" s="54"/>
      <c r="VTU27" s="54"/>
      <c r="VTV27" s="54"/>
      <c r="VTW27" s="54"/>
      <c r="VTX27" s="54"/>
      <c r="VTY27" s="54"/>
      <c r="VTZ27" s="54"/>
      <c r="VUA27" s="54"/>
      <c r="VUB27" s="54"/>
      <c r="VUC27" s="54"/>
      <c r="VUD27" s="54"/>
      <c r="VUE27" s="54"/>
      <c r="VUF27" s="54"/>
      <c r="VUG27" s="54"/>
      <c r="VUH27" s="54"/>
      <c r="VUI27" s="54"/>
      <c r="VUJ27" s="54"/>
      <c r="VUK27" s="54"/>
      <c r="VUL27" s="54"/>
      <c r="VUM27" s="54"/>
      <c r="VUN27" s="54"/>
      <c r="VUO27" s="54"/>
      <c r="VUP27" s="54"/>
      <c r="VUQ27" s="54"/>
      <c r="VUR27" s="54"/>
      <c r="VUS27" s="54"/>
      <c r="VUT27" s="54"/>
      <c r="VUU27" s="54"/>
      <c r="VUV27" s="54"/>
      <c r="VUW27" s="54"/>
      <c r="VUX27" s="54"/>
      <c r="VUY27" s="54"/>
      <c r="VUZ27" s="54"/>
      <c r="VVA27" s="54"/>
      <c r="VVB27" s="54"/>
      <c r="VVC27" s="54"/>
      <c r="VVD27" s="54"/>
      <c r="VVE27" s="54"/>
      <c r="VVF27" s="54"/>
      <c r="VVG27" s="54"/>
      <c r="VVH27" s="54"/>
      <c r="VVI27" s="54"/>
      <c r="VVJ27" s="54"/>
      <c r="VVK27" s="54"/>
      <c r="VVL27" s="54"/>
      <c r="VVM27" s="54"/>
      <c r="VVN27" s="54"/>
      <c r="VVO27" s="54"/>
      <c r="VVP27" s="54"/>
      <c r="VVQ27" s="54"/>
      <c r="VVR27" s="54"/>
      <c r="VVS27" s="54"/>
      <c r="VVT27" s="54"/>
      <c r="VVU27" s="54"/>
      <c r="VVV27" s="54"/>
      <c r="VVW27" s="54"/>
      <c r="VVX27" s="54"/>
      <c r="VVY27" s="54"/>
      <c r="VVZ27" s="54"/>
      <c r="VWA27" s="54"/>
      <c r="VWB27" s="54"/>
      <c r="VWC27" s="54"/>
      <c r="VWD27" s="54"/>
      <c r="VWE27" s="54"/>
      <c r="VWF27" s="54"/>
      <c r="VWG27" s="54"/>
      <c r="VWH27" s="54"/>
      <c r="VWI27" s="54"/>
      <c r="VWJ27" s="54"/>
      <c r="VWK27" s="54"/>
      <c r="VWL27" s="54"/>
      <c r="VWM27" s="54"/>
      <c r="VWN27" s="54"/>
      <c r="VWO27" s="54"/>
      <c r="VWP27" s="54"/>
      <c r="VWQ27" s="54"/>
      <c r="VWR27" s="54"/>
      <c r="VWS27" s="54"/>
      <c r="VWT27" s="54"/>
      <c r="VWU27" s="54"/>
      <c r="VWV27" s="54"/>
      <c r="VWW27" s="54"/>
      <c r="VWX27" s="54"/>
      <c r="VWY27" s="54"/>
      <c r="VWZ27" s="54"/>
      <c r="VXA27" s="54"/>
      <c r="VXB27" s="54"/>
      <c r="VXC27" s="54"/>
      <c r="VXD27" s="54"/>
      <c r="VXE27" s="54"/>
      <c r="VXF27" s="54"/>
      <c r="VXG27" s="54"/>
      <c r="VXH27" s="54"/>
      <c r="VXI27" s="54"/>
      <c r="VXJ27" s="54"/>
      <c r="VXK27" s="54"/>
      <c r="VXL27" s="54"/>
      <c r="VXM27" s="54"/>
      <c r="VXN27" s="54"/>
      <c r="VXO27" s="54"/>
      <c r="VXP27" s="54"/>
      <c r="VXQ27" s="54"/>
      <c r="VXR27" s="54"/>
      <c r="VXS27" s="54"/>
      <c r="VXT27" s="54"/>
      <c r="VXU27" s="54"/>
      <c r="VXV27" s="54"/>
      <c r="VXW27" s="54"/>
      <c r="VXX27" s="54"/>
      <c r="VXY27" s="54"/>
      <c r="VXZ27" s="54"/>
      <c r="VYA27" s="54"/>
      <c r="VYB27" s="54"/>
      <c r="VYC27" s="54"/>
      <c r="VYD27" s="54"/>
      <c r="VYE27" s="54"/>
      <c r="VYF27" s="54"/>
      <c r="VYG27" s="54"/>
      <c r="VYH27" s="54"/>
      <c r="VYI27" s="54"/>
      <c r="VYJ27" s="54"/>
      <c r="VYK27" s="54"/>
      <c r="VYL27" s="54"/>
      <c r="VYM27" s="54"/>
      <c r="VYN27" s="54"/>
      <c r="VYO27" s="54"/>
      <c r="VYP27" s="54"/>
      <c r="VYQ27" s="54"/>
      <c r="VYR27" s="54"/>
      <c r="VYS27" s="54"/>
      <c r="VYT27" s="54"/>
      <c r="VYU27" s="54"/>
      <c r="VYV27" s="54"/>
      <c r="VYW27" s="54"/>
      <c r="VYX27" s="54"/>
      <c r="VYY27" s="54"/>
      <c r="VYZ27" s="54"/>
      <c r="VZA27" s="54"/>
      <c r="VZB27" s="54"/>
      <c r="VZC27" s="54"/>
      <c r="VZD27" s="54"/>
      <c r="VZE27" s="54"/>
      <c r="VZF27" s="54"/>
      <c r="VZG27" s="54"/>
      <c r="VZH27" s="54"/>
      <c r="VZI27" s="54"/>
      <c r="VZJ27" s="54"/>
      <c r="VZK27" s="54"/>
      <c r="VZL27" s="54"/>
      <c r="VZM27" s="54"/>
      <c r="VZN27" s="54"/>
      <c r="VZO27" s="54"/>
      <c r="VZP27" s="54"/>
      <c r="VZQ27" s="54"/>
      <c r="VZR27" s="54"/>
      <c r="VZS27" s="54"/>
      <c r="VZT27" s="54"/>
      <c r="VZU27" s="54"/>
      <c r="VZV27" s="54"/>
      <c r="VZW27" s="54"/>
      <c r="VZX27" s="54"/>
      <c r="VZY27" s="54"/>
      <c r="VZZ27" s="54"/>
      <c r="WAA27" s="54"/>
      <c r="WAB27" s="54"/>
      <c r="WAC27" s="54"/>
      <c r="WAD27" s="54"/>
      <c r="WAE27" s="54"/>
      <c r="WAF27" s="54"/>
      <c r="WAG27" s="54"/>
      <c r="WAH27" s="54"/>
      <c r="WAI27" s="54"/>
      <c r="WAJ27" s="54"/>
      <c r="WAK27" s="54"/>
      <c r="WAL27" s="54"/>
      <c r="WAM27" s="54"/>
      <c r="WAN27" s="54"/>
      <c r="WAO27" s="54"/>
      <c r="WAP27" s="54"/>
      <c r="WAQ27" s="54"/>
      <c r="WAR27" s="54"/>
      <c r="WAS27" s="54"/>
      <c r="WAT27" s="54"/>
      <c r="WAU27" s="54"/>
      <c r="WAV27" s="54"/>
      <c r="WAW27" s="54"/>
      <c r="WAX27" s="54"/>
      <c r="WAY27" s="54"/>
      <c r="WAZ27" s="54"/>
      <c r="WBA27" s="54"/>
      <c r="WBB27" s="54"/>
      <c r="WBC27" s="54"/>
      <c r="WBD27" s="54"/>
      <c r="WBE27" s="54"/>
      <c r="WBF27" s="54"/>
      <c r="WBG27" s="54"/>
      <c r="WBH27" s="54"/>
      <c r="WBI27" s="54"/>
      <c r="WBJ27" s="54"/>
      <c r="WBK27" s="54"/>
      <c r="WBL27" s="54"/>
      <c r="WBM27" s="54"/>
      <c r="WBN27" s="54"/>
      <c r="WBO27" s="54"/>
      <c r="WBP27" s="54"/>
      <c r="WBQ27" s="54"/>
      <c r="WBR27" s="54"/>
      <c r="WBS27" s="54"/>
      <c r="WBT27" s="54"/>
      <c r="WBU27" s="54"/>
      <c r="WBV27" s="54"/>
      <c r="WBW27" s="54"/>
      <c r="WBX27" s="54"/>
      <c r="WBY27" s="54"/>
      <c r="WBZ27" s="54"/>
      <c r="WCA27" s="54"/>
      <c r="WCB27" s="54"/>
      <c r="WCC27" s="54"/>
      <c r="WCD27" s="54"/>
      <c r="WCE27" s="54"/>
      <c r="WCF27" s="54"/>
      <c r="WCG27" s="54"/>
      <c r="WCH27" s="54"/>
      <c r="WCI27" s="54"/>
      <c r="WCJ27" s="54"/>
      <c r="WCK27" s="54"/>
      <c r="WCL27" s="54"/>
      <c r="WCM27" s="54"/>
      <c r="WCN27" s="54"/>
      <c r="WCO27" s="54"/>
      <c r="WCP27" s="54"/>
      <c r="WCQ27" s="54"/>
      <c r="WCR27" s="54"/>
      <c r="WCS27" s="54"/>
      <c r="WCT27" s="54"/>
      <c r="WCU27" s="54"/>
      <c r="WCV27" s="54"/>
      <c r="WCW27" s="54"/>
      <c r="WCX27" s="54"/>
      <c r="WCY27" s="54"/>
      <c r="WCZ27" s="54"/>
      <c r="WDA27" s="54"/>
      <c r="WDB27" s="54"/>
      <c r="WDC27" s="54"/>
      <c r="WDD27" s="54"/>
      <c r="WDE27" s="54"/>
      <c r="WDF27" s="54"/>
      <c r="WDG27" s="54"/>
      <c r="WDH27" s="54"/>
      <c r="WDI27" s="54"/>
      <c r="WDJ27" s="54"/>
      <c r="WDK27" s="54"/>
      <c r="WDL27" s="54"/>
      <c r="WDM27" s="54"/>
      <c r="WDN27" s="54"/>
      <c r="WDO27" s="54"/>
      <c r="WDP27" s="54"/>
      <c r="WDQ27" s="54"/>
      <c r="WDR27" s="54"/>
      <c r="WDS27" s="54"/>
      <c r="WDT27" s="54"/>
      <c r="WDU27" s="54"/>
      <c r="WDV27" s="54"/>
      <c r="WDW27" s="54"/>
      <c r="WDX27" s="54"/>
      <c r="WDY27" s="54"/>
      <c r="WDZ27" s="54"/>
      <c r="WEA27" s="54"/>
      <c r="WEB27" s="54"/>
      <c r="WEC27" s="54"/>
      <c r="WED27" s="54"/>
      <c r="WEE27" s="54"/>
      <c r="WEF27" s="54"/>
      <c r="WEG27" s="54"/>
      <c r="WEH27" s="54"/>
      <c r="WEI27" s="54"/>
      <c r="WEJ27" s="54"/>
      <c r="WEK27" s="54"/>
      <c r="WEL27" s="54"/>
      <c r="WEM27" s="54"/>
      <c r="WEN27" s="54"/>
      <c r="WEO27" s="54"/>
      <c r="WEP27" s="54"/>
      <c r="WEQ27" s="54"/>
      <c r="WER27" s="54"/>
      <c r="WES27" s="54"/>
      <c r="WET27" s="54"/>
      <c r="WEU27" s="54"/>
      <c r="WEV27" s="54"/>
      <c r="WEW27" s="54"/>
      <c r="WEX27" s="54"/>
      <c r="WEY27" s="54"/>
      <c r="WEZ27" s="54"/>
      <c r="WFA27" s="54"/>
      <c r="WFB27" s="54"/>
      <c r="WFC27" s="54"/>
      <c r="WFD27" s="54"/>
      <c r="WFE27" s="54"/>
      <c r="WFF27" s="54"/>
      <c r="WFG27" s="54"/>
      <c r="WFH27" s="54"/>
      <c r="WFI27" s="54"/>
      <c r="WFJ27" s="54"/>
      <c r="WFK27" s="54"/>
      <c r="WFL27" s="54"/>
      <c r="WFM27" s="54"/>
      <c r="WFN27" s="54"/>
      <c r="WFO27" s="54"/>
      <c r="WFP27" s="54"/>
      <c r="WFQ27" s="54"/>
      <c r="WFR27" s="54"/>
      <c r="WFS27" s="54"/>
      <c r="WFT27" s="54"/>
      <c r="WFU27" s="54"/>
      <c r="WFV27" s="54"/>
      <c r="WFW27" s="54"/>
      <c r="WFX27" s="54"/>
      <c r="WFY27" s="54"/>
      <c r="WFZ27" s="54"/>
      <c r="WGA27" s="54"/>
      <c r="WGB27" s="54"/>
      <c r="WGC27" s="54"/>
      <c r="WGD27" s="54"/>
      <c r="WGE27" s="54"/>
      <c r="WGF27" s="54"/>
      <c r="WGG27" s="54"/>
      <c r="WGH27" s="54"/>
      <c r="WGI27" s="54"/>
      <c r="WGJ27" s="54"/>
      <c r="WGK27" s="54"/>
      <c r="WGL27" s="54"/>
      <c r="WGM27" s="54"/>
      <c r="WGN27" s="54"/>
      <c r="WGO27" s="54"/>
      <c r="WGP27" s="54"/>
      <c r="WGQ27" s="54"/>
      <c r="WGR27" s="54"/>
      <c r="WGS27" s="54"/>
      <c r="WGT27" s="54"/>
      <c r="WGU27" s="54"/>
      <c r="WGV27" s="54"/>
      <c r="WGW27" s="54"/>
      <c r="WGX27" s="54"/>
      <c r="WGY27" s="54"/>
      <c r="WGZ27" s="54"/>
      <c r="WHA27" s="54"/>
      <c r="WHB27" s="54"/>
      <c r="WHC27" s="54"/>
      <c r="WHD27" s="54"/>
      <c r="WHE27" s="54"/>
      <c r="WHF27" s="54"/>
      <c r="WHG27" s="54"/>
      <c r="WHH27" s="54"/>
      <c r="WHI27" s="54"/>
      <c r="WHJ27" s="54"/>
      <c r="WHK27" s="54"/>
      <c r="WHL27" s="54"/>
      <c r="WHM27" s="54"/>
      <c r="WHN27" s="54"/>
      <c r="WHO27" s="54"/>
      <c r="WHP27" s="54"/>
      <c r="WHQ27" s="54"/>
      <c r="WHR27" s="54"/>
      <c r="WHS27" s="54"/>
      <c r="WHT27" s="54"/>
      <c r="WHU27" s="54"/>
      <c r="WHV27" s="54"/>
      <c r="WHW27" s="54"/>
      <c r="WHX27" s="54"/>
      <c r="WHY27" s="54"/>
      <c r="WHZ27" s="54"/>
      <c r="WIA27" s="54"/>
      <c r="WIB27" s="54"/>
      <c r="WIC27" s="54"/>
      <c r="WID27" s="54"/>
      <c r="WIE27" s="54"/>
      <c r="WIF27" s="54"/>
      <c r="WIG27" s="54"/>
      <c r="WIH27" s="54"/>
      <c r="WII27" s="54"/>
      <c r="WIJ27" s="54"/>
      <c r="WIK27" s="54"/>
      <c r="WIL27" s="54"/>
      <c r="WIM27" s="54"/>
      <c r="WIN27" s="54"/>
      <c r="WIO27" s="54"/>
      <c r="WIP27" s="54"/>
      <c r="WIQ27" s="54"/>
      <c r="WIR27" s="54"/>
      <c r="WIS27" s="54"/>
      <c r="WIT27" s="54"/>
      <c r="WIU27" s="54"/>
      <c r="WIV27" s="54"/>
      <c r="WIW27" s="54"/>
      <c r="WIX27" s="54"/>
      <c r="WIY27" s="54"/>
      <c r="WIZ27" s="54"/>
      <c r="WJA27" s="54"/>
      <c r="WJB27" s="54"/>
      <c r="WJC27" s="54"/>
      <c r="WJD27" s="54"/>
      <c r="WJE27" s="54"/>
      <c r="WJF27" s="54"/>
      <c r="WJG27" s="54"/>
      <c r="WJH27" s="54"/>
      <c r="WJI27" s="54"/>
      <c r="WJJ27" s="54"/>
      <c r="WJK27" s="54"/>
      <c r="WJL27" s="54"/>
      <c r="WJM27" s="54"/>
      <c r="WJN27" s="54"/>
      <c r="WJO27" s="54"/>
      <c r="WJP27" s="54"/>
      <c r="WJQ27" s="54"/>
      <c r="WJR27" s="54"/>
      <c r="WJS27" s="54"/>
      <c r="WJT27" s="54"/>
      <c r="WJU27" s="54"/>
      <c r="WJV27" s="54"/>
      <c r="WJW27" s="54"/>
      <c r="WJX27" s="54"/>
      <c r="WJY27" s="54"/>
      <c r="WJZ27" s="54"/>
      <c r="WKA27" s="54"/>
      <c r="WKB27" s="54"/>
      <c r="WKC27" s="54"/>
      <c r="WKD27" s="54"/>
      <c r="WKE27" s="54"/>
      <c r="WKF27" s="54"/>
      <c r="WKG27" s="54"/>
      <c r="WKH27" s="54"/>
      <c r="WKI27" s="54"/>
      <c r="WKJ27" s="54"/>
      <c r="WKK27" s="54"/>
      <c r="WKL27" s="54"/>
      <c r="WKM27" s="54"/>
      <c r="WKN27" s="54"/>
      <c r="WKO27" s="54"/>
      <c r="WKP27" s="54"/>
      <c r="WKQ27" s="54"/>
      <c r="WKR27" s="54"/>
      <c r="WKS27" s="54"/>
      <c r="WKT27" s="54"/>
      <c r="WKU27" s="54"/>
      <c r="WKV27" s="54"/>
      <c r="WKW27" s="54"/>
      <c r="WKX27" s="54"/>
      <c r="WKY27" s="54"/>
      <c r="WKZ27" s="54"/>
      <c r="WLA27" s="54"/>
      <c r="WLB27" s="54"/>
      <c r="WLC27" s="54"/>
      <c r="WLD27" s="54"/>
      <c r="WLE27" s="54"/>
      <c r="WLF27" s="54"/>
      <c r="WLG27" s="54"/>
      <c r="WLH27" s="54"/>
      <c r="WLI27" s="54"/>
      <c r="WLJ27" s="54"/>
      <c r="WLK27" s="54"/>
      <c r="WLL27" s="54"/>
      <c r="WLM27" s="54"/>
      <c r="WLN27" s="54"/>
      <c r="WLO27" s="54"/>
      <c r="WLP27" s="54"/>
      <c r="WLQ27" s="54"/>
      <c r="WLR27" s="54"/>
      <c r="WLS27" s="54"/>
      <c r="WLT27" s="54"/>
      <c r="WLU27" s="54"/>
      <c r="WLV27" s="54"/>
      <c r="WLW27" s="54"/>
      <c r="WLX27" s="54"/>
      <c r="WLY27" s="54"/>
      <c r="WLZ27" s="54"/>
      <c r="WMA27" s="54"/>
      <c r="WMB27" s="54"/>
      <c r="WMC27" s="54"/>
      <c r="WMD27" s="54"/>
      <c r="WME27" s="54"/>
      <c r="WMF27" s="54"/>
      <c r="WMG27" s="54"/>
      <c r="WMH27" s="54"/>
      <c r="WMI27" s="54"/>
      <c r="WMJ27" s="54"/>
      <c r="WMK27" s="54"/>
      <c r="WML27" s="54"/>
      <c r="WMM27" s="54"/>
      <c r="WMN27" s="54"/>
      <c r="WMO27" s="54"/>
      <c r="WMP27" s="54"/>
      <c r="WMQ27" s="54"/>
      <c r="WMR27" s="54"/>
      <c r="WMS27" s="54"/>
      <c r="WMT27" s="54"/>
      <c r="WMU27" s="54"/>
      <c r="WMV27" s="54"/>
      <c r="WMW27" s="54"/>
      <c r="WMX27" s="54"/>
      <c r="WMY27" s="54"/>
      <c r="WMZ27" s="54"/>
      <c r="WNA27" s="54"/>
      <c r="WNB27" s="54"/>
      <c r="WNC27" s="54"/>
      <c r="WND27" s="54"/>
      <c r="WNE27" s="54"/>
      <c r="WNF27" s="54"/>
      <c r="WNG27" s="54"/>
      <c r="WNH27" s="54"/>
      <c r="WNI27" s="54"/>
      <c r="WNJ27" s="54"/>
      <c r="WNK27" s="54"/>
      <c r="WNL27" s="54"/>
      <c r="WNM27" s="54"/>
      <c r="WNN27" s="54"/>
      <c r="WNO27" s="54"/>
      <c r="WNP27" s="54"/>
      <c r="WNQ27" s="54"/>
      <c r="WNR27" s="54"/>
      <c r="WNS27" s="54"/>
      <c r="WNT27" s="54"/>
      <c r="WNU27" s="54"/>
      <c r="WNV27" s="54"/>
      <c r="WNW27" s="54"/>
      <c r="WNX27" s="54"/>
      <c r="WNY27" s="54"/>
      <c r="WNZ27" s="54"/>
      <c r="WOA27" s="54"/>
      <c r="WOB27" s="54"/>
      <c r="WOC27" s="54"/>
      <c r="WOD27" s="54"/>
      <c r="WOE27" s="54"/>
      <c r="WOF27" s="54"/>
      <c r="WOG27" s="54"/>
      <c r="WOH27" s="54"/>
      <c r="WOI27" s="54"/>
      <c r="WOJ27" s="54"/>
      <c r="WOK27" s="54"/>
      <c r="WOL27" s="54"/>
      <c r="WOM27" s="54"/>
      <c r="WON27" s="54"/>
      <c r="WOO27" s="54"/>
      <c r="WOP27" s="54"/>
      <c r="WOQ27" s="54"/>
      <c r="WOR27" s="54"/>
      <c r="WOS27" s="54"/>
      <c r="WOT27" s="54"/>
      <c r="WOU27" s="54"/>
      <c r="WOV27" s="54"/>
      <c r="WOW27" s="54"/>
      <c r="WOX27" s="54"/>
      <c r="WOY27" s="54"/>
      <c r="WOZ27" s="54"/>
      <c r="WPA27" s="54"/>
      <c r="WPB27" s="54"/>
      <c r="WPC27" s="54"/>
      <c r="WPD27" s="54"/>
      <c r="WPE27" s="54"/>
      <c r="WPF27" s="54"/>
      <c r="WPG27" s="54"/>
      <c r="WPH27" s="54"/>
      <c r="WPI27" s="54"/>
      <c r="WPJ27" s="54"/>
      <c r="WPK27" s="54"/>
      <c r="WPL27" s="54"/>
      <c r="WPM27" s="54"/>
      <c r="WPN27" s="54"/>
      <c r="WPO27" s="54"/>
      <c r="WPP27" s="54"/>
      <c r="WPQ27" s="54"/>
      <c r="WPR27" s="54"/>
      <c r="WPS27" s="54"/>
      <c r="WPT27" s="54"/>
      <c r="WPU27" s="54"/>
      <c r="WPV27" s="54"/>
      <c r="WPW27" s="54"/>
      <c r="WPX27" s="54"/>
      <c r="WPY27" s="54"/>
      <c r="WPZ27" s="54"/>
      <c r="WQA27" s="54"/>
      <c r="WQB27" s="54"/>
      <c r="WQC27" s="54"/>
      <c r="WQD27" s="54"/>
      <c r="WQE27" s="54"/>
      <c r="WQF27" s="54"/>
      <c r="WQG27" s="54"/>
      <c r="WQH27" s="54"/>
      <c r="WQI27" s="54"/>
      <c r="WQJ27" s="54"/>
      <c r="WQK27" s="54"/>
      <c r="WQL27" s="54"/>
      <c r="WQM27" s="54"/>
      <c r="WQN27" s="54"/>
      <c r="WQO27" s="54"/>
      <c r="WQP27" s="54"/>
      <c r="WQQ27" s="54"/>
      <c r="WQR27" s="54"/>
      <c r="WQS27" s="54"/>
      <c r="WQT27" s="54"/>
      <c r="WQU27" s="54"/>
      <c r="WQV27" s="54"/>
      <c r="WQW27" s="54"/>
      <c r="WQX27" s="54"/>
      <c r="WQY27" s="54"/>
      <c r="WQZ27" s="54"/>
      <c r="WRA27" s="54"/>
      <c r="WRB27" s="54"/>
      <c r="WRC27" s="54"/>
      <c r="WRD27" s="54"/>
      <c r="WRE27" s="54"/>
      <c r="WRF27" s="54"/>
      <c r="WRG27" s="54"/>
      <c r="WRH27" s="54"/>
      <c r="WRI27" s="54"/>
      <c r="WRJ27" s="54"/>
      <c r="WRK27" s="54"/>
      <c r="WRL27" s="54"/>
      <c r="WRM27" s="54"/>
      <c r="WRN27" s="54"/>
      <c r="WRO27" s="54"/>
      <c r="WRP27" s="54"/>
      <c r="WRQ27" s="54"/>
      <c r="WRR27" s="54"/>
      <c r="WRS27" s="54"/>
      <c r="WRT27" s="54"/>
      <c r="WRU27" s="54"/>
      <c r="WRV27" s="54"/>
      <c r="WRW27" s="54"/>
      <c r="WRX27" s="54"/>
      <c r="WRY27" s="54"/>
      <c r="WRZ27" s="54"/>
      <c r="WSA27" s="54"/>
      <c r="WSB27" s="54"/>
      <c r="WSC27" s="54"/>
      <c r="WSD27" s="54"/>
      <c r="WSE27" s="54"/>
      <c r="WSF27" s="54"/>
      <c r="WSG27" s="54"/>
      <c r="WSH27" s="54"/>
      <c r="WSI27" s="54"/>
      <c r="WSJ27" s="54"/>
      <c r="WSK27" s="54"/>
      <c r="WSL27" s="54"/>
      <c r="WSM27" s="54"/>
      <c r="WSN27" s="54"/>
      <c r="WSO27" s="54"/>
      <c r="WSP27" s="54"/>
      <c r="WSQ27" s="54"/>
      <c r="WSR27" s="54"/>
      <c r="WSS27" s="54"/>
      <c r="WST27" s="54"/>
      <c r="WSU27" s="54"/>
      <c r="WSV27" s="54"/>
      <c r="WSW27" s="54"/>
      <c r="WSX27" s="54"/>
      <c r="WSY27" s="54"/>
      <c r="WSZ27" s="54"/>
      <c r="WTA27" s="54"/>
      <c r="WTB27" s="54"/>
      <c r="WTC27" s="54"/>
      <c r="WTD27" s="54"/>
      <c r="WTE27" s="54"/>
      <c r="WTF27" s="54"/>
      <c r="WTG27" s="54"/>
      <c r="WTH27" s="54"/>
      <c r="WTI27" s="54"/>
      <c r="WTJ27" s="54"/>
      <c r="WTK27" s="54"/>
      <c r="WTL27" s="54"/>
      <c r="WTM27" s="54"/>
      <c r="WTN27" s="54"/>
      <c r="WTO27" s="54"/>
      <c r="WTP27" s="54"/>
      <c r="WTQ27" s="54"/>
      <c r="WTR27" s="54"/>
      <c r="WTS27" s="54"/>
      <c r="WTT27" s="54"/>
      <c r="WTU27" s="54"/>
      <c r="WTV27" s="54"/>
      <c r="WTW27" s="54"/>
      <c r="WTX27" s="54"/>
      <c r="WTY27" s="54"/>
      <c r="WTZ27" s="54"/>
      <c r="WUA27" s="54"/>
      <c r="WUB27" s="54"/>
      <c r="WUC27" s="54"/>
      <c r="WUD27" s="54"/>
      <c r="WUE27" s="54"/>
      <c r="WUF27" s="54"/>
      <c r="WUG27" s="54"/>
      <c r="WUH27" s="54"/>
      <c r="WUI27" s="54"/>
      <c r="WUJ27" s="54"/>
      <c r="WUK27" s="54"/>
      <c r="WUL27" s="54"/>
      <c r="WUM27" s="54"/>
      <c r="WUN27" s="54"/>
      <c r="WUO27" s="54"/>
      <c r="WUP27" s="54"/>
      <c r="WUQ27" s="54"/>
      <c r="WUR27" s="54"/>
      <c r="WUS27" s="54"/>
      <c r="WUT27" s="54"/>
      <c r="WUU27" s="54"/>
      <c r="WUV27" s="54"/>
      <c r="WUW27" s="54"/>
      <c r="WUX27" s="54"/>
      <c r="WUY27" s="54"/>
      <c r="WUZ27" s="54"/>
      <c r="WVA27" s="54"/>
      <c r="WVB27" s="54"/>
      <c r="WVC27" s="54"/>
      <c r="WVD27" s="54"/>
      <c r="WVE27" s="54"/>
      <c r="WVF27" s="54"/>
      <c r="WVG27" s="54"/>
      <c r="WVH27" s="54"/>
      <c r="WVI27" s="54"/>
      <c r="WVJ27" s="54"/>
      <c r="WVK27" s="54"/>
      <c r="WVL27" s="54"/>
      <c r="WVM27" s="54"/>
      <c r="WVN27" s="54"/>
      <c r="WVO27" s="54"/>
      <c r="WVP27" s="54"/>
      <c r="WVQ27" s="54"/>
      <c r="WVR27" s="54"/>
      <c r="WVS27" s="54"/>
      <c r="WVT27" s="54"/>
      <c r="WVU27" s="54"/>
      <c r="WVV27" s="54"/>
      <c r="WVW27" s="54"/>
      <c r="WVX27" s="54"/>
      <c r="WVY27" s="54"/>
      <c r="WVZ27" s="54"/>
      <c r="WWA27" s="54"/>
      <c r="WWB27" s="54"/>
      <c r="WWC27" s="54"/>
      <c r="WWD27" s="54"/>
      <c r="WWE27" s="54"/>
      <c r="WWF27" s="54"/>
      <c r="WWG27" s="54"/>
      <c r="WWH27" s="54"/>
      <c r="WWI27" s="54"/>
      <c r="WWJ27" s="54"/>
      <c r="WWK27" s="54"/>
      <c r="WWL27" s="54"/>
      <c r="WWM27" s="54"/>
      <c r="WWN27" s="54"/>
      <c r="WWO27" s="54"/>
      <c r="WWP27" s="54"/>
      <c r="WWQ27" s="54"/>
      <c r="WWR27" s="54"/>
      <c r="WWS27" s="54"/>
      <c r="WWT27" s="54"/>
      <c r="WWU27" s="54"/>
      <c r="WWV27" s="54"/>
      <c r="WWW27" s="54"/>
      <c r="WWX27" s="54"/>
      <c r="WWY27" s="54"/>
      <c r="WWZ27" s="54"/>
      <c r="WXA27" s="54"/>
      <c r="WXB27" s="54"/>
      <c r="WXC27" s="54"/>
      <c r="WXD27" s="54"/>
      <c r="WXE27" s="54"/>
      <c r="WXF27" s="54"/>
      <c r="WXG27" s="54"/>
      <c r="WXH27" s="54"/>
      <c r="WXI27" s="54"/>
      <c r="WXJ27" s="54"/>
      <c r="WXK27" s="54"/>
      <c r="WXL27" s="54"/>
      <c r="WXM27" s="54"/>
      <c r="WXN27" s="54"/>
      <c r="WXO27" s="54"/>
      <c r="WXP27" s="54"/>
      <c r="WXQ27" s="54"/>
      <c r="WXR27" s="54"/>
      <c r="WXS27" s="54"/>
      <c r="WXT27" s="54"/>
      <c r="WXU27" s="54"/>
      <c r="WXV27" s="54"/>
      <c r="WXW27" s="54"/>
      <c r="WXX27" s="54"/>
      <c r="WXY27" s="54"/>
      <c r="WXZ27" s="54"/>
      <c r="WYA27" s="54"/>
      <c r="WYB27" s="54"/>
      <c r="WYC27" s="54"/>
      <c r="WYD27" s="54"/>
      <c r="WYE27" s="54"/>
      <c r="WYF27" s="54"/>
      <c r="WYG27" s="54"/>
      <c r="WYH27" s="54"/>
      <c r="WYI27" s="54"/>
      <c r="WYJ27" s="54"/>
      <c r="WYK27" s="54"/>
      <c r="WYL27" s="54"/>
      <c r="WYM27" s="54"/>
      <c r="WYN27" s="54"/>
      <c r="WYO27" s="54"/>
      <c r="WYP27" s="54"/>
      <c r="WYQ27" s="54"/>
      <c r="WYR27" s="54"/>
      <c r="WYS27" s="54"/>
      <c r="WYT27" s="54"/>
      <c r="WYU27" s="54"/>
      <c r="WYV27" s="54"/>
      <c r="WYW27" s="54"/>
      <c r="WYX27" s="54"/>
      <c r="WYY27" s="54"/>
      <c r="WYZ27" s="54"/>
      <c r="WZA27" s="54"/>
      <c r="WZB27" s="54"/>
      <c r="WZC27" s="54"/>
      <c r="WZD27" s="54"/>
      <c r="WZE27" s="54"/>
      <c r="WZF27" s="54"/>
      <c r="WZG27" s="54"/>
      <c r="WZH27" s="54"/>
      <c r="WZI27" s="54"/>
      <c r="WZJ27" s="54"/>
      <c r="WZK27" s="54"/>
      <c r="WZL27" s="54"/>
      <c r="WZM27" s="54"/>
      <c r="WZN27" s="54"/>
      <c r="WZO27" s="54"/>
      <c r="WZP27" s="54"/>
      <c r="WZQ27" s="54"/>
      <c r="WZR27" s="54"/>
      <c r="WZS27" s="54"/>
      <c r="WZT27" s="54"/>
      <c r="WZU27" s="54"/>
      <c r="WZV27" s="54"/>
      <c r="WZW27" s="54"/>
      <c r="WZX27" s="54"/>
      <c r="WZY27" s="54"/>
      <c r="WZZ27" s="54"/>
      <c r="XAA27" s="54"/>
      <c r="XAB27" s="54"/>
      <c r="XAC27" s="54"/>
      <c r="XAD27" s="54"/>
      <c r="XAE27" s="54"/>
      <c r="XAF27" s="54"/>
      <c r="XAG27" s="54"/>
      <c r="XAH27" s="54"/>
      <c r="XAI27" s="54"/>
      <c r="XAJ27" s="54"/>
      <c r="XAK27" s="54"/>
      <c r="XAL27" s="54"/>
      <c r="XAM27" s="54"/>
      <c r="XAN27" s="54"/>
      <c r="XAO27" s="54"/>
      <c r="XAP27" s="54"/>
      <c r="XAQ27" s="54"/>
      <c r="XAR27" s="54"/>
      <c r="XAS27" s="54"/>
      <c r="XAT27" s="54"/>
      <c r="XAU27" s="54"/>
      <c r="XAV27" s="54"/>
      <c r="XAW27" s="54"/>
      <c r="XAX27" s="54"/>
      <c r="XAY27" s="54"/>
      <c r="XAZ27" s="54"/>
      <c r="XBA27" s="54"/>
      <c r="XBB27" s="54"/>
      <c r="XBC27" s="54"/>
      <c r="XBD27" s="54"/>
      <c r="XBE27" s="54"/>
      <c r="XBF27" s="54"/>
      <c r="XBG27" s="54"/>
      <c r="XBH27" s="54"/>
      <c r="XBI27" s="54"/>
      <c r="XBJ27" s="54"/>
      <c r="XBK27" s="54"/>
      <c r="XBL27" s="54"/>
      <c r="XBM27" s="54"/>
      <c r="XBN27" s="54"/>
      <c r="XBO27" s="54"/>
      <c r="XBP27" s="54"/>
      <c r="XBQ27" s="54"/>
      <c r="XBR27" s="54"/>
      <c r="XBS27" s="54"/>
      <c r="XBT27" s="54"/>
      <c r="XBU27" s="54"/>
      <c r="XBV27" s="54"/>
      <c r="XBW27" s="54"/>
      <c r="XBX27" s="54"/>
      <c r="XBY27" s="54"/>
      <c r="XBZ27" s="54"/>
      <c r="XCA27" s="54"/>
      <c r="XCB27" s="54"/>
      <c r="XCC27" s="54"/>
      <c r="XCD27" s="54"/>
      <c r="XCE27" s="54"/>
      <c r="XCF27" s="54"/>
      <c r="XCG27" s="54"/>
      <c r="XCH27" s="54"/>
      <c r="XCI27" s="54"/>
      <c r="XCJ27" s="54"/>
      <c r="XCK27" s="54"/>
      <c r="XCL27" s="54"/>
      <c r="XCM27" s="54"/>
      <c r="XCN27" s="54"/>
      <c r="XCO27" s="54"/>
      <c r="XCP27" s="54"/>
      <c r="XCQ27" s="54"/>
      <c r="XCR27" s="54"/>
      <c r="XCS27" s="54"/>
      <c r="XCT27" s="54"/>
      <c r="XCU27" s="54"/>
      <c r="XCV27" s="54"/>
      <c r="XCW27" s="54"/>
      <c r="XCX27" s="54"/>
      <c r="XCY27" s="54"/>
      <c r="XCZ27" s="54"/>
      <c r="XDA27" s="54"/>
      <c r="XDB27" s="54"/>
      <c r="XDC27" s="54"/>
      <c r="XDD27" s="54"/>
      <c r="XDE27" s="54"/>
      <c r="XDF27" s="54"/>
      <c r="XDG27" s="54"/>
      <c r="XDH27" s="54"/>
      <c r="XDI27" s="54"/>
      <c r="XDJ27" s="54"/>
      <c r="XDK27" s="54"/>
      <c r="XDL27" s="54"/>
      <c r="XDM27" s="54"/>
      <c r="XDN27" s="54"/>
      <c r="XDO27" s="54"/>
      <c r="XDP27" s="54"/>
      <c r="XDQ27" s="54"/>
      <c r="XDR27" s="54"/>
      <c r="XDS27" s="54"/>
      <c r="XDT27" s="54"/>
      <c r="XDU27" s="54"/>
      <c r="XDV27" s="54"/>
      <c r="XDW27" s="54"/>
      <c r="XDX27" s="54"/>
      <c r="XDY27" s="54"/>
      <c r="XDZ27" s="54"/>
      <c r="XEA27" s="54"/>
      <c r="XEB27" s="54"/>
      <c r="XEC27" s="54"/>
      <c r="XED27" s="54"/>
      <c r="XEE27" s="54"/>
      <c r="XEF27" s="54"/>
      <c r="XEG27" s="54"/>
      <c r="XEH27" s="54"/>
      <c r="XEI27" s="54"/>
      <c r="XEJ27" s="54"/>
      <c r="XEK27" s="54"/>
      <c r="XEL27" s="54"/>
      <c r="XEM27" s="54"/>
      <c r="XEN27" s="54"/>
      <c r="XEO27" s="54"/>
      <c r="XEP27" s="54"/>
      <c r="XEQ27" s="54"/>
      <c r="XER27" s="54"/>
      <c r="XES27" s="54"/>
      <c r="XET27" s="54"/>
      <c r="XEU27" s="54"/>
      <c r="XEV27" s="54"/>
      <c r="XEW27" s="54"/>
      <c r="XEX27" s="54"/>
      <c r="XEY27" s="54"/>
      <c r="XEZ27" s="54"/>
      <c r="XFA27" s="54"/>
      <c r="XFB27" s="54"/>
      <c r="XFC27" s="54"/>
    </row>
    <row r="28" spans="1:16383" s="4" customFormat="1" ht="11.5">
      <c r="A28" s="57"/>
      <c r="B28" s="340" t="s">
        <v>360</v>
      </c>
      <c r="C28" s="341"/>
      <c r="D28" s="342"/>
      <c r="E28" s="383" t="s">
        <v>159</v>
      </c>
      <c r="F28" s="12"/>
      <c r="G28" s="29"/>
      <c r="H28" s="145">
        <f>IF(H13="","-",((H13*H19)*(1+(H17/100)))/H21)</f>
        <v>1.2807925205600019</v>
      </c>
      <c r="I28" s="145">
        <f t="shared" ref="I28:O28" si="5">IF(I13="","-",((I13*I19)*(1+(I17/100)))/I21)</f>
        <v>1.2807925205600019</v>
      </c>
      <c r="J28" s="145">
        <f t="shared" si="5"/>
        <v>1.335659353563418</v>
      </c>
      <c r="K28" s="145">
        <f t="shared" si="5"/>
        <v>1.3237809601028736</v>
      </c>
      <c r="L28" s="145">
        <f t="shared" si="5"/>
        <v>1.0338995283355803</v>
      </c>
      <c r="M28" s="145">
        <f t="shared" si="5"/>
        <v>1.0338995283355803</v>
      </c>
      <c r="N28" s="145">
        <f t="shared" si="5"/>
        <v>1.1449392746201887</v>
      </c>
      <c r="O28" s="145">
        <f t="shared" si="5"/>
        <v>1.1446873714788544</v>
      </c>
      <c r="P28" s="29"/>
      <c r="Q28" s="145">
        <f t="shared" ref="Q28" si="6">IF(Q13="","-",((Q13*Q19)*(1+(Q17/100)))/Q21)</f>
        <v>1.1446873714788544</v>
      </c>
      <c r="R28" s="145">
        <f>IF(R13="","-",((R13)*(1+(R17/100)))/R21)</f>
        <v>1.1852279541409441</v>
      </c>
      <c r="S28" s="145">
        <f t="shared" ref="S28:Z28" si="7">IF(S13="","-",((S13)*(1+(S17/100)))/S21)</f>
        <v>1.2188247882877752</v>
      </c>
      <c r="T28" s="145">
        <f>IF(T13="","-",((T13)*(1+(T17/100)))/T21)</f>
        <v>1.4914429930722879</v>
      </c>
      <c r="U28" s="145">
        <f t="shared" si="7"/>
        <v>1.4265065757514408</v>
      </c>
      <c r="V28" s="145">
        <f t="shared" si="7"/>
        <v>1.4044621556312693</v>
      </c>
      <c r="W28" s="145">
        <f t="shared" si="7"/>
        <v>1.406307692740828</v>
      </c>
      <c r="X28" s="145">
        <f t="shared" si="7"/>
        <v>1.7539761922050034</v>
      </c>
      <c r="Y28" s="29"/>
      <c r="Z28" s="145">
        <f t="shared" si="7"/>
        <v>1.7360420655827042</v>
      </c>
      <c r="AA28" s="145" t="str">
        <f>IF(OR(AA13="",AA15=""),"-",(((AA13)*(1+(AA17/100)))+((AA15)*(1+(AA18/100))))/AA21)</f>
        <v>-</v>
      </c>
      <c r="AB28" s="145" t="str">
        <f>IF(OR(AB13="",AB15=""),"-",(((AB13)*(1+(AB17/100)))+((AB15)*(1+(AB18/100))))/AB21)</f>
        <v>-</v>
      </c>
      <c r="AC28" s="82"/>
    </row>
    <row r="29" spans="1:16383">
      <c r="A29" s="15"/>
      <c r="B29" s="340" t="s">
        <v>361</v>
      </c>
      <c r="C29" s="341"/>
      <c r="D29" s="342"/>
      <c r="E29" s="384"/>
      <c r="F29" s="12"/>
      <c r="G29" s="29"/>
      <c r="H29" s="145">
        <f>IF(H14="","-",((H14*H20)*(1+(H17/100)))/H22)</f>
        <v>3.800644849537282</v>
      </c>
      <c r="I29" s="145">
        <f t="shared" ref="I29:O29" si="8">IF(I14="","-",((I14*I20)*(1+(I17/100)))/I22)</f>
        <v>3.800644849537282</v>
      </c>
      <c r="J29" s="145">
        <f t="shared" si="8"/>
        <v>3.840542773328024</v>
      </c>
      <c r="K29" s="145">
        <f t="shared" si="8"/>
        <v>3.8063877486640387</v>
      </c>
      <c r="L29" s="145">
        <f t="shared" si="8"/>
        <v>3.0414069526975425</v>
      </c>
      <c r="M29" s="145">
        <f t="shared" si="8"/>
        <v>3.0414069526975425</v>
      </c>
      <c r="N29" s="145">
        <f>IF(N14="","-",((N14*N20)*(1+(N17/100)))/N22)</f>
        <v>3.3175524355353234</v>
      </c>
      <c r="O29" s="145">
        <f t="shared" si="8"/>
        <v>3.3378759371842848</v>
      </c>
      <c r="P29" s="29"/>
      <c r="Q29" s="145">
        <f t="shared" ref="Q29" si="9">IF(Q14="","-",((Q14*Q20)*(1+(Q17/100)))/Q22)</f>
        <v>3.3378759371842848</v>
      </c>
      <c r="R29" s="145">
        <f>IF(R14="","-",((R14)*(1+(R17/100)))/R22)</f>
        <v>3.458686192546887</v>
      </c>
      <c r="S29" s="145">
        <f t="shared" ref="S29:Z29" si="10">IF(S14="","-",((S14)*(1+(S17/100)))/S22)</f>
        <v>3.7058915530784011</v>
      </c>
      <c r="T29" s="145">
        <f>IF(T14="","-",((T14)*(1+(T17/100)))/T22)</f>
        <v>4.5347994584924356</v>
      </c>
      <c r="U29" s="145">
        <f>IF(U14="","-",((U14)*(1+(U17/100)))/U22)</f>
        <v>4.5210234547962456</v>
      </c>
      <c r="V29" s="145">
        <f t="shared" si="10"/>
        <v>4.4511581333846166</v>
      </c>
      <c r="W29" s="145">
        <f t="shared" si="10"/>
        <v>4.3254615450700591</v>
      </c>
      <c r="X29" s="145">
        <f t="shared" si="10"/>
        <v>5.3948055674536768</v>
      </c>
      <c r="Y29" s="29"/>
      <c r="Z29" s="145">
        <f t="shared" si="10"/>
        <v>5.2411778994660096</v>
      </c>
      <c r="AA29" s="145" t="str">
        <f>IF(OR(AA14="",AA16=""),"-",(((AA14)*(1+(AA17/100)))+((AA16)*(1+(AA18/100))))/AA22)</f>
        <v>-</v>
      </c>
      <c r="AB29" s="145" t="str">
        <f>IF(OR(AB14="",AB16=""),"-",(((AB14)*(1+(AB17/100)))+((AB16)*(1+(AB18/100))))/AB22)</f>
        <v>-</v>
      </c>
      <c r="AC29" s="15"/>
    </row>
    <row r="30" spans="1:16383" s="15" customFormat="1"/>
    <row r="31" spans="1:16383" s="15" customFormat="1"/>
    <row r="32" spans="1:16383" s="15" customFormat="1"/>
    <row r="33" spans="1:29" s="15" customFormat="1">
      <c r="B33" s="68"/>
      <c r="C33" s="68"/>
      <c r="W33" s="212"/>
    </row>
    <row r="34" spans="1:29" s="15" customFormat="1"/>
    <row r="35" spans="1:29" s="15" customFormat="1"/>
    <row r="36" spans="1:29" s="15" customFormat="1"/>
    <row r="37" spans="1:29" s="15" customFormat="1">
      <c r="G37"/>
      <c r="P37"/>
      <c r="Y37"/>
    </row>
    <row r="38" spans="1:29" s="15" customFormat="1" hidden="1">
      <c r="G38"/>
      <c r="M38" s="77"/>
      <c r="P38"/>
      <c r="Y38"/>
    </row>
    <row r="39" spans="1:29" s="15" customFormat="1" hidden="1">
      <c r="G39"/>
      <c r="M39" s="77"/>
      <c r="P39"/>
      <c r="Y39"/>
    </row>
    <row r="40" spans="1:29" s="15" customFormat="1" hidden="1">
      <c r="G40"/>
      <c r="K40" s="78"/>
      <c r="M40" s="79"/>
      <c r="P40"/>
      <c r="Y40"/>
    </row>
    <row r="41" spans="1:29" hidden="1">
      <c r="A41" s="15"/>
      <c r="AC41" s="15"/>
    </row>
    <row r="42" spans="1:29" hidden="1">
      <c r="A42" s="15"/>
      <c r="AC42" s="15"/>
    </row>
    <row r="43" spans="1:29" hidden="1">
      <c r="A43" s="15"/>
    </row>
  </sheetData>
  <mergeCells count="28">
    <mergeCell ref="E24:E25"/>
    <mergeCell ref="B25:D25"/>
    <mergeCell ref="B26:D26"/>
    <mergeCell ref="E26:E27"/>
    <mergeCell ref="B27:D27"/>
    <mergeCell ref="B3:F3"/>
    <mergeCell ref="H7:O7"/>
    <mergeCell ref="B12:F12"/>
    <mergeCell ref="B28:D28"/>
    <mergeCell ref="B29:D29"/>
    <mergeCell ref="B23:F23"/>
    <mergeCell ref="C13:C14"/>
    <mergeCell ref="C19:C22"/>
    <mergeCell ref="D13:D14"/>
    <mergeCell ref="D19:D22"/>
    <mergeCell ref="F13:F22"/>
    <mergeCell ref="L17:M17"/>
    <mergeCell ref="H17:I17"/>
    <mergeCell ref="E28:E29"/>
    <mergeCell ref="D15:D16"/>
    <mergeCell ref="B24:D24"/>
    <mergeCell ref="R19:AB20"/>
    <mergeCell ref="B6:B11"/>
    <mergeCell ref="C6:C11"/>
    <mergeCell ref="D6:D11"/>
    <mergeCell ref="E6:E11"/>
    <mergeCell ref="F6:F7"/>
    <mergeCell ref="H6:O6"/>
  </mergeCells>
  <hyperlinks>
    <hyperlink ref="D17" r:id="rId1" xr:uid="{00000000-0004-0000-0B00-000000000000}"/>
    <hyperlink ref="D18" r:id="rId2" xr:uid="{407CE88E-36EC-4115-B1FF-C81AD89119C8}"/>
  </hyperlinks>
  <pageMargins left="0.7" right="0.7" top="0.75" bottom="0.75" header="0.3" footer="0.3"/>
  <pageSetup orientation="portrait" r:id="rId3"/>
  <headerFooter>
    <oddFooter>&amp;C_x000D_&amp;1#&amp;"Calibri"&amp;10&amp;K000000 OFFICIAL-InternalOnly</oddFooter>
  </headerFooter>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AO40"/>
  <sheetViews>
    <sheetView zoomScaleNormal="100" workbookViewId="0"/>
  </sheetViews>
  <sheetFormatPr defaultColWidth="0" defaultRowHeight="13.5" zeroHeight="1"/>
  <cols>
    <col min="1" max="1" width="3" customWidth="1"/>
    <col min="2" max="2" width="36" customWidth="1"/>
    <col min="3" max="3" width="40" customWidth="1"/>
    <col min="4" max="4" width="22.84375" customWidth="1"/>
    <col min="5" max="5" width="9" customWidth="1"/>
    <col min="6" max="6" width="20.4609375" customWidth="1"/>
    <col min="7" max="7" width="1.4609375" customWidth="1"/>
    <col min="8" max="8" width="18" customWidth="1"/>
    <col min="9" max="9" width="13" customWidth="1"/>
    <col min="10" max="10" width="16" customWidth="1"/>
    <col min="11" max="11" width="11.4609375" customWidth="1"/>
    <col min="12" max="12" width="15.61328125" customWidth="1"/>
    <col min="13" max="13" width="13.84375" customWidth="1"/>
    <col min="14" max="15" width="13" customWidth="1"/>
    <col min="16" max="16" width="1.4609375" customWidth="1"/>
    <col min="17" max="24" width="15.61328125" customWidth="1"/>
    <col min="25" max="25" width="1.4609375" customWidth="1"/>
    <col min="26" max="28" width="15.61328125" customWidth="1"/>
    <col min="29" max="29" width="8.61328125" hidden="1"/>
  </cols>
  <sheetData>
    <row r="1" spans="1:41" s="2" customFormat="1" ht="12.75" customHeight="1">
      <c r="E1" s="40"/>
    </row>
    <row r="2" spans="1:41" s="2" customFormat="1" ht="18.75" customHeight="1">
      <c r="B2" s="41" t="s">
        <v>229</v>
      </c>
      <c r="C2" s="41"/>
      <c r="E2" s="40"/>
    </row>
    <row r="3" spans="1:41" s="2" customFormat="1" ht="42" customHeight="1">
      <c r="B3" s="288" t="s">
        <v>230</v>
      </c>
      <c r="C3" s="288"/>
      <c r="D3" s="288"/>
      <c r="E3" s="288"/>
      <c r="F3" s="288"/>
      <c r="G3" s="40"/>
      <c r="H3" s="40"/>
      <c r="I3" s="40"/>
      <c r="J3" s="40"/>
      <c r="K3" s="40"/>
      <c r="L3" s="40"/>
      <c r="M3" s="40"/>
      <c r="N3" s="40"/>
      <c r="O3" s="40"/>
      <c r="P3" s="40"/>
      <c r="Q3" s="40"/>
      <c r="R3" s="40"/>
      <c r="S3" s="40"/>
      <c r="T3" s="40"/>
      <c r="Y3" s="40"/>
    </row>
    <row r="4" spans="1:41" s="2" customFormat="1" ht="12.75" customHeight="1">
      <c r="E4" s="40"/>
    </row>
    <row r="5" spans="1:41" s="15" customFormat="1">
      <c r="G5" s="57"/>
      <c r="P5" s="57"/>
      <c r="Y5" s="57"/>
    </row>
    <row r="6" spans="1:41" ht="12.75" customHeight="1">
      <c r="A6" s="15"/>
      <c r="B6" s="296" t="s">
        <v>27</v>
      </c>
      <c r="C6" s="345" t="s">
        <v>43</v>
      </c>
      <c r="D6" s="346" t="s">
        <v>186</v>
      </c>
      <c r="E6" s="345" t="s">
        <v>78</v>
      </c>
      <c r="F6" s="297"/>
      <c r="G6" s="29"/>
      <c r="H6" s="317" t="s">
        <v>79</v>
      </c>
      <c r="I6" s="318"/>
      <c r="J6" s="318"/>
      <c r="K6" s="318"/>
      <c r="L6" s="318"/>
      <c r="M6" s="318"/>
      <c r="N6" s="318"/>
      <c r="O6" s="319"/>
      <c r="P6" s="139"/>
      <c r="Q6" s="247" t="s">
        <v>80</v>
      </c>
      <c r="R6" s="248"/>
      <c r="S6" s="248"/>
      <c r="T6" s="248"/>
      <c r="U6" s="248"/>
      <c r="V6" s="248"/>
      <c r="W6" s="248"/>
      <c r="X6" s="248"/>
      <c r="Y6" s="29"/>
      <c r="Z6" s="248"/>
      <c r="AA6" s="248"/>
      <c r="AB6" s="249"/>
    </row>
    <row r="7" spans="1:41" ht="12.75" customHeight="1">
      <c r="A7" s="15"/>
      <c r="B7" s="296"/>
      <c r="C7" s="345"/>
      <c r="D7" s="346"/>
      <c r="E7" s="345"/>
      <c r="F7" s="297"/>
      <c r="G7" s="29"/>
      <c r="H7" s="301" t="s">
        <v>81</v>
      </c>
      <c r="I7" s="302"/>
      <c r="J7" s="302"/>
      <c r="K7" s="302"/>
      <c r="L7" s="302"/>
      <c r="M7" s="302"/>
      <c r="N7" s="302"/>
      <c r="O7" s="303"/>
      <c r="P7" s="139"/>
      <c r="Q7" s="250" t="s">
        <v>82</v>
      </c>
      <c r="R7" s="251"/>
      <c r="S7" s="251"/>
      <c r="T7" s="251"/>
      <c r="U7" s="251"/>
      <c r="V7" s="251"/>
      <c r="W7" s="251"/>
      <c r="X7" s="251"/>
      <c r="Y7" s="29"/>
      <c r="Z7" s="251"/>
      <c r="AA7" s="251"/>
      <c r="AB7" s="252"/>
    </row>
    <row r="8" spans="1:41" ht="25.5" customHeight="1">
      <c r="A8" s="15"/>
      <c r="B8" s="296"/>
      <c r="C8" s="345"/>
      <c r="D8" s="346"/>
      <c r="E8" s="345"/>
      <c r="F8" s="55" t="s">
        <v>83</v>
      </c>
      <c r="G8" s="29"/>
      <c r="H8" s="34" t="s">
        <v>84</v>
      </c>
      <c r="I8" s="34" t="s">
        <v>85</v>
      </c>
      <c r="J8" s="34" t="s">
        <v>86</v>
      </c>
      <c r="K8" s="34" t="s">
        <v>87</v>
      </c>
      <c r="L8" s="34" t="s">
        <v>88</v>
      </c>
      <c r="M8" s="35" t="s">
        <v>89</v>
      </c>
      <c r="N8" s="34" t="s">
        <v>90</v>
      </c>
      <c r="O8" s="34" t="s">
        <v>91</v>
      </c>
      <c r="P8" s="29"/>
      <c r="Q8" s="30" t="s">
        <v>92</v>
      </c>
      <c r="R8" s="30" t="s">
        <v>93</v>
      </c>
      <c r="S8" s="30" t="s">
        <v>94</v>
      </c>
      <c r="T8" s="36" t="s">
        <v>95</v>
      </c>
      <c r="U8" s="30" t="s">
        <v>96</v>
      </c>
      <c r="V8" s="30" t="s">
        <v>97</v>
      </c>
      <c r="W8" s="30" t="s">
        <v>98</v>
      </c>
      <c r="X8" s="30" t="s">
        <v>99</v>
      </c>
      <c r="Y8" s="29"/>
      <c r="Z8" s="30" t="s">
        <v>100</v>
      </c>
      <c r="AA8" s="30" t="s">
        <v>101</v>
      </c>
      <c r="AB8" s="30" t="s">
        <v>102</v>
      </c>
    </row>
    <row r="9" spans="1:41" ht="25.5" customHeight="1">
      <c r="A9" s="15"/>
      <c r="B9" s="296"/>
      <c r="C9" s="345"/>
      <c r="D9" s="346"/>
      <c r="E9" s="345"/>
      <c r="F9" s="100" t="s">
        <v>83</v>
      </c>
      <c r="G9" s="87"/>
      <c r="H9" s="34" t="s">
        <v>84</v>
      </c>
      <c r="I9" s="34" t="s">
        <v>85</v>
      </c>
      <c r="J9" s="34" t="s">
        <v>86</v>
      </c>
      <c r="K9" s="34" t="s">
        <v>87</v>
      </c>
      <c r="L9" s="34" t="s">
        <v>88</v>
      </c>
      <c r="M9" s="35" t="s">
        <v>89</v>
      </c>
      <c r="N9" s="34" t="s">
        <v>90</v>
      </c>
      <c r="O9" s="34" t="s">
        <v>91</v>
      </c>
      <c r="P9" s="87"/>
      <c r="Q9" s="30" t="s">
        <v>92</v>
      </c>
      <c r="R9" s="30" t="s">
        <v>93</v>
      </c>
      <c r="S9" s="30" t="s">
        <v>94</v>
      </c>
      <c r="T9" s="36" t="s">
        <v>95</v>
      </c>
      <c r="U9" s="30" t="s">
        <v>96</v>
      </c>
      <c r="V9" s="30" t="s">
        <v>97</v>
      </c>
      <c r="W9" s="30" t="s">
        <v>98</v>
      </c>
      <c r="X9" s="30" t="s">
        <v>99</v>
      </c>
      <c r="Y9" s="87"/>
      <c r="Z9" s="30" t="s">
        <v>103</v>
      </c>
      <c r="AA9" s="30" t="s">
        <v>104</v>
      </c>
      <c r="AB9" s="30" t="s">
        <v>102</v>
      </c>
    </row>
    <row r="10" spans="1:41" ht="12.75" customHeight="1">
      <c r="A10" s="15"/>
      <c r="B10" s="296"/>
      <c r="C10" s="345"/>
      <c r="D10" s="346"/>
      <c r="E10" s="345"/>
      <c r="F10" s="55" t="s">
        <v>105</v>
      </c>
      <c r="G10" s="29"/>
      <c r="H10" s="32" t="s">
        <v>106</v>
      </c>
      <c r="I10" s="32" t="s">
        <v>107</v>
      </c>
      <c r="J10" s="32" t="s">
        <v>108</v>
      </c>
      <c r="K10" s="32" t="s">
        <v>109</v>
      </c>
      <c r="L10" s="32" t="s">
        <v>110</v>
      </c>
      <c r="M10" s="33" t="s">
        <v>111</v>
      </c>
      <c r="N10" s="32" t="s">
        <v>112</v>
      </c>
      <c r="O10" s="32" t="s">
        <v>113</v>
      </c>
      <c r="P10" s="29"/>
      <c r="Q10" s="32" t="s">
        <v>114</v>
      </c>
      <c r="R10" s="32" t="s">
        <v>115</v>
      </c>
      <c r="S10" s="32" t="s">
        <v>116</v>
      </c>
      <c r="T10" s="37" t="s">
        <v>117</v>
      </c>
      <c r="U10" s="32" t="s">
        <v>118</v>
      </c>
      <c r="V10" s="32" t="s">
        <v>119</v>
      </c>
      <c r="W10" s="32" t="s">
        <v>120</v>
      </c>
      <c r="X10" s="32" t="s">
        <v>121</v>
      </c>
      <c r="Y10" s="29"/>
      <c r="Z10" s="32" t="s">
        <v>122</v>
      </c>
      <c r="AA10" s="32" t="s">
        <v>123</v>
      </c>
      <c r="AB10" s="32" t="s">
        <v>124</v>
      </c>
    </row>
    <row r="11" spans="1:41" ht="12.75" customHeight="1">
      <c r="A11" s="15"/>
      <c r="B11" s="296"/>
      <c r="C11" s="345"/>
      <c r="D11" s="346"/>
      <c r="E11" s="345"/>
      <c r="F11" s="56" t="s">
        <v>231</v>
      </c>
      <c r="G11" s="29"/>
      <c r="H11" s="30" t="s">
        <v>126</v>
      </c>
      <c r="I11" s="30" t="s">
        <v>126</v>
      </c>
      <c r="J11" s="30" t="s">
        <v>127</v>
      </c>
      <c r="K11" s="30" t="s">
        <v>127</v>
      </c>
      <c r="L11" s="30" t="s">
        <v>128</v>
      </c>
      <c r="M11" s="31" t="s">
        <v>128</v>
      </c>
      <c r="N11" s="30" t="s">
        <v>129</v>
      </c>
      <c r="O11" s="30" t="s">
        <v>129</v>
      </c>
      <c r="P11" s="29"/>
      <c r="Q11" s="30" t="s">
        <v>130</v>
      </c>
      <c r="R11" s="30" t="s">
        <v>131</v>
      </c>
      <c r="S11" s="30" t="s">
        <v>131</v>
      </c>
      <c r="T11" s="36" t="s">
        <v>132</v>
      </c>
      <c r="U11" s="30" t="s">
        <v>132</v>
      </c>
      <c r="V11" s="30" t="s">
        <v>133</v>
      </c>
      <c r="W11" s="30" t="s">
        <v>133</v>
      </c>
      <c r="X11" s="30" t="s">
        <v>134</v>
      </c>
      <c r="Y11" s="29"/>
      <c r="Z11" s="30" t="s">
        <v>134</v>
      </c>
      <c r="AA11" s="30" t="s">
        <v>135</v>
      </c>
      <c r="AB11" s="30" t="s">
        <v>135</v>
      </c>
    </row>
    <row r="12" spans="1:41" s="54" customFormat="1">
      <c r="A12" s="15"/>
      <c r="B12" s="343" t="s">
        <v>55</v>
      </c>
      <c r="C12" s="344"/>
      <c r="D12" s="344"/>
      <c r="E12" s="344"/>
      <c r="F12" s="344"/>
      <c r="G12" s="29"/>
      <c r="H12" s="49"/>
      <c r="I12" s="49"/>
      <c r="J12" s="49"/>
      <c r="K12" s="49"/>
      <c r="L12" s="49"/>
      <c r="M12" s="50"/>
      <c r="N12" s="49"/>
      <c r="O12" s="49"/>
      <c r="P12" s="29"/>
      <c r="Q12" s="49"/>
      <c r="R12" s="49"/>
      <c r="S12" s="49"/>
      <c r="T12" s="51"/>
      <c r="U12" s="49"/>
      <c r="V12" s="49"/>
      <c r="W12" s="49"/>
      <c r="X12" s="49"/>
      <c r="Y12" s="29"/>
      <c r="Z12" s="49"/>
      <c r="AA12" s="49"/>
      <c r="AB12" s="49"/>
    </row>
    <row r="13" spans="1:41" s="4" customFormat="1" ht="23">
      <c r="A13" s="57"/>
      <c r="B13" s="27" t="s">
        <v>232</v>
      </c>
      <c r="C13" s="27"/>
      <c r="D13" s="27" t="s">
        <v>233</v>
      </c>
      <c r="E13" s="3" t="s">
        <v>206</v>
      </c>
      <c r="F13" s="362"/>
      <c r="G13" s="29"/>
      <c r="H13" s="18">
        <v>320000000</v>
      </c>
      <c r="I13" s="18">
        <v>320000000</v>
      </c>
      <c r="J13" s="18">
        <v>323000000</v>
      </c>
      <c r="K13" s="18">
        <v>323000000</v>
      </c>
      <c r="L13" s="18">
        <v>329000000</v>
      </c>
      <c r="M13" s="18">
        <v>329000000</v>
      </c>
      <c r="N13" s="18">
        <v>340000000</v>
      </c>
      <c r="O13" s="18">
        <v>340000000</v>
      </c>
      <c r="P13" s="29"/>
      <c r="Q13" s="18">
        <v>340000000</v>
      </c>
      <c r="R13" s="18">
        <v>348000000</v>
      </c>
      <c r="S13" s="18">
        <v>347000000</v>
      </c>
      <c r="T13" s="18">
        <v>355000000</v>
      </c>
      <c r="U13" s="18">
        <v>354000000</v>
      </c>
      <c r="V13" s="18">
        <v>357000000</v>
      </c>
      <c r="W13" s="18">
        <v>354000000</v>
      </c>
      <c r="X13" s="18">
        <v>488000000</v>
      </c>
      <c r="Y13" s="29"/>
      <c r="Z13" s="264">
        <v>520000000</v>
      </c>
      <c r="AA13" s="18"/>
      <c r="AB13" s="18"/>
    </row>
    <row r="14" spans="1:41" s="4" customFormat="1" ht="11.5">
      <c r="A14" s="57"/>
      <c r="B14" s="237" t="s">
        <v>234</v>
      </c>
      <c r="C14" s="394"/>
      <c r="D14" s="338" t="s">
        <v>235</v>
      </c>
      <c r="E14" s="3" t="s">
        <v>206</v>
      </c>
      <c r="F14" s="363"/>
      <c r="G14" s="29"/>
      <c r="H14" s="387"/>
      <c r="I14" s="388"/>
      <c r="J14" s="388"/>
      <c r="K14" s="389"/>
      <c r="L14" s="72">
        <v>174000000</v>
      </c>
      <c r="M14" s="72">
        <f>174000000</f>
        <v>174000000</v>
      </c>
      <c r="N14" s="72">
        <v>160000000</v>
      </c>
      <c r="O14" s="72">
        <v>160000000</v>
      </c>
      <c r="P14" s="29"/>
      <c r="Q14" s="72">
        <v>160000000</v>
      </c>
      <c r="R14" s="18">
        <v>164000000</v>
      </c>
      <c r="S14" s="18">
        <v>153000000</v>
      </c>
      <c r="T14" s="18">
        <v>157000000</v>
      </c>
      <c r="U14" s="18">
        <v>147000000</v>
      </c>
      <c r="V14" s="18">
        <v>148000000</v>
      </c>
      <c r="W14" s="18">
        <v>130000000</v>
      </c>
      <c r="X14" s="18">
        <v>179000000</v>
      </c>
      <c r="Y14" s="29"/>
      <c r="Z14" s="264">
        <v>520000000</v>
      </c>
      <c r="AA14" s="18"/>
      <c r="AB14" s="18"/>
      <c r="AD14" s="385"/>
      <c r="AE14" s="385"/>
      <c r="AF14" s="385"/>
      <c r="AG14" s="385"/>
      <c r="AH14" s="385"/>
      <c r="AI14" s="385"/>
      <c r="AJ14" s="385"/>
      <c r="AK14" s="385"/>
      <c r="AL14" s="385"/>
      <c r="AM14" s="385"/>
      <c r="AN14" s="385"/>
      <c r="AO14" s="385"/>
    </row>
    <row r="15" spans="1:41" s="4" customFormat="1" ht="11.5">
      <c r="A15" s="57"/>
      <c r="B15" s="237" t="s">
        <v>236</v>
      </c>
      <c r="C15" s="395"/>
      <c r="D15" s="339"/>
      <c r="E15" s="3" t="s">
        <v>206</v>
      </c>
      <c r="F15" s="363"/>
      <c r="G15" s="29"/>
      <c r="H15" s="390"/>
      <c r="I15" s="391"/>
      <c r="J15" s="391"/>
      <c r="K15" s="392"/>
      <c r="L15" s="72">
        <v>155000000</v>
      </c>
      <c r="M15" s="72">
        <v>155000000</v>
      </c>
      <c r="N15" s="72">
        <v>180000000</v>
      </c>
      <c r="O15" s="72">
        <v>180000000</v>
      </c>
      <c r="P15" s="29"/>
      <c r="Q15" s="72">
        <v>180000000</v>
      </c>
      <c r="R15" s="18">
        <v>184000000</v>
      </c>
      <c r="S15" s="18">
        <v>194000000</v>
      </c>
      <c r="T15" s="18">
        <v>198000000</v>
      </c>
      <c r="U15" s="18">
        <v>207000000</v>
      </c>
      <c r="V15" s="18">
        <v>209000000</v>
      </c>
      <c r="W15" s="18">
        <v>224000000</v>
      </c>
      <c r="X15" s="18">
        <v>309000000</v>
      </c>
      <c r="Y15" s="29"/>
      <c r="Z15" s="262">
        <v>0</v>
      </c>
      <c r="AA15" s="18"/>
      <c r="AB15" s="18"/>
    </row>
    <row r="16" spans="1:41" s="4" customFormat="1" ht="31.5" customHeight="1">
      <c r="A16" s="57"/>
      <c r="B16" s="26" t="s">
        <v>237</v>
      </c>
      <c r="C16" s="338" t="s">
        <v>238</v>
      </c>
      <c r="D16" s="338" t="s">
        <v>225</v>
      </c>
      <c r="E16" s="26" t="s">
        <v>239</v>
      </c>
      <c r="F16" s="363"/>
      <c r="G16" s="29"/>
      <c r="H16" s="18">
        <v>48804601</v>
      </c>
      <c r="I16" s="72">
        <v>48804601</v>
      </c>
      <c r="J16" s="72">
        <v>48793487</v>
      </c>
      <c r="K16" s="72">
        <v>48793487</v>
      </c>
      <c r="L16" s="72">
        <v>49081370</v>
      </c>
      <c r="M16" s="72">
        <v>49081370</v>
      </c>
      <c r="N16" s="72">
        <v>47655700</v>
      </c>
      <c r="O16" s="72">
        <v>47655700</v>
      </c>
      <c r="P16" s="29"/>
      <c r="Q16" s="72">
        <v>47655700</v>
      </c>
      <c r="R16" s="18">
        <v>47655700</v>
      </c>
      <c r="S16" s="18">
        <v>48171495</v>
      </c>
      <c r="T16" s="18">
        <v>48171495</v>
      </c>
      <c r="U16" s="18">
        <v>50203694</v>
      </c>
      <c r="V16" s="18">
        <v>50203694</v>
      </c>
      <c r="W16" s="18">
        <v>50687416</v>
      </c>
      <c r="X16" s="18">
        <v>50687416</v>
      </c>
      <c r="Y16" s="29"/>
      <c r="Z16" s="264">
        <v>52258752</v>
      </c>
      <c r="AA16" s="18"/>
      <c r="AB16" s="18"/>
    </row>
    <row r="17" spans="1:41" s="4" customFormat="1" ht="31.5" customHeight="1">
      <c r="A17" s="57"/>
      <c r="B17" s="19" t="s">
        <v>240</v>
      </c>
      <c r="C17" s="339"/>
      <c r="D17" s="339"/>
      <c r="E17" s="19" t="s">
        <v>198</v>
      </c>
      <c r="F17" s="364"/>
      <c r="G17" s="29"/>
      <c r="H17" s="381"/>
      <c r="I17" s="386"/>
      <c r="J17" s="386"/>
      <c r="K17" s="382"/>
      <c r="L17" s="71">
        <v>0.99897000000000002</v>
      </c>
      <c r="M17" s="71">
        <v>0.99897000000000002</v>
      </c>
      <c r="N17" s="71">
        <v>0.99363000000000001</v>
      </c>
      <c r="O17" s="71">
        <v>0.99363000000000001</v>
      </c>
      <c r="P17" s="29"/>
      <c r="Q17" s="71">
        <v>0.99363000000000001</v>
      </c>
      <c r="R17" s="71">
        <v>0.99363000000000001</v>
      </c>
      <c r="S17" s="151">
        <v>0.99690000000000001</v>
      </c>
      <c r="T17" s="151">
        <v>0.99690000000000001</v>
      </c>
      <c r="U17" s="151">
        <v>0.99929999999999997</v>
      </c>
      <c r="V17" s="151">
        <v>0.99929999999999997</v>
      </c>
      <c r="W17" s="217">
        <v>0.99960000000000004</v>
      </c>
      <c r="X17" s="217">
        <v>0.99960000000000004</v>
      </c>
      <c r="Y17" s="29"/>
      <c r="Z17" s="267">
        <v>1</v>
      </c>
      <c r="AA17" s="18"/>
      <c r="AB17" s="18"/>
      <c r="AD17" s="385"/>
      <c r="AE17" s="385"/>
      <c r="AF17" s="385"/>
      <c r="AG17" s="385"/>
      <c r="AH17" s="385"/>
      <c r="AI17" s="385"/>
      <c r="AJ17" s="385"/>
      <c r="AK17" s="385"/>
      <c r="AL17" s="385"/>
      <c r="AM17" s="385"/>
      <c r="AN17" s="385"/>
      <c r="AO17" s="385"/>
    </row>
    <row r="18" spans="1:41" s="54" customFormat="1">
      <c r="A18" s="15"/>
      <c r="B18" s="343" t="s">
        <v>51</v>
      </c>
      <c r="C18" s="344"/>
      <c r="D18" s="344"/>
      <c r="E18" s="344"/>
      <c r="F18" s="344"/>
      <c r="G18" s="29"/>
      <c r="H18" s="49"/>
      <c r="I18" s="49"/>
      <c r="J18" s="49"/>
      <c r="K18" s="49"/>
      <c r="L18" s="49"/>
      <c r="M18" s="50"/>
      <c r="N18" s="49"/>
      <c r="O18" s="49"/>
      <c r="P18" s="29"/>
      <c r="Q18" s="49"/>
      <c r="R18" s="49"/>
      <c r="S18" s="49"/>
      <c r="T18" s="51"/>
      <c r="U18" s="49"/>
      <c r="V18" s="49"/>
      <c r="W18" s="49"/>
      <c r="X18" s="49"/>
      <c r="Y18" s="29"/>
      <c r="Z18" s="49"/>
      <c r="AA18" s="49"/>
      <c r="AB18" s="49"/>
    </row>
    <row r="19" spans="1:41" s="4" customFormat="1" ht="11.5">
      <c r="A19" s="57"/>
      <c r="B19" s="393" t="s">
        <v>241</v>
      </c>
      <c r="C19" s="393"/>
      <c r="D19" s="393"/>
      <c r="E19" s="12" t="s">
        <v>163</v>
      </c>
      <c r="F19" s="12"/>
      <c r="G19" s="29"/>
      <c r="H19" s="5">
        <f>IF(H14="",(H13/H16),((L14*L17))+L15/L16)</f>
        <v>6.5567588596821027</v>
      </c>
      <c r="I19" s="5">
        <f>IF(I14="",(I13/I16),((M14*M17))+M15/M16)</f>
        <v>6.5567588596821027</v>
      </c>
      <c r="J19" s="5">
        <f>IF(J14="",(J13/J16),((O14*O17))+O15/O16)</f>
        <v>6.6197359495950758</v>
      </c>
      <c r="K19" s="5">
        <f>IF(K14="",(K13/K16),((P14*P17))+P15/P16)</f>
        <v>6.6197359495950758</v>
      </c>
      <c r="L19" s="5">
        <f>IF(L14="",(L13/L16),((L14*L17)+L15)/L16)</f>
        <v>6.6995028867368616</v>
      </c>
      <c r="M19" s="5">
        <f>IF(M14="",(M13/M16),((M14*M17)+M15)/M16)</f>
        <v>6.6995028867368616</v>
      </c>
      <c r="N19" s="5">
        <f>IF(N14="",(N13/N16),((N14*N17)+N15)/N16)</f>
        <v>7.1131218301273513</v>
      </c>
      <c r="O19" s="5">
        <f>IF(O14="",(O13/O16),((O14*O17)+O15)/O16)</f>
        <v>7.1131218301273513</v>
      </c>
      <c r="P19" s="29"/>
      <c r="Q19" s="5">
        <f>IF(Q14="","",((Q14*Q17)+Q15)/Q16)</f>
        <v>7.1131218301273513</v>
      </c>
      <c r="R19" s="5">
        <f t="shared" ref="R19:AB19" si="0">IF(R14="","",((R14*R17)+R15)/R16)</f>
        <v>7.2804579515147188</v>
      </c>
      <c r="S19" s="5">
        <f t="shared" si="0"/>
        <v>7.1935840895118579</v>
      </c>
      <c r="T19" s="5">
        <f t="shared" si="0"/>
        <v>7.3593999937099728</v>
      </c>
      <c r="U19" s="5">
        <f>IF(U14="","",((U14*U17)+U15)/U16)</f>
        <v>7.0492243060839304</v>
      </c>
      <c r="V19" s="5">
        <f t="shared" si="0"/>
        <v>7.1089669218364691</v>
      </c>
      <c r="W19" s="5">
        <f t="shared" si="0"/>
        <v>6.9829560851947949</v>
      </c>
      <c r="X19" s="5">
        <f t="shared" si="0"/>
        <v>9.6262235975887975</v>
      </c>
      <c r="Y19" s="29"/>
      <c r="Z19" s="5">
        <f t="shared" si="0"/>
        <v>9.9504863797742438</v>
      </c>
      <c r="AA19" s="5" t="str">
        <f t="shared" si="0"/>
        <v/>
      </c>
      <c r="AB19" s="5" t="str">
        <f t="shared" si="0"/>
        <v/>
      </c>
      <c r="AC19" s="6"/>
    </row>
    <row r="20" spans="1:41" s="15" customFormat="1">
      <c r="B20" s="58"/>
      <c r="C20" s="58"/>
      <c r="D20" s="58"/>
      <c r="G20" s="57"/>
      <c r="H20" s="66"/>
      <c r="I20" s="67"/>
      <c r="J20" s="67"/>
      <c r="K20" s="67"/>
      <c r="P20" s="57"/>
      <c r="Y20" s="57"/>
    </row>
    <row r="21" spans="1:41" s="15" customFormat="1">
      <c r="G21" s="57"/>
      <c r="P21" s="57"/>
      <c r="Y21" s="57"/>
    </row>
    <row r="22" spans="1:41" s="15" customFormat="1"/>
    <row r="23" spans="1:41" s="15" customFormat="1"/>
    <row r="24" spans="1:41" s="15" customFormat="1"/>
    <row r="25" spans="1:41" s="15" customFormat="1"/>
    <row r="26" spans="1:41" s="15" customFormat="1"/>
    <row r="27" spans="1:41" s="15" customFormat="1">
      <c r="Z27" s="215"/>
      <c r="AA27" s="213"/>
    </row>
    <row r="28" spans="1:41" s="15" customFormat="1">
      <c r="B28" s="68"/>
      <c r="C28" s="68"/>
      <c r="Z28" s="215"/>
      <c r="AA28" s="213"/>
    </row>
    <row r="29" spans="1:41" s="15" customFormat="1">
      <c r="Z29" s="216"/>
    </row>
    <row r="30" spans="1:41" s="15" customFormat="1">
      <c r="H30" s="69"/>
      <c r="I30" s="69"/>
      <c r="J30" s="69"/>
    </row>
    <row r="31" spans="1:41" s="15" customFormat="1"/>
    <row r="32" spans="1:41" s="15" customFormat="1"/>
    <row r="33" spans="10:15" s="15" customFormat="1">
      <c r="J33" s="69"/>
    </row>
    <row r="34" spans="10:15" s="15" customFormat="1">
      <c r="M34" s="70"/>
    </row>
    <row r="39" spans="10:15" ht="12.65" hidden="1" customHeight="1">
      <c r="K39" s="14"/>
      <c r="L39" s="25"/>
      <c r="M39" s="25"/>
      <c r="N39" s="25"/>
      <c r="O39" s="25"/>
    </row>
    <row r="40" spans="10:15" ht="12.65" hidden="1" customHeight="1">
      <c r="K40" s="14"/>
      <c r="L40" s="25"/>
      <c r="M40" s="25"/>
      <c r="N40" s="25"/>
      <c r="O40" s="25"/>
    </row>
  </sheetData>
  <mergeCells count="20">
    <mergeCell ref="B19:D19"/>
    <mergeCell ref="B6:B11"/>
    <mergeCell ref="C6:C11"/>
    <mergeCell ref="D6:D11"/>
    <mergeCell ref="H6:O6"/>
    <mergeCell ref="D14:D15"/>
    <mergeCell ref="C14:C15"/>
    <mergeCell ref="F13:F17"/>
    <mergeCell ref="H7:O7"/>
    <mergeCell ref="B18:F18"/>
    <mergeCell ref="AD17:AO17"/>
    <mergeCell ref="AD14:AO14"/>
    <mergeCell ref="H17:K17"/>
    <mergeCell ref="H14:K15"/>
    <mergeCell ref="B3:F3"/>
    <mergeCell ref="D16:D17"/>
    <mergeCell ref="B12:F12"/>
    <mergeCell ref="C16:C17"/>
    <mergeCell ref="E6:E11"/>
    <mergeCell ref="F6:F7"/>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fitToPage="1"/>
  </sheetPr>
  <dimension ref="A1:AC27"/>
  <sheetViews>
    <sheetView zoomScaleNormal="100" workbookViewId="0"/>
  </sheetViews>
  <sheetFormatPr defaultColWidth="0" defaultRowHeight="13.5" zeroHeight="1"/>
  <cols>
    <col min="1" max="1" width="2.84375" customWidth="1"/>
    <col min="2" max="2" width="38.15234375" customWidth="1"/>
    <col min="3" max="3" width="41" customWidth="1"/>
    <col min="4" max="4" width="35" style="1" customWidth="1"/>
    <col min="5" max="5" width="13.15234375" customWidth="1"/>
    <col min="6" max="6" width="24.4609375" customWidth="1"/>
    <col min="7" max="7" width="1.4609375" customWidth="1"/>
    <col min="8" max="8" width="15.61328125" customWidth="1"/>
    <col min="9" max="9" width="12" customWidth="1"/>
    <col min="10" max="10" width="13.4609375" customWidth="1"/>
    <col min="11" max="11" width="13.765625" customWidth="1"/>
    <col min="12" max="12" width="14.84375" customWidth="1"/>
    <col min="13" max="13" width="15.61328125" customWidth="1"/>
    <col min="14" max="15" width="13.84375" customWidth="1"/>
    <col min="16" max="16" width="1.4609375" customWidth="1"/>
    <col min="17" max="24" width="15.61328125" customWidth="1"/>
    <col min="25" max="25" width="1.4609375" customWidth="1"/>
    <col min="26" max="28" width="15.61328125" customWidth="1"/>
    <col min="29" max="29" width="9" customWidth="1"/>
  </cols>
  <sheetData>
    <row r="1" spans="1:28" s="2" customFormat="1" ht="12.75" customHeight="1">
      <c r="E1" s="40"/>
    </row>
    <row r="2" spans="1:28" s="2" customFormat="1" ht="18.75" customHeight="1">
      <c r="B2" s="41" t="s">
        <v>242</v>
      </c>
      <c r="C2" s="41"/>
      <c r="E2" s="40"/>
    </row>
    <row r="3" spans="1:28" s="2" customFormat="1" ht="12.75" customHeight="1">
      <c r="B3" s="2" t="s">
        <v>243</v>
      </c>
      <c r="E3" s="40"/>
    </row>
    <row r="4" spans="1:28" s="2" customFormat="1" ht="12.75" customHeight="1">
      <c r="E4" s="40"/>
    </row>
    <row r="5" spans="1:28">
      <c r="A5" s="15"/>
      <c r="G5" s="28"/>
      <c r="P5" s="28"/>
      <c r="Y5" s="28"/>
    </row>
    <row r="6" spans="1:28" ht="14.25" customHeight="1">
      <c r="A6" s="15"/>
      <c r="B6" s="296" t="s">
        <v>27</v>
      </c>
      <c r="C6" s="345" t="s">
        <v>43</v>
      </c>
      <c r="D6" s="346" t="s">
        <v>186</v>
      </c>
      <c r="E6" s="345" t="s">
        <v>78</v>
      </c>
      <c r="F6" s="297"/>
      <c r="G6" s="45"/>
      <c r="H6" s="317" t="s">
        <v>79</v>
      </c>
      <c r="I6" s="318"/>
      <c r="J6" s="318"/>
      <c r="K6" s="318"/>
      <c r="L6" s="318"/>
      <c r="M6" s="318"/>
      <c r="N6" s="318"/>
      <c r="O6" s="319"/>
      <c r="P6" s="139"/>
      <c r="Q6" s="247" t="s">
        <v>80</v>
      </c>
      <c r="R6" s="248"/>
      <c r="S6" s="248"/>
      <c r="T6" s="248"/>
      <c r="U6" s="248"/>
      <c r="V6" s="248"/>
      <c r="W6" s="248"/>
      <c r="X6" s="248"/>
      <c r="Y6" s="45"/>
      <c r="Z6" s="248"/>
      <c r="AA6" s="248"/>
      <c r="AB6" s="249"/>
    </row>
    <row r="7" spans="1:28" ht="12.75" customHeight="1">
      <c r="A7" s="15"/>
      <c r="B7" s="296"/>
      <c r="C7" s="345"/>
      <c r="D7" s="346"/>
      <c r="E7" s="345"/>
      <c r="F7" s="297"/>
      <c r="G7" s="45"/>
      <c r="H7" s="301" t="s">
        <v>81</v>
      </c>
      <c r="I7" s="302"/>
      <c r="J7" s="302"/>
      <c r="K7" s="302"/>
      <c r="L7" s="302"/>
      <c r="M7" s="302"/>
      <c r="N7" s="302"/>
      <c r="O7" s="303"/>
      <c r="P7" s="139"/>
      <c r="Q7" s="250" t="s">
        <v>82</v>
      </c>
      <c r="R7" s="251"/>
      <c r="S7" s="251"/>
      <c r="T7" s="251"/>
      <c r="U7" s="251"/>
      <c r="V7" s="251"/>
      <c r="W7" s="251"/>
      <c r="X7" s="251"/>
      <c r="Y7" s="45"/>
      <c r="Z7" s="251"/>
      <c r="AA7" s="251"/>
      <c r="AB7" s="252"/>
    </row>
    <row r="8" spans="1:28" ht="23">
      <c r="A8" s="15"/>
      <c r="B8" s="296"/>
      <c r="C8" s="345"/>
      <c r="D8" s="346"/>
      <c r="E8" s="345"/>
      <c r="F8" s="55" t="s">
        <v>83</v>
      </c>
      <c r="G8" s="45"/>
      <c r="H8" s="30" t="s">
        <v>84</v>
      </c>
      <c r="I8" s="30" t="s">
        <v>85</v>
      </c>
      <c r="J8" s="30" t="s">
        <v>86</v>
      </c>
      <c r="K8" s="30" t="s">
        <v>87</v>
      </c>
      <c r="L8" s="30" t="s">
        <v>88</v>
      </c>
      <c r="M8" s="31" t="s">
        <v>89</v>
      </c>
      <c r="N8" s="30" t="s">
        <v>90</v>
      </c>
      <c r="O8" s="34" t="s">
        <v>91</v>
      </c>
      <c r="P8" s="45"/>
      <c r="Q8" s="30" t="s">
        <v>92</v>
      </c>
      <c r="R8" s="30" t="s">
        <v>93</v>
      </c>
      <c r="S8" s="30" t="s">
        <v>94</v>
      </c>
      <c r="T8" s="36" t="s">
        <v>95</v>
      </c>
      <c r="U8" s="30" t="s">
        <v>96</v>
      </c>
      <c r="V8" s="30" t="s">
        <v>97</v>
      </c>
      <c r="W8" s="30" t="s">
        <v>98</v>
      </c>
      <c r="X8" s="30" t="s">
        <v>99</v>
      </c>
      <c r="Y8" s="45"/>
      <c r="Z8" s="30" t="s">
        <v>100</v>
      </c>
      <c r="AA8" s="30" t="s">
        <v>101</v>
      </c>
      <c r="AB8" s="30" t="s">
        <v>102</v>
      </c>
    </row>
    <row r="9" spans="1:28" ht="23">
      <c r="A9" s="15"/>
      <c r="B9" s="296"/>
      <c r="C9" s="345"/>
      <c r="D9" s="346"/>
      <c r="E9" s="345"/>
      <c r="F9" s="100" t="s">
        <v>83</v>
      </c>
      <c r="G9" s="87"/>
      <c r="H9" s="34" t="s">
        <v>84</v>
      </c>
      <c r="I9" s="34" t="s">
        <v>85</v>
      </c>
      <c r="J9" s="34" t="s">
        <v>86</v>
      </c>
      <c r="K9" s="34" t="s">
        <v>87</v>
      </c>
      <c r="L9" s="34" t="s">
        <v>88</v>
      </c>
      <c r="M9" s="35" t="s">
        <v>89</v>
      </c>
      <c r="N9" s="34" t="s">
        <v>90</v>
      </c>
      <c r="O9" s="34" t="s">
        <v>91</v>
      </c>
      <c r="P9" s="87"/>
      <c r="Q9" s="30" t="s">
        <v>92</v>
      </c>
      <c r="R9" s="30" t="s">
        <v>93</v>
      </c>
      <c r="S9" s="30" t="s">
        <v>94</v>
      </c>
      <c r="T9" s="36" t="s">
        <v>95</v>
      </c>
      <c r="U9" s="30" t="s">
        <v>96</v>
      </c>
      <c r="V9" s="30" t="s">
        <v>97</v>
      </c>
      <c r="W9" s="30" t="s">
        <v>98</v>
      </c>
      <c r="X9" s="30" t="s">
        <v>99</v>
      </c>
      <c r="Y9" s="87"/>
      <c r="Z9" s="30" t="s">
        <v>103</v>
      </c>
      <c r="AA9" s="30" t="s">
        <v>104</v>
      </c>
      <c r="AB9" s="30" t="s">
        <v>102</v>
      </c>
    </row>
    <row r="10" spans="1:28" s="15" customFormat="1" ht="12.75" customHeight="1">
      <c r="B10" s="296"/>
      <c r="C10" s="345"/>
      <c r="D10" s="346"/>
      <c r="E10" s="345"/>
      <c r="F10" s="55" t="s">
        <v>105</v>
      </c>
      <c r="G10" s="45"/>
      <c r="H10" s="32" t="s">
        <v>106</v>
      </c>
      <c r="I10" s="32" t="s">
        <v>107</v>
      </c>
      <c r="J10" s="32" t="s">
        <v>108</v>
      </c>
      <c r="K10" s="32" t="s">
        <v>109</v>
      </c>
      <c r="L10" s="32" t="s">
        <v>110</v>
      </c>
      <c r="M10" s="33" t="s">
        <v>111</v>
      </c>
      <c r="N10" s="32" t="s">
        <v>112</v>
      </c>
      <c r="O10" s="32" t="s">
        <v>113</v>
      </c>
      <c r="P10" s="45"/>
      <c r="Q10" s="32" t="s">
        <v>114</v>
      </c>
      <c r="R10" s="32" t="s">
        <v>115</v>
      </c>
      <c r="S10" s="32" t="s">
        <v>116</v>
      </c>
      <c r="T10" s="37" t="s">
        <v>117</v>
      </c>
      <c r="U10" s="32" t="s">
        <v>118</v>
      </c>
      <c r="V10" s="32" t="s">
        <v>119</v>
      </c>
      <c r="W10" s="32" t="s">
        <v>120</v>
      </c>
      <c r="X10" s="32" t="s">
        <v>121</v>
      </c>
      <c r="Y10" s="45"/>
      <c r="Z10" s="32" t="s">
        <v>122</v>
      </c>
      <c r="AA10" s="32" t="s">
        <v>123</v>
      </c>
      <c r="AB10" s="32" t="s">
        <v>124</v>
      </c>
    </row>
    <row r="11" spans="1:28" s="15" customFormat="1">
      <c r="B11" s="296"/>
      <c r="C11" s="345"/>
      <c r="D11" s="346"/>
      <c r="E11" s="345"/>
      <c r="F11" s="56" t="s">
        <v>244</v>
      </c>
      <c r="G11" s="45"/>
      <c r="H11" s="30" t="s">
        <v>126</v>
      </c>
      <c r="I11" s="30" t="s">
        <v>126</v>
      </c>
      <c r="J11" s="30" t="s">
        <v>127</v>
      </c>
      <c r="K11" s="30" t="s">
        <v>127</v>
      </c>
      <c r="L11" s="30" t="s">
        <v>128</v>
      </c>
      <c r="M11" s="31" t="s">
        <v>128</v>
      </c>
      <c r="N11" s="30" t="s">
        <v>129</v>
      </c>
      <c r="O11" s="30" t="s">
        <v>129</v>
      </c>
      <c r="P11" s="45"/>
      <c r="Q11" s="30" t="s">
        <v>130</v>
      </c>
      <c r="R11" s="30" t="s">
        <v>131</v>
      </c>
      <c r="S11" s="30" t="s">
        <v>131</v>
      </c>
      <c r="T11" s="36" t="s">
        <v>132</v>
      </c>
      <c r="U11" s="30" t="s">
        <v>132</v>
      </c>
      <c r="V11" s="30" t="s">
        <v>133</v>
      </c>
      <c r="W11" s="30" t="s">
        <v>133</v>
      </c>
      <c r="X11" s="30" t="s">
        <v>134</v>
      </c>
      <c r="Y11" s="45"/>
      <c r="Z11" s="30" t="s">
        <v>134</v>
      </c>
      <c r="AA11" s="30" t="s">
        <v>135</v>
      </c>
      <c r="AB11" s="30" t="s">
        <v>135</v>
      </c>
    </row>
    <row r="12" spans="1:28" s="15" customFormat="1">
      <c r="B12" s="343" t="s">
        <v>55</v>
      </c>
      <c r="C12" s="344"/>
      <c r="D12" s="344"/>
      <c r="E12" s="344"/>
      <c r="F12" s="344"/>
      <c r="G12" s="53"/>
      <c r="H12" s="49"/>
      <c r="I12" s="49"/>
      <c r="J12" s="49"/>
      <c r="K12" s="49"/>
      <c r="L12" s="49"/>
      <c r="M12" s="50"/>
      <c r="N12" s="49"/>
      <c r="O12" s="49"/>
      <c r="P12" s="53"/>
      <c r="Q12" s="49"/>
      <c r="R12" s="49"/>
      <c r="S12" s="49"/>
      <c r="T12" s="51"/>
      <c r="U12" s="49"/>
      <c r="V12" s="49"/>
      <c r="W12" s="49"/>
      <c r="X12" s="49"/>
      <c r="Y12" s="53"/>
      <c r="Z12" s="49"/>
      <c r="AA12" s="49"/>
      <c r="AB12" s="49"/>
    </row>
    <row r="13" spans="1:28" s="15" customFormat="1">
      <c r="B13" s="27" t="s">
        <v>245</v>
      </c>
      <c r="C13" s="27"/>
      <c r="D13" s="211" t="s">
        <v>246</v>
      </c>
      <c r="E13" s="3" t="s">
        <v>247</v>
      </c>
      <c r="F13" s="383"/>
      <c r="G13" s="45"/>
      <c r="H13" s="13"/>
      <c r="I13" s="47">
        <v>2.1649000000000002E-2</v>
      </c>
      <c r="J13" s="22"/>
      <c r="K13" s="39">
        <v>2.3129E-2</v>
      </c>
      <c r="L13" s="21"/>
      <c r="M13" s="39">
        <v>2.3116000000000001E-2</v>
      </c>
      <c r="N13" s="21"/>
      <c r="O13" s="39">
        <v>2.4527E-2</v>
      </c>
      <c r="P13" s="45"/>
      <c r="Q13" s="39">
        <v>2.4527E-2</v>
      </c>
      <c r="R13" s="233"/>
      <c r="S13" s="39">
        <v>2.6270000000000002E-2</v>
      </c>
      <c r="T13" s="233"/>
      <c r="U13" s="39">
        <v>3.0446000000000001E-2</v>
      </c>
      <c r="V13" s="233"/>
      <c r="W13" s="39">
        <v>4.0426999999999998E-2</v>
      </c>
      <c r="X13" s="233"/>
      <c r="Y13" s="45"/>
      <c r="Z13" s="262">
        <v>4.0669999999999998E-2</v>
      </c>
      <c r="AA13" s="233"/>
      <c r="AB13" s="235"/>
    </row>
    <row r="14" spans="1:28" s="15" customFormat="1">
      <c r="B14" s="27" t="s">
        <v>248</v>
      </c>
      <c r="C14" s="398" t="s">
        <v>249</v>
      </c>
      <c r="D14" s="211" t="s">
        <v>246</v>
      </c>
      <c r="E14" s="3" t="s">
        <v>247</v>
      </c>
      <c r="F14" s="396"/>
      <c r="G14" s="45"/>
      <c r="H14" s="39">
        <v>2.1361000000000002E-2</v>
      </c>
      <c r="I14" s="404"/>
      <c r="J14" s="39">
        <v>2.1649000000000002E-2</v>
      </c>
      <c r="K14" s="402"/>
      <c r="L14" s="39">
        <v>2.3129E-2</v>
      </c>
      <c r="M14" s="400"/>
      <c r="N14" s="39">
        <v>2.3116000000000001E-2</v>
      </c>
      <c r="O14" s="400"/>
      <c r="P14" s="45"/>
      <c r="Q14" s="347"/>
      <c r="R14" s="39">
        <v>2.4527E-2</v>
      </c>
      <c r="S14" s="347"/>
      <c r="T14" s="39">
        <v>2.6270000000000002E-2</v>
      </c>
      <c r="U14" s="347"/>
      <c r="V14" s="39">
        <f>0.030446+0.012483</f>
        <v>4.2929000000000002E-2</v>
      </c>
      <c r="W14" s="347"/>
      <c r="X14" s="39">
        <v>4.0426999999999998E-2</v>
      </c>
      <c r="Y14" s="45"/>
      <c r="Z14" s="347"/>
      <c r="AA14" s="235"/>
      <c r="AB14" s="347"/>
    </row>
    <row r="15" spans="1:28" s="15" customFormat="1" ht="42" customHeight="1">
      <c r="B15" s="27" t="s">
        <v>250</v>
      </c>
      <c r="C15" s="399"/>
      <c r="D15" s="211" t="s">
        <v>251</v>
      </c>
      <c r="E15" s="3" t="s">
        <v>198</v>
      </c>
      <c r="F15" s="396"/>
      <c r="G15" s="45"/>
      <c r="H15" s="48">
        <v>3</v>
      </c>
      <c r="I15" s="405"/>
      <c r="J15" s="152">
        <v>2.4</v>
      </c>
      <c r="K15" s="403"/>
      <c r="L15" s="152">
        <v>1.8</v>
      </c>
      <c r="M15" s="401"/>
      <c r="N15" s="152">
        <v>3.8211141420510399</v>
      </c>
      <c r="O15" s="401"/>
      <c r="P15" s="45"/>
      <c r="Q15" s="348"/>
      <c r="R15" s="152">
        <v>3.3906618707162863</v>
      </c>
      <c r="S15" s="348"/>
      <c r="T15" s="152">
        <v>2.9462716452876094</v>
      </c>
      <c r="U15" s="348"/>
      <c r="V15" s="154">
        <v>1.1073457872565307</v>
      </c>
      <c r="W15" s="348"/>
      <c r="X15" s="152">
        <v>4.5872469714375299</v>
      </c>
      <c r="Y15" s="45"/>
      <c r="Z15" s="348"/>
      <c r="AA15" s="235"/>
      <c r="AB15" s="348"/>
    </row>
    <row r="16" spans="1:28" s="15" customFormat="1">
      <c r="B16" s="343" t="s">
        <v>51</v>
      </c>
      <c r="C16" s="344"/>
      <c r="D16" s="344"/>
      <c r="E16" s="344"/>
      <c r="F16" s="344"/>
      <c r="G16" s="53"/>
      <c r="H16" s="49"/>
      <c r="I16" s="49"/>
      <c r="J16" s="49"/>
      <c r="K16" s="49"/>
      <c r="L16" s="49"/>
      <c r="M16" s="50"/>
      <c r="N16" s="49"/>
      <c r="O16" s="49"/>
      <c r="P16" s="53"/>
      <c r="Q16" s="49"/>
      <c r="R16" s="49"/>
      <c r="S16" s="49"/>
      <c r="T16" s="51"/>
      <c r="U16" s="49"/>
      <c r="V16" s="49"/>
      <c r="W16" s="49"/>
      <c r="X16" s="49"/>
      <c r="Y16" s="53"/>
      <c r="Z16" s="49"/>
      <c r="AA16" s="49"/>
      <c r="AB16" s="49"/>
    </row>
    <row r="17" spans="1:29" s="15" customFormat="1" ht="12.75" customHeight="1">
      <c r="B17" s="340" t="s">
        <v>252</v>
      </c>
      <c r="C17" s="341"/>
      <c r="D17" s="342"/>
      <c r="E17" s="3" t="s">
        <v>193</v>
      </c>
      <c r="F17" s="377"/>
      <c r="G17" s="45"/>
      <c r="H17" s="5">
        <f>IF(H14="","",H14*(1+H15/100))</f>
        <v>2.2001830000000003E-2</v>
      </c>
      <c r="I17" s="5" t="str">
        <f t="shared" ref="I17:O17" si="0">IF(I14="","",I14*(1+I15/100))</f>
        <v/>
      </c>
      <c r="J17" s="5">
        <f t="shared" si="0"/>
        <v>2.2168576000000002E-2</v>
      </c>
      <c r="K17" s="5" t="str">
        <f t="shared" si="0"/>
        <v/>
      </c>
      <c r="L17" s="5">
        <f t="shared" si="0"/>
        <v>2.3545322E-2</v>
      </c>
      <c r="M17" s="5" t="str">
        <f t="shared" si="0"/>
        <v/>
      </c>
      <c r="N17" s="5">
        <f>IF(N14="","",N14*(1+N15/100))</f>
        <v>2.3999288745076518E-2</v>
      </c>
      <c r="O17" s="5" t="str">
        <f t="shared" si="0"/>
        <v/>
      </c>
      <c r="P17" s="46"/>
      <c r="Q17" s="5" t="str">
        <f>IF(Q14="","",Q14*(1+Q15/100))</f>
        <v/>
      </c>
      <c r="R17" s="5">
        <f t="shared" ref="R17:AB17" si="1">IF(R14="","",R14*(1+R15/100))</f>
        <v>2.5358627637030583E-2</v>
      </c>
      <c r="S17" s="5" t="str">
        <f t="shared" si="1"/>
        <v/>
      </c>
      <c r="T17" s="5">
        <f t="shared" si="1"/>
        <v>2.7043985561217055E-2</v>
      </c>
      <c r="U17" s="5" t="str">
        <f>IF(U14="","",U14*(1+U15/100))</f>
        <v/>
      </c>
      <c r="V17" s="5">
        <f t="shared" si="1"/>
        <v>4.3404372473011356E-2</v>
      </c>
      <c r="W17" s="5" t="str">
        <f t="shared" si="1"/>
        <v/>
      </c>
      <c r="X17" s="5">
        <f>IF(X14="","",X14*(1+X15/100))</f>
        <v>4.2281486333143048E-2</v>
      </c>
      <c r="Y17" s="46"/>
      <c r="Z17" s="5" t="str">
        <f t="shared" si="1"/>
        <v/>
      </c>
      <c r="AA17" s="5" t="str">
        <f t="shared" si="1"/>
        <v/>
      </c>
      <c r="AB17" s="5" t="str">
        <f t="shared" si="1"/>
        <v/>
      </c>
    </row>
    <row r="18" spans="1:29" s="4" customFormat="1" ht="11.5">
      <c r="A18" s="57"/>
      <c r="B18" s="350" t="s">
        <v>253</v>
      </c>
      <c r="C18" s="351"/>
      <c r="D18" s="352"/>
      <c r="E18" s="12" t="s">
        <v>173</v>
      </c>
      <c r="F18" s="397"/>
      <c r="G18" s="45"/>
      <c r="H18" s="5">
        <f>IF(H13="",IF(H17="","-",H17*10),H13*10)</f>
        <v>0.22001830000000003</v>
      </c>
      <c r="I18" s="5">
        <f t="shared" ref="I18:O18" si="2">IF(I13="",IF(I17="","-",I17*10),I13*10)</f>
        <v>0.21649000000000002</v>
      </c>
      <c r="J18" s="5">
        <f t="shared" si="2"/>
        <v>0.22168576000000001</v>
      </c>
      <c r="K18" s="5">
        <f t="shared" si="2"/>
        <v>0.23129</v>
      </c>
      <c r="L18" s="5">
        <f t="shared" si="2"/>
        <v>0.23545322000000002</v>
      </c>
      <c r="M18" s="5">
        <f t="shared" si="2"/>
        <v>0.23116</v>
      </c>
      <c r="N18" s="5">
        <f>IF(N13="",IF(N17="","-",N17*10),N13*10)</f>
        <v>0.23999288745076519</v>
      </c>
      <c r="O18" s="5">
        <f t="shared" si="2"/>
        <v>0.24526999999999999</v>
      </c>
      <c r="P18" s="45"/>
      <c r="Q18" s="5">
        <f t="shared" ref="Q18:AB18" si="3">IF(Q13="",IF(Q17="","-",Q17*10),Q13*10)</f>
        <v>0.24526999999999999</v>
      </c>
      <c r="R18" s="5">
        <f t="shared" si="3"/>
        <v>0.25358627637030584</v>
      </c>
      <c r="S18" s="5">
        <f t="shared" si="3"/>
        <v>0.26270000000000004</v>
      </c>
      <c r="T18" s="5">
        <f t="shared" si="3"/>
        <v>0.27043985561217054</v>
      </c>
      <c r="U18" s="5">
        <f>IF(U13="",IF(U17="","-",U17*10),U13*10)</f>
        <v>0.30446000000000001</v>
      </c>
      <c r="V18" s="5">
        <f t="shared" si="3"/>
        <v>0.43404372473011354</v>
      </c>
      <c r="W18" s="5">
        <f t="shared" si="3"/>
        <v>0.40426999999999996</v>
      </c>
      <c r="X18" s="5">
        <f t="shared" si="3"/>
        <v>0.42281486333143048</v>
      </c>
      <c r="Y18" s="45"/>
      <c r="Z18" s="5">
        <f t="shared" si="3"/>
        <v>0.40669999999999995</v>
      </c>
      <c r="AA18" s="5" t="str">
        <f t="shared" si="3"/>
        <v>-</v>
      </c>
      <c r="AB18" s="5" t="str">
        <f t="shared" si="3"/>
        <v>-</v>
      </c>
      <c r="AC18" s="6"/>
    </row>
    <row r="19" spans="1:29" s="15" customFormat="1">
      <c r="B19" s="58"/>
      <c r="C19" s="58"/>
      <c r="D19" s="58"/>
      <c r="G19" s="59"/>
      <c r="P19" s="59"/>
      <c r="Y19" s="59"/>
    </row>
    <row r="20" spans="1:29" s="15" customFormat="1">
      <c r="D20" s="58"/>
      <c r="G20" s="59"/>
      <c r="P20" s="60"/>
      <c r="Y20" s="60"/>
    </row>
    <row r="21" spans="1:29" hidden="1">
      <c r="B21" s="7"/>
      <c r="C21" s="7"/>
      <c r="G21" s="29"/>
      <c r="P21" s="38"/>
      <c r="Y21" s="38"/>
    </row>
    <row r="22" spans="1:29" hidden="1">
      <c r="G22" s="29"/>
      <c r="P22" s="38"/>
      <c r="Y22" s="38"/>
    </row>
    <row r="23" spans="1:29" hidden="1">
      <c r="D23"/>
      <c r="P23" s="38"/>
      <c r="Y23" s="38"/>
    </row>
    <row r="24" spans="1:29" hidden="1">
      <c r="B24" s="23"/>
      <c r="C24" s="23"/>
      <c r="D24" s="24"/>
      <c r="E24" s="24"/>
      <c r="F24" s="24"/>
      <c r="H24" s="24"/>
    </row>
    <row r="25" spans="1:29" hidden="1">
      <c r="D25" s="42"/>
      <c r="E25" s="42"/>
      <c r="F25" s="42"/>
      <c r="H25" s="42"/>
    </row>
    <row r="26" spans="1:29" hidden="1">
      <c r="D26" s="43"/>
      <c r="E26" s="43"/>
      <c r="F26" s="43"/>
      <c r="H26" s="42"/>
    </row>
    <row r="27" spans="1:29" hidden="1">
      <c r="D27" s="44"/>
      <c r="E27" s="44"/>
      <c r="F27" s="44"/>
      <c r="H27" s="44"/>
    </row>
  </sheetData>
  <mergeCells count="24">
    <mergeCell ref="AB14:AB15"/>
    <mergeCell ref="H6:O6"/>
    <mergeCell ref="H7:O7"/>
    <mergeCell ref="Q14:Q15"/>
    <mergeCell ref="S14:S15"/>
    <mergeCell ref="U14:U15"/>
    <mergeCell ref="W14:W15"/>
    <mergeCell ref="Z14:Z15"/>
    <mergeCell ref="M14:M15"/>
    <mergeCell ref="K14:K15"/>
    <mergeCell ref="I14:I15"/>
    <mergeCell ref="O14:O15"/>
    <mergeCell ref="E6:E11"/>
    <mergeCell ref="D6:D11"/>
    <mergeCell ref="C6:C11"/>
    <mergeCell ref="B6:B11"/>
    <mergeCell ref="F6:F7"/>
    <mergeCell ref="B17:D17"/>
    <mergeCell ref="F13:F15"/>
    <mergeCell ref="F17:F18"/>
    <mergeCell ref="B12:F12"/>
    <mergeCell ref="B16:F16"/>
    <mergeCell ref="B18:D18"/>
    <mergeCell ref="C14:C15"/>
  </mergeCells>
  <hyperlinks>
    <hyperlink ref="D13" r:id="rId1" xr:uid="{00000000-0004-0000-0D00-000000000000}"/>
    <hyperlink ref="D14" r:id="rId2" xr:uid="{00000000-0004-0000-0D00-000001000000}"/>
    <hyperlink ref="D15" r:id="rId3" xr:uid="{00000000-0004-0000-0D00-000002000000}"/>
  </hyperlinks>
  <pageMargins left="0.70866141732283472" right="0.70866141732283472" top="0.74803149606299213" bottom="0.74803149606299213" header="0.31496062992125984" footer="0.31496062992125984"/>
  <pageSetup orientation="landscape" r:id="rId4"/>
  <headerFooter>
    <oddFooter>&amp;C_x000D_&amp;1#&amp;"Calibri"&amp;10&amp;K000000 OFFICIAL-InternalOnly</oddFooter>
  </headerFooter>
  <legacy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autoPageBreaks="0"/>
  </sheetPr>
  <dimension ref="A1:AB47"/>
  <sheetViews>
    <sheetView zoomScaleNormal="100" workbookViewId="0"/>
  </sheetViews>
  <sheetFormatPr defaultColWidth="0" defaultRowHeight="13.5" zeroHeight="1"/>
  <cols>
    <col min="1" max="1" width="9" customWidth="1"/>
    <col min="2" max="2" width="12.61328125" customWidth="1"/>
    <col min="3" max="3" width="9" customWidth="1"/>
    <col min="4" max="4" width="19.765625" customWidth="1"/>
    <col min="5" max="5" width="25" customWidth="1"/>
    <col min="6" max="6" width="2.4609375" customWidth="1"/>
    <col min="7" max="14" width="15.61328125" customWidth="1"/>
    <col min="15" max="15" width="2.4609375" customWidth="1"/>
    <col min="16" max="23" width="15.61328125" customWidth="1"/>
    <col min="24" max="24" width="2.4609375" customWidth="1"/>
    <col min="25" max="27" width="15.61328125" customWidth="1"/>
    <col min="28" max="28" width="9" customWidth="1"/>
  </cols>
  <sheetData>
    <row r="1" spans="1:28" s="2" customFormat="1" ht="12.75" customHeight="1"/>
    <row r="2" spans="1:28" s="2" customFormat="1" ht="18.75" customHeight="1">
      <c r="B2" s="41" t="s">
        <v>328</v>
      </c>
      <c r="C2" s="41"/>
      <c r="D2" s="41"/>
      <c r="E2" s="41"/>
      <c r="F2" s="41"/>
    </row>
    <row r="3" spans="1:28" s="2" customFormat="1" ht="28.5" customHeight="1">
      <c r="B3" s="288" t="s">
        <v>329</v>
      </c>
      <c r="C3" s="288"/>
      <c r="D3" s="288"/>
      <c r="E3" s="288"/>
      <c r="F3" s="288"/>
      <c r="G3" s="288"/>
      <c r="H3" s="288"/>
      <c r="I3" s="40"/>
      <c r="J3" s="40"/>
      <c r="K3" s="40"/>
      <c r="L3" s="40"/>
      <c r="M3" s="40"/>
      <c r="N3" s="40"/>
      <c r="O3" s="40"/>
      <c r="P3" s="40"/>
      <c r="Q3" s="40"/>
      <c r="X3" s="40"/>
    </row>
    <row r="4" spans="1:28" s="2" customFormat="1" ht="12.75" customHeight="1"/>
    <row r="5" spans="1:28" s="15" customFormat="1">
      <c r="G5" s="57"/>
      <c r="P5" s="57"/>
    </row>
    <row r="6" spans="1:28" s="15" customFormat="1"/>
    <row r="7" spans="1:28">
      <c r="A7" s="93"/>
      <c r="B7" s="94" t="s">
        <v>330</v>
      </c>
      <c r="C7" s="93"/>
      <c r="D7" s="93"/>
      <c r="E7" s="93"/>
      <c r="F7" s="93"/>
      <c r="G7" s="93"/>
      <c r="H7" s="93"/>
      <c r="I7" s="93"/>
      <c r="J7" s="93"/>
      <c r="K7" s="93"/>
      <c r="L7" s="93"/>
      <c r="M7" s="406"/>
      <c r="N7" s="406"/>
      <c r="O7" s="406"/>
      <c r="P7" s="406"/>
      <c r="Q7" s="406"/>
      <c r="R7" s="406"/>
      <c r="S7" s="406"/>
      <c r="T7" s="406"/>
      <c r="U7" s="406"/>
      <c r="V7" s="406"/>
      <c r="W7" s="406"/>
      <c r="X7" s="406"/>
      <c r="Y7" s="406"/>
      <c r="Z7" s="406"/>
      <c r="AA7" s="406"/>
      <c r="AB7" s="406"/>
    </row>
    <row r="8" spans="1:28" s="15" customFormat="1"/>
    <row r="9" spans="1:28">
      <c r="A9" s="15"/>
      <c r="B9" s="407" t="s">
        <v>331</v>
      </c>
      <c r="C9" s="411" t="s">
        <v>332</v>
      </c>
      <c r="D9" s="410" t="s">
        <v>77</v>
      </c>
      <c r="E9" s="412"/>
      <c r="F9" s="29"/>
      <c r="G9" s="317" t="s">
        <v>79</v>
      </c>
      <c r="H9" s="318"/>
      <c r="I9" s="318"/>
      <c r="J9" s="318"/>
      <c r="K9" s="318"/>
      <c r="L9" s="318"/>
      <c r="M9" s="318"/>
      <c r="N9" s="319"/>
      <c r="O9" s="139"/>
      <c r="P9" s="247" t="s">
        <v>80</v>
      </c>
      <c r="Q9" s="248"/>
      <c r="R9" s="248"/>
      <c r="S9" s="248"/>
      <c r="T9" s="248"/>
      <c r="U9" s="248"/>
      <c r="V9" s="248"/>
      <c r="W9" s="248"/>
      <c r="X9" s="29"/>
      <c r="Y9" s="248"/>
      <c r="Z9" s="248"/>
      <c r="AA9" s="249"/>
    </row>
    <row r="10" spans="1:28" ht="12.75" customHeight="1">
      <c r="A10" s="15"/>
      <c r="B10" s="407"/>
      <c r="C10" s="411"/>
      <c r="D10" s="410"/>
      <c r="E10" s="413"/>
      <c r="F10" s="29"/>
      <c r="G10" s="301" t="s">
        <v>81</v>
      </c>
      <c r="H10" s="302"/>
      <c r="I10" s="302"/>
      <c r="J10" s="302"/>
      <c r="K10" s="302"/>
      <c r="L10" s="302"/>
      <c r="M10" s="302"/>
      <c r="N10" s="303"/>
      <c r="O10" s="139"/>
      <c r="P10" s="250" t="s">
        <v>82</v>
      </c>
      <c r="Q10" s="251"/>
      <c r="R10" s="251"/>
      <c r="S10" s="251"/>
      <c r="T10" s="251"/>
      <c r="U10" s="251"/>
      <c r="V10" s="251"/>
      <c r="W10" s="251"/>
      <c r="X10" s="29"/>
      <c r="Y10" s="251"/>
      <c r="Z10" s="251"/>
      <c r="AA10" s="252"/>
    </row>
    <row r="11" spans="1:28" ht="25.5" customHeight="1">
      <c r="A11" s="15"/>
      <c r="B11" s="407"/>
      <c r="C11" s="411"/>
      <c r="D11" s="410"/>
      <c r="E11" s="100" t="s">
        <v>83</v>
      </c>
      <c r="F11" s="29"/>
      <c r="G11" s="34" t="s">
        <v>84</v>
      </c>
      <c r="H11" s="34" t="s">
        <v>85</v>
      </c>
      <c r="I11" s="34" t="s">
        <v>86</v>
      </c>
      <c r="J11" s="34" t="s">
        <v>87</v>
      </c>
      <c r="K11" s="34" t="s">
        <v>88</v>
      </c>
      <c r="L11" s="35" t="s">
        <v>89</v>
      </c>
      <c r="M11" s="34" t="s">
        <v>90</v>
      </c>
      <c r="N11" s="34" t="s">
        <v>91</v>
      </c>
      <c r="O11" s="29"/>
      <c r="P11" s="30" t="s">
        <v>92</v>
      </c>
      <c r="Q11" s="30" t="s">
        <v>93</v>
      </c>
      <c r="R11" s="30" t="s">
        <v>94</v>
      </c>
      <c r="S11" s="36" t="s">
        <v>95</v>
      </c>
      <c r="T11" s="30" t="s">
        <v>96</v>
      </c>
      <c r="U11" s="30" t="s">
        <v>97</v>
      </c>
      <c r="V11" s="30" t="s">
        <v>98</v>
      </c>
      <c r="W11" s="30" t="s">
        <v>99</v>
      </c>
      <c r="X11" s="29"/>
      <c r="Y11" s="30" t="s">
        <v>100</v>
      </c>
      <c r="Z11" s="30" t="s">
        <v>101</v>
      </c>
      <c r="AA11" s="30" t="s">
        <v>102</v>
      </c>
    </row>
    <row r="12" spans="1:28" ht="25.5" customHeight="1">
      <c r="A12" s="15"/>
      <c r="B12" s="407"/>
      <c r="C12" s="411"/>
      <c r="D12" s="410"/>
      <c r="E12" s="100" t="s">
        <v>83</v>
      </c>
      <c r="F12" s="87"/>
      <c r="G12" s="34" t="s">
        <v>84</v>
      </c>
      <c r="H12" s="34" t="s">
        <v>85</v>
      </c>
      <c r="I12" s="34" t="s">
        <v>86</v>
      </c>
      <c r="J12" s="34" t="s">
        <v>87</v>
      </c>
      <c r="K12" s="34" t="s">
        <v>88</v>
      </c>
      <c r="L12" s="35" t="s">
        <v>89</v>
      </c>
      <c r="M12" s="34" t="s">
        <v>90</v>
      </c>
      <c r="N12" s="34" t="s">
        <v>91</v>
      </c>
      <c r="O12" s="87"/>
      <c r="P12" s="30" t="s">
        <v>92</v>
      </c>
      <c r="Q12" s="30" t="s">
        <v>93</v>
      </c>
      <c r="R12" s="30" t="s">
        <v>94</v>
      </c>
      <c r="S12" s="36" t="s">
        <v>95</v>
      </c>
      <c r="T12" s="30" t="s">
        <v>96</v>
      </c>
      <c r="U12" s="30" t="s">
        <v>97</v>
      </c>
      <c r="V12" s="30" t="s">
        <v>98</v>
      </c>
      <c r="W12" s="30" t="s">
        <v>99</v>
      </c>
      <c r="X12" s="87"/>
      <c r="Y12" s="30" t="s">
        <v>103</v>
      </c>
      <c r="Z12" s="30" t="s">
        <v>104</v>
      </c>
      <c r="AA12" s="30" t="s">
        <v>102</v>
      </c>
    </row>
    <row r="13" spans="1:28" ht="15" customHeight="1">
      <c r="A13" s="15"/>
      <c r="B13" s="407"/>
      <c r="C13" s="411"/>
      <c r="D13" s="410"/>
      <c r="E13" s="100" t="s">
        <v>105</v>
      </c>
      <c r="F13" s="29"/>
      <c r="G13" s="32" t="s">
        <v>106</v>
      </c>
      <c r="H13" s="32" t="s">
        <v>107</v>
      </c>
      <c r="I13" s="32" t="s">
        <v>108</v>
      </c>
      <c r="J13" s="32" t="s">
        <v>109</v>
      </c>
      <c r="K13" s="32" t="s">
        <v>110</v>
      </c>
      <c r="L13" s="33" t="s">
        <v>111</v>
      </c>
      <c r="M13" s="32" t="s">
        <v>112</v>
      </c>
      <c r="N13" s="32" t="s">
        <v>113</v>
      </c>
      <c r="O13" s="29"/>
      <c r="P13" s="32" t="s">
        <v>114</v>
      </c>
      <c r="Q13" s="32" t="s">
        <v>115</v>
      </c>
      <c r="R13" s="32" t="s">
        <v>116</v>
      </c>
      <c r="S13" s="37" t="s">
        <v>117</v>
      </c>
      <c r="T13" s="32" t="s">
        <v>118</v>
      </c>
      <c r="U13" s="32" t="s">
        <v>119</v>
      </c>
      <c r="V13" s="32" t="s">
        <v>120</v>
      </c>
      <c r="W13" s="32" t="s">
        <v>121</v>
      </c>
      <c r="X13" s="29"/>
      <c r="Y13" s="32" t="s">
        <v>122</v>
      </c>
      <c r="Z13" s="32" t="s">
        <v>123</v>
      </c>
      <c r="AA13" s="32" t="s">
        <v>124</v>
      </c>
    </row>
    <row r="14" spans="1:28" ht="15" customHeight="1">
      <c r="A14" s="15"/>
      <c r="B14" s="407"/>
      <c r="C14" s="411"/>
      <c r="D14" s="410"/>
      <c r="E14" s="101" t="s">
        <v>244</v>
      </c>
      <c r="F14" s="29"/>
      <c r="G14" s="30" t="s">
        <v>126</v>
      </c>
      <c r="H14" s="30" t="s">
        <v>126</v>
      </c>
      <c r="I14" s="30" t="s">
        <v>127</v>
      </c>
      <c r="J14" s="30" t="s">
        <v>127</v>
      </c>
      <c r="K14" s="30" t="s">
        <v>128</v>
      </c>
      <c r="L14" s="31" t="s">
        <v>128</v>
      </c>
      <c r="M14" s="30" t="s">
        <v>129</v>
      </c>
      <c r="N14" s="30" t="s">
        <v>129</v>
      </c>
      <c r="O14" s="29"/>
      <c r="P14" s="30" t="s">
        <v>130</v>
      </c>
      <c r="Q14" s="30" t="s">
        <v>131</v>
      </c>
      <c r="R14" s="30" t="s">
        <v>131</v>
      </c>
      <c r="S14" s="36" t="s">
        <v>132</v>
      </c>
      <c r="T14" s="30" t="s">
        <v>132</v>
      </c>
      <c r="U14" s="30" t="s">
        <v>133</v>
      </c>
      <c r="V14" s="30" t="s">
        <v>133</v>
      </c>
      <c r="W14" s="30" t="s">
        <v>134</v>
      </c>
      <c r="X14" s="29"/>
      <c r="Y14" s="30" t="s">
        <v>134</v>
      </c>
      <c r="Z14" s="30" t="s">
        <v>135</v>
      </c>
      <c r="AA14" s="30" t="s">
        <v>135</v>
      </c>
    </row>
    <row r="15" spans="1:28" ht="12.75" customHeight="1">
      <c r="A15" s="15"/>
      <c r="B15" s="294" t="s">
        <v>333</v>
      </c>
      <c r="C15" s="98">
        <v>1</v>
      </c>
      <c r="D15" s="99" t="s">
        <v>137</v>
      </c>
      <c r="E15" s="414"/>
      <c r="F15" s="29"/>
      <c r="G15" s="138">
        <v>1.0949858793281448</v>
      </c>
      <c r="H15" s="138">
        <v>1.0949858793281448</v>
      </c>
      <c r="I15" s="138">
        <v>1.0949858793281448</v>
      </c>
      <c r="J15" s="138">
        <v>1.0949858793281448</v>
      </c>
      <c r="K15" s="138">
        <v>1.0949858793281448</v>
      </c>
      <c r="L15" s="138">
        <v>1.0949858793281448</v>
      </c>
      <c r="M15" s="138">
        <v>1.0834385940745799</v>
      </c>
      <c r="N15" s="138">
        <v>1.0834385940745799</v>
      </c>
      <c r="O15" s="29"/>
      <c r="P15" s="138">
        <v>1.0834385940745799</v>
      </c>
      <c r="Q15" s="138">
        <v>1.0890285431507547</v>
      </c>
      <c r="R15" s="138">
        <v>1.089038749889933</v>
      </c>
      <c r="S15" s="138">
        <v>1.0874483229921645</v>
      </c>
      <c r="T15" s="138">
        <v>1.0875029312038718</v>
      </c>
      <c r="U15" s="138">
        <v>1.08585979877342</v>
      </c>
      <c r="V15" s="138">
        <v>1.085848917745023</v>
      </c>
      <c r="W15" s="225">
        <v>1.0898115402143711</v>
      </c>
      <c r="X15" s="29"/>
      <c r="Y15" s="225">
        <v>1.0897993159170496</v>
      </c>
      <c r="Z15" s="91"/>
      <c r="AA15" s="91"/>
    </row>
    <row r="16" spans="1:28">
      <c r="A16" s="15"/>
      <c r="B16" s="294"/>
      <c r="C16" s="98">
        <v>2</v>
      </c>
      <c r="D16" s="99" t="s">
        <v>139</v>
      </c>
      <c r="E16" s="414"/>
      <c r="F16" s="29"/>
      <c r="G16" s="138">
        <v>1.0708036775576268</v>
      </c>
      <c r="H16" s="138">
        <v>1.0708036775576268</v>
      </c>
      <c r="I16" s="138">
        <v>1.0708036775576268</v>
      </c>
      <c r="J16" s="138">
        <v>1.0708036775576268</v>
      </c>
      <c r="K16" s="138">
        <v>1.0708036775576268</v>
      </c>
      <c r="L16" s="138">
        <v>1.0708036775576268</v>
      </c>
      <c r="M16" s="138">
        <v>1.0708036775576268</v>
      </c>
      <c r="N16" s="138">
        <v>1.0708036775576268</v>
      </c>
      <c r="O16" s="29"/>
      <c r="P16" s="138">
        <v>1.0708036775576268</v>
      </c>
      <c r="Q16" s="138">
        <v>1.0679783265695075</v>
      </c>
      <c r="R16" s="138">
        <v>1.0679827167619282</v>
      </c>
      <c r="S16" s="138">
        <v>1.0679827167619282</v>
      </c>
      <c r="T16" s="138">
        <v>1.0679932251333426</v>
      </c>
      <c r="U16" s="138">
        <v>1.066763623447796</v>
      </c>
      <c r="V16" s="138">
        <v>1.066742956946414</v>
      </c>
      <c r="W16" s="225">
        <v>1.066742956946414</v>
      </c>
      <c r="X16" s="29"/>
      <c r="Y16" s="225">
        <v>1.0667507410333845</v>
      </c>
      <c r="Z16" s="91"/>
      <c r="AA16" s="91"/>
    </row>
    <row r="17" spans="1:27">
      <c r="A17" s="15"/>
      <c r="B17" s="294"/>
      <c r="C17" s="98">
        <v>3</v>
      </c>
      <c r="D17" s="99" t="s">
        <v>140</v>
      </c>
      <c r="E17" s="414"/>
      <c r="F17" s="29"/>
      <c r="G17" s="138">
        <v>1.0817492877987211</v>
      </c>
      <c r="H17" s="138">
        <v>1.0817492877987211</v>
      </c>
      <c r="I17" s="138">
        <v>1.0817492877987211</v>
      </c>
      <c r="J17" s="138">
        <v>1.0817492877987211</v>
      </c>
      <c r="K17" s="138">
        <v>1.0817492877987211</v>
      </c>
      <c r="L17" s="138">
        <v>1.0817492877987211</v>
      </c>
      <c r="M17" s="138">
        <v>1.0832986726933644</v>
      </c>
      <c r="N17" s="138">
        <v>1.0832986726933644</v>
      </c>
      <c r="O17" s="29"/>
      <c r="P17" s="138">
        <v>1.0832986726933644</v>
      </c>
      <c r="Q17" s="138">
        <v>1.0826949605071026</v>
      </c>
      <c r="R17" s="138">
        <v>1.0827071120076854</v>
      </c>
      <c r="S17" s="138">
        <v>1.0809673614300677</v>
      </c>
      <c r="T17" s="138">
        <v>1.0810097968527648</v>
      </c>
      <c r="U17" s="138">
        <v>1.0808933110074093</v>
      </c>
      <c r="V17" s="138">
        <v>1.0808916214500004</v>
      </c>
      <c r="W17" s="225">
        <v>1.089365904855816</v>
      </c>
      <c r="X17" s="29"/>
      <c r="Y17" s="225">
        <v>1.0893587922042363</v>
      </c>
      <c r="Z17" s="91"/>
      <c r="AA17" s="91"/>
    </row>
    <row r="18" spans="1:27">
      <c r="A18" s="15"/>
      <c r="B18" s="294"/>
      <c r="C18" s="98">
        <v>4</v>
      </c>
      <c r="D18" s="99" t="s">
        <v>141</v>
      </c>
      <c r="E18" s="414"/>
      <c r="F18" s="29"/>
      <c r="G18" s="138">
        <v>1.0949504131351664</v>
      </c>
      <c r="H18" s="138">
        <v>1.0949504131351664</v>
      </c>
      <c r="I18" s="138">
        <v>1.0949504131351664</v>
      </c>
      <c r="J18" s="138">
        <v>1.0949504131351664</v>
      </c>
      <c r="K18" s="138">
        <v>1.0949504131351664</v>
      </c>
      <c r="L18" s="138">
        <v>1.0949504131351664</v>
      </c>
      <c r="M18" s="138">
        <v>1.1027101049442916</v>
      </c>
      <c r="N18" s="138">
        <v>1.1027101049442916</v>
      </c>
      <c r="O18" s="29"/>
      <c r="P18" s="138">
        <v>1.1027101049442916</v>
      </c>
      <c r="Q18" s="138">
        <v>1.1047382103549057</v>
      </c>
      <c r="R18" s="138">
        <v>1.1047700847377127</v>
      </c>
      <c r="S18" s="138">
        <v>1.1117235831881356</v>
      </c>
      <c r="T18" s="138">
        <v>1.111788242398184</v>
      </c>
      <c r="U18" s="138">
        <v>1.1075253856072571</v>
      </c>
      <c r="V18" s="138">
        <v>1.107449123040477</v>
      </c>
      <c r="W18" s="225">
        <v>1.1161302471517789</v>
      </c>
      <c r="X18" s="29"/>
      <c r="Y18" s="225">
        <v>1.1161511877317911</v>
      </c>
      <c r="Z18" s="91"/>
      <c r="AA18" s="91"/>
    </row>
    <row r="19" spans="1:27">
      <c r="A19" s="15"/>
      <c r="B19" s="294"/>
      <c r="C19" s="98">
        <v>5</v>
      </c>
      <c r="D19" s="99" t="s">
        <v>142</v>
      </c>
      <c r="E19" s="414"/>
      <c r="F19" s="29"/>
      <c r="G19" s="138">
        <v>1.0730548587765876</v>
      </c>
      <c r="H19" s="138">
        <v>1.0730548587765876</v>
      </c>
      <c r="I19" s="138">
        <v>1.0730548587765876</v>
      </c>
      <c r="J19" s="138">
        <v>1.0730548587765876</v>
      </c>
      <c r="K19" s="138">
        <v>1.0730548587765876</v>
      </c>
      <c r="L19" s="138">
        <v>1.0730548587765876</v>
      </c>
      <c r="M19" s="138">
        <v>1.0707055607528237</v>
      </c>
      <c r="N19" s="138">
        <v>1.0707055607528237</v>
      </c>
      <c r="O19" s="29"/>
      <c r="P19" s="138">
        <v>1.0707055607528237</v>
      </c>
      <c r="Q19" s="138">
        <v>1.0707055607528237</v>
      </c>
      <c r="R19" s="138">
        <v>1.0707118844597545</v>
      </c>
      <c r="S19" s="138">
        <v>1.076061726095664</v>
      </c>
      <c r="T19" s="138">
        <v>1.0760783378482837</v>
      </c>
      <c r="U19" s="138">
        <v>1.0760783378482837</v>
      </c>
      <c r="V19" s="138">
        <v>1.0760390106188671</v>
      </c>
      <c r="W19" s="225">
        <v>1.0791575380439684</v>
      </c>
      <c r="X19" s="29"/>
      <c r="Y19" s="225">
        <v>1.079172270915405</v>
      </c>
      <c r="Z19" s="91"/>
      <c r="AA19" s="91"/>
    </row>
    <row r="20" spans="1:27">
      <c r="A20" s="15"/>
      <c r="B20" s="294"/>
      <c r="C20" s="98">
        <v>6</v>
      </c>
      <c r="D20" s="99" t="s">
        <v>143</v>
      </c>
      <c r="E20" s="414"/>
      <c r="F20" s="29"/>
      <c r="G20" s="138">
        <v>1.0817237587088393</v>
      </c>
      <c r="H20" s="138">
        <v>1.0817237587088393</v>
      </c>
      <c r="I20" s="138">
        <v>1.0817237587088393</v>
      </c>
      <c r="J20" s="138">
        <v>1.0817237587088393</v>
      </c>
      <c r="K20" s="138">
        <v>1.0817237587088393</v>
      </c>
      <c r="L20" s="138">
        <v>1.0817237587088393</v>
      </c>
      <c r="M20" s="138">
        <v>1.0767941226979461</v>
      </c>
      <c r="N20" s="138">
        <v>1.0767941226979461</v>
      </c>
      <c r="O20" s="29"/>
      <c r="P20" s="138">
        <v>1.0767941226979461</v>
      </c>
      <c r="Q20" s="138">
        <v>1.0710928235838431</v>
      </c>
      <c r="R20" s="138">
        <v>1.071099196605285</v>
      </c>
      <c r="S20" s="138">
        <v>1.067915659388986</v>
      </c>
      <c r="T20" s="138">
        <v>1.0679299736846177</v>
      </c>
      <c r="U20" s="138">
        <v>1.0675895241245954</v>
      </c>
      <c r="V20" s="138">
        <v>1.0675618007345877</v>
      </c>
      <c r="W20" s="225">
        <v>1.0690508467768913</v>
      </c>
      <c r="X20" s="29"/>
      <c r="Y20" s="225">
        <v>1.0690631433493445</v>
      </c>
      <c r="Z20" s="91"/>
      <c r="AA20" s="91"/>
    </row>
    <row r="21" spans="1:27">
      <c r="A21" s="15"/>
      <c r="B21" s="294"/>
      <c r="C21" s="98">
        <v>7</v>
      </c>
      <c r="D21" s="99" t="s">
        <v>144</v>
      </c>
      <c r="E21" s="414"/>
      <c r="F21" s="29"/>
      <c r="G21" s="138">
        <v>1.0867587611282226</v>
      </c>
      <c r="H21" s="138">
        <v>1.0867587611282226</v>
      </c>
      <c r="I21" s="138">
        <v>1.0867587611282226</v>
      </c>
      <c r="J21" s="138">
        <v>1.0867587611282226</v>
      </c>
      <c r="K21" s="138">
        <v>1.0867587611282226</v>
      </c>
      <c r="L21" s="138">
        <v>1.0867587611282226</v>
      </c>
      <c r="M21" s="138">
        <v>1.0916466768035786</v>
      </c>
      <c r="N21" s="138">
        <v>1.0916466768035786</v>
      </c>
      <c r="O21" s="29"/>
      <c r="P21" s="138">
        <v>1.0916466768035786</v>
      </c>
      <c r="Q21" s="138">
        <v>1.0916466768035786</v>
      </c>
      <c r="R21" s="138">
        <v>1.0916562803436576</v>
      </c>
      <c r="S21" s="138">
        <v>1.089990558113566</v>
      </c>
      <c r="T21" s="138">
        <v>1.0900260398378245</v>
      </c>
      <c r="U21" s="138">
        <v>1.0817565992005873</v>
      </c>
      <c r="V21" s="138">
        <v>1.0817215490070475</v>
      </c>
      <c r="W21" s="225">
        <v>1.0817215490070475</v>
      </c>
      <c r="X21" s="29"/>
      <c r="Y21" s="225">
        <v>1.0798225080818811</v>
      </c>
      <c r="Z21" s="91"/>
      <c r="AA21" s="91"/>
    </row>
    <row r="22" spans="1:27">
      <c r="A22" s="15"/>
      <c r="B22" s="294"/>
      <c r="C22" s="98">
        <v>8</v>
      </c>
      <c r="D22" s="99" t="s">
        <v>145</v>
      </c>
      <c r="E22" s="414"/>
      <c r="F22" s="29"/>
      <c r="G22" s="138">
        <v>1.0680311055811802</v>
      </c>
      <c r="H22" s="138">
        <v>1.0680311055811802</v>
      </c>
      <c r="I22" s="138">
        <v>1.0680311055811802</v>
      </c>
      <c r="J22" s="138">
        <v>1.0680311055811802</v>
      </c>
      <c r="K22" s="138">
        <v>1.0680311055811802</v>
      </c>
      <c r="L22" s="138">
        <v>1.0680311055811802</v>
      </c>
      <c r="M22" s="138">
        <v>1.0688564565692973</v>
      </c>
      <c r="N22" s="138">
        <v>1.0688564565692973</v>
      </c>
      <c r="O22" s="29"/>
      <c r="P22" s="138">
        <v>1.0688564565692973</v>
      </c>
      <c r="Q22" s="138">
        <v>1.0688564565692973</v>
      </c>
      <c r="R22" s="138">
        <v>1.0736224158915013</v>
      </c>
      <c r="S22" s="138">
        <v>1.0736224158915013</v>
      </c>
      <c r="T22" s="138">
        <v>1.077406104697348</v>
      </c>
      <c r="U22" s="138">
        <v>1.077406104697348</v>
      </c>
      <c r="V22" s="138">
        <v>1.0752006015161224</v>
      </c>
      <c r="W22" s="225">
        <v>1.0752006015161224</v>
      </c>
      <c r="X22" s="29"/>
      <c r="Y22" s="225">
        <v>1.0749249709912476</v>
      </c>
      <c r="Z22" s="91"/>
      <c r="AA22" s="91"/>
    </row>
    <row r="23" spans="1:27">
      <c r="A23" s="15"/>
      <c r="B23" s="294"/>
      <c r="C23" s="98">
        <v>9</v>
      </c>
      <c r="D23" s="99" t="s">
        <v>146</v>
      </c>
      <c r="E23" s="414"/>
      <c r="F23" s="29"/>
      <c r="G23" s="138">
        <v>1.080351670843245</v>
      </c>
      <c r="H23" s="138">
        <v>1.080351670843245</v>
      </c>
      <c r="I23" s="138">
        <v>1.080351670843245</v>
      </c>
      <c r="J23" s="138">
        <v>1.080351670843245</v>
      </c>
      <c r="K23" s="138">
        <v>1.080351670843245</v>
      </c>
      <c r="L23" s="138">
        <v>1.080351670843245</v>
      </c>
      <c r="M23" s="138">
        <v>1.0756369005925197</v>
      </c>
      <c r="N23" s="138">
        <v>1.0756369005925197</v>
      </c>
      <c r="O23" s="29"/>
      <c r="P23" s="138">
        <v>1.0756369005925197</v>
      </c>
      <c r="Q23" s="138">
        <v>1.0774114382334907</v>
      </c>
      <c r="R23" s="138">
        <v>1.0774220296989658</v>
      </c>
      <c r="S23" s="138">
        <v>1.0798658355307653</v>
      </c>
      <c r="T23" s="138">
        <v>1.0799176512113269</v>
      </c>
      <c r="U23" s="138">
        <v>1.0786400560561302</v>
      </c>
      <c r="V23" s="138">
        <v>1.0786276808924873</v>
      </c>
      <c r="W23" s="225">
        <v>1.084666546557933</v>
      </c>
      <c r="X23" s="29"/>
      <c r="Y23" s="225">
        <v>1.0846548507061871</v>
      </c>
      <c r="Z23" s="91"/>
      <c r="AA23" s="91"/>
    </row>
    <row r="24" spans="1:27">
      <c r="A24" s="15"/>
      <c r="B24" s="294"/>
      <c r="C24" s="98">
        <v>10</v>
      </c>
      <c r="D24" s="99" t="s">
        <v>147</v>
      </c>
      <c r="E24" s="414"/>
      <c r="F24" s="29"/>
      <c r="G24" s="138">
        <v>1.0742758754173296</v>
      </c>
      <c r="H24" s="138">
        <v>1.0742758754173296</v>
      </c>
      <c r="I24" s="138">
        <v>1.0742758754173296</v>
      </c>
      <c r="J24" s="138">
        <v>1.0742758754173296</v>
      </c>
      <c r="K24" s="138">
        <v>1.0742758754173296</v>
      </c>
      <c r="L24" s="138">
        <v>1.0742758754173296</v>
      </c>
      <c r="M24" s="138">
        <v>1.0694000273489142</v>
      </c>
      <c r="N24" s="138">
        <v>1.0694000273489142</v>
      </c>
      <c r="O24" s="29"/>
      <c r="P24" s="138">
        <v>1.0694000273489142</v>
      </c>
      <c r="Q24" s="138">
        <v>1.0694000273489142</v>
      </c>
      <c r="R24" s="138">
        <v>1.0694035133458974</v>
      </c>
      <c r="S24" s="138">
        <v>1.0654293985275314</v>
      </c>
      <c r="T24" s="138">
        <v>1.0654306319967486</v>
      </c>
      <c r="U24" s="138">
        <v>1.0654306319967486</v>
      </c>
      <c r="V24" s="138">
        <v>1.0654287528540021</v>
      </c>
      <c r="W24" s="225">
        <v>1.0767909211680142</v>
      </c>
      <c r="X24" s="29"/>
      <c r="Y24" s="225">
        <v>1.0767989059913399</v>
      </c>
      <c r="Z24" s="91"/>
      <c r="AA24" s="91"/>
    </row>
    <row r="25" spans="1:27">
      <c r="A25" s="15"/>
      <c r="B25" s="294"/>
      <c r="C25" s="98">
        <v>11</v>
      </c>
      <c r="D25" s="99" t="s">
        <v>148</v>
      </c>
      <c r="E25" s="414"/>
      <c r="F25" s="29"/>
      <c r="G25" s="138">
        <v>1.0565426394469863</v>
      </c>
      <c r="H25" s="138">
        <v>1.0565426394469863</v>
      </c>
      <c r="I25" s="138">
        <v>1.0565426394469863</v>
      </c>
      <c r="J25" s="138">
        <v>1.0565426394469863</v>
      </c>
      <c r="K25" s="138">
        <v>1.0565426394469863</v>
      </c>
      <c r="L25" s="138">
        <v>1.0565426394469863</v>
      </c>
      <c r="M25" s="138">
        <v>1.0565426394469863</v>
      </c>
      <c r="N25" s="138">
        <v>1.0565426394469863</v>
      </c>
      <c r="O25" s="29"/>
      <c r="P25" s="138">
        <v>1.0565426394469863</v>
      </c>
      <c r="Q25" s="138">
        <v>1.0623768777468365</v>
      </c>
      <c r="R25" s="138">
        <v>1.0623787320838187</v>
      </c>
      <c r="S25" s="138">
        <v>1.0623787320838187</v>
      </c>
      <c r="T25" s="138">
        <v>1.0623836213497835</v>
      </c>
      <c r="U25" s="138">
        <v>1.0591084594872873</v>
      </c>
      <c r="V25" s="138">
        <v>1.0591076095358136</v>
      </c>
      <c r="W25" s="225">
        <v>1.0591076095358136</v>
      </c>
      <c r="X25" s="29"/>
      <c r="Y25" s="225">
        <v>1.0591075947704607</v>
      </c>
      <c r="Z25" s="91"/>
      <c r="AA25" s="91"/>
    </row>
    <row r="26" spans="1:27">
      <c r="A26" s="15"/>
      <c r="B26" s="294"/>
      <c r="C26" s="98">
        <v>12</v>
      </c>
      <c r="D26" s="99" t="s">
        <v>149</v>
      </c>
      <c r="E26" s="414"/>
      <c r="F26" s="29"/>
      <c r="G26" s="138">
        <v>1.0956985955193892</v>
      </c>
      <c r="H26" s="138">
        <v>1.0956985955193892</v>
      </c>
      <c r="I26" s="138">
        <v>1.0956985955193892</v>
      </c>
      <c r="J26" s="138">
        <v>1.0956985955193892</v>
      </c>
      <c r="K26" s="138">
        <v>1.0956985955193892</v>
      </c>
      <c r="L26" s="138">
        <v>1.0956985955193892</v>
      </c>
      <c r="M26" s="138">
        <v>1.0864431465467139</v>
      </c>
      <c r="N26" s="138">
        <v>1.0864431465467139</v>
      </c>
      <c r="O26" s="29"/>
      <c r="P26" s="138">
        <v>1.0864431465467139</v>
      </c>
      <c r="Q26" s="138">
        <v>1.0860200708513319</v>
      </c>
      <c r="R26" s="138">
        <v>1.0860375000329994</v>
      </c>
      <c r="S26" s="138">
        <v>1.0921967722355264</v>
      </c>
      <c r="T26" s="138">
        <v>1.0922365269077137</v>
      </c>
      <c r="U26" s="138">
        <v>1.0932719860530218</v>
      </c>
      <c r="V26" s="138">
        <v>1.0932177423775433</v>
      </c>
      <c r="W26" s="225">
        <v>1.097123042698974</v>
      </c>
      <c r="X26" s="29"/>
      <c r="Y26" s="225">
        <v>1.0971291080715717</v>
      </c>
      <c r="Z26" s="91"/>
      <c r="AA26" s="91"/>
    </row>
    <row r="27" spans="1:27">
      <c r="A27" s="15"/>
      <c r="B27" s="294"/>
      <c r="C27" s="98">
        <v>13</v>
      </c>
      <c r="D27" s="99" t="s">
        <v>150</v>
      </c>
      <c r="E27" s="414"/>
      <c r="F27" s="29"/>
      <c r="G27" s="138">
        <v>1.0883900439389949</v>
      </c>
      <c r="H27" s="138">
        <v>1.0883900439389949</v>
      </c>
      <c r="I27" s="138">
        <v>1.0883900439389949</v>
      </c>
      <c r="J27" s="138">
        <v>1.0883900439389949</v>
      </c>
      <c r="K27" s="138">
        <v>1.0883900439389949</v>
      </c>
      <c r="L27" s="138">
        <v>1.0883900439389949</v>
      </c>
      <c r="M27" s="138">
        <v>1.0979948305226443</v>
      </c>
      <c r="N27" s="138">
        <v>1.0979948305226443</v>
      </c>
      <c r="O27" s="29"/>
      <c r="P27" s="138">
        <v>1.0979948305226443</v>
      </c>
      <c r="Q27" s="138">
        <v>1.0974462547602135</v>
      </c>
      <c r="R27" s="138">
        <v>1.0974718912332098</v>
      </c>
      <c r="S27" s="138">
        <v>1.0982205595017869</v>
      </c>
      <c r="T27" s="138">
        <v>1.0982692248952142</v>
      </c>
      <c r="U27" s="138">
        <v>1.0992149951515648</v>
      </c>
      <c r="V27" s="138">
        <v>1.099143943244675</v>
      </c>
      <c r="W27" s="225">
        <v>1.1054630618610095</v>
      </c>
      <c r="X27" s="29"/>
      <c r="Y27" s="225">
        <v>1.1054853059596441</v>
      </c>
      <c r="Z27" s="91"/>
      <c r="AA27" s="91"/>
    </row>
    <row r="28" spans="1:27">
      <c r="A28" s="15"/>
      <c r="B28" s="294"/>
      <c r="C28" s="98">
        <v>14</v>
      </c>
      <c r="D28" s="99" t="s">
        <v>151</v>
      </c>
      <c r="E28" s="414"/>
      <c r="F28" s="29"/>
      <c r="G28" s="138">
        <v>1.088775515935106</v>
      </c>
      <c r="H28" s="138">
        <v>1.088775515935106</v>
      </c>
      <c r="I28" s="138">
        <v>1.088775515935106</v>
      </c>
      <c r="J28" s="138">
        <v>1.088775515935106</v>
      </c>
      <c r="K28" s="138">
        <v>1.088775515935106</v>
      </c>
      <c r="L28" s="138">
        <v>1.088775515935106</v>
      </c>
      <c r="M28" s="138">
        <v>1.092418300179536</v>
      </c>
      <c r="N28" s="138">
        <v>1.092418300179536</v>
      </c>
      <c r="O28" s="29"/>
      <c r="P28" s="138">
        <v>1.092418300179536</v>
      </c>
      <c r="Q28" s="138">
        <v>1.092418300179536</v>
      </c>
      <c r="R28" s="138">
        <v>1.0872876840112828</v>
      </c>
      <c r="S28" s="138">
        <v>1.0872876840112828</v>
      </c>
      <c r="T28" s="138">
        <v>1.0964643498830797</v>
      </c>
      <c r="U28" s="138">
        <v>1.0964643498830797</v>
      </c>
      <c r="V28" s="138">
        <v>1.1033124404987553</v>
      </c>
      <c r="W28" s="225">
        <v>1.1033124404987553</v>
      </c>
      <c r="X28" s="29"/>
      <c r="Y28" s="225">
        <v>1.0979205270104186</v>
      </c>
      <c r="Z28" s="91"/>
      <c r="AA28" s="91"/>
    </row>
    <row r="29" spans="1:27">
      <c r="A29" s="15"/>
      <c r="B29" s="408" t="s">
        <v>334</v>
      </c>
      <c r="C29" s="98">
        <v>1</v>
      </c>
      <c r="D29" s="99" t="s">
        <v>137</v>
      </c>
      <c r="E29" s="414"/>
      <c r="F29" s="29"/>
      <c r="G29" s="138">
        <v>1.0929819558782343</v>
      </c>
      <c r="H29" s="138">
        <v>1.0929819558782343</v>
      </c>
      <c r="I29" s="138">
        <v>1.0929819558782343</v>
      </c>
      <c r="J29" s="138">
        <v>1.0929819558782343</v>
      </c>
      <c r="K29" s="138">
        <v>1.0929819558782343</v>
      </c>
      <c r="L29" s="138">
        <v>1.0929819558782343</v>
      </c>
      <c r="M29" s="138">
        <v>1.0814814628367599</v>
      </c>
      <c r="N29" s="138">
        <v>1.0814814628367599</v>
      </c>
      <c r="O29" s="29"/>
      <c r="P29" s="138">
        <v>1.0814814628367599</v>
      </c>
      <c r="Q29" s="138">
        <v>1.0862979473417027</v>
      </c>
      <c r="R29" s="138">
        <v>1.086176033127406</v>
      </c>
      <c r="S29" s="138">
        <v>1.0849110833782238</v>
      </c>
      <c r="T29" s="138">
        <v>1.0848508233828325</v>
      </c>
      <c r="U29" s="138">
        <v>1.0833441013572565</v>
      </c>
      <c r="V29" s="138">
        <v>1.0833575087965104</v>
      </c>
      <c r="W29" s="225">
        <v>1.0871075085797932</v>
      </c>
      <c r="X29" s="29"/>
      <c r="Y29" s="225">
        <v>1.0875196228946538</v>
      </c>
      <c r="Z29" s="91"/>
      <c r="AA29" s="91"/>
    </row>
    <row r="30" spans="1:27">
      <c r="A30" s="15"/>
      <c r="B30" s="408"/>
      <c r="C30" s="98">
        <v>2</v>
      </c>
      <c r="D30" s="99" t="s">
        <v>139</v>
      </c>
      <c r="E30" s="414"/>
      <c r="F30" s="29"/>
      <c r="G30" s="138">
        <v>1.0702269441411798</v>
      </c>
      <c r="H30" s="138">
        <v>1.0702269441411798</v>
      </c>
      <c r="I30" s="138">
        <v>1.0702269441411798</v>
      </c>
      <c r="J30" s="138">
        <v>1.0702269441411798</v>
      </c>
      <c r="K30" s="138">
        <v>1.0702269441411798</v>
      </c>
      <c r="L30" s="138">
        <v>1.0702269441411798</v>
      </c>
      <c r="M30" s="138">
        <v>1.0702269441411798</v>
      </c>
      <c r="N30" s="138">
        <v>1.0702269441411798</v>
      </c>
      <c r="O30" s="29"/>
      <c r="P30" s="138">
        <v>1.0702269441411798</v>
      </c>
      <c r="Q30" s="138">
        <v>1.0673651173302494</v>
      </c>
      <c r="R30" s="138">
        <v>1.0673385915884153</v>
      </c>
      <c r="S30" s="138">
        <v>1.0673385915884153</v>
      </c>
      <c r="T30" s="138">
        <v>1.0673244213509145</v>
      </c>
      <c r="U30" s="138">
        <v>1.0661481805009931</v>
      </c>
      <c r="V30" s="138">
        <v>1.066131162322463</v>
      </c>
      <c r="W30" s="225">
        <v>1.066131162322463</v>
      </c>
      <c r="X30" s="29"/>
      <c r="Y30" s="225">
        <v>1.0662425676655396</v>
      </c>
      <c r="Z30" s="91"/>
      <c r="AA30" s="91"/>
    </row>
    <row r="31" spans="1:27">
      <c r="A31" s="15"/>
      <c r="B31" s="408"/>
      <c r="C31" s="98">
        <v>3</v>
      </c>
      <c r="D31" s="99" t="s">
        <v>140</v>
      </c>
      <c r="E31" s="414"/>
      <c r="F31" s="29"/>
      <c r="G31" s="138">
        <v>1.0794702750020808</v>
      </c>
      <c r="H31" s="138">
        <v>1.0794702750020808</v>
      </c>
      <c r="I31" s="138">
        <v>1.0794702750020808</v>
      </c>
      <c r="J31" s="138">
        <v>1.0794702750020808</v>
      </c>
      <c r="K31" s="138">
        <v>1.0794702750020808</v>
      </c>
      <c r="L31" s="138">
        <v>1.0794702750020808</v>
      </c>
      <c r="M31" s="138">
        <v>1.0806862799422217</v>
      </c>
      <c r="N31" s="138">
        <v>1.0806862799422217</v>
      </c>
      <c r="O31" s="29"/>
      <c r="P31" s="138">
        <v>1.0806862799422217</v>
      </c>
      <c r="Q31" s="138">
        <v>1.0792718084943291</v>
      </c>
      <c r="R31" s="138">
        <v>1.0791302963588514</v>
      </c>
      <c r="S31" s="138">
        <v>1.0775445345864723</v>
      </c>
      <c r="T31" s="138">
        <v>1.0774334280571309</v>
      </c>
      <c r="U31" s="138">
        <v>1.0775463030038692</v>
      </c>
      <c r="V31" s="138">
        <v>1.077576334849796</v>
      </c>
      <c r="W31" s="225">
        <v>1.0855292496768039</v>
      </c>
      <c r="X31" s="29"/>
      <c r="Y31" s="225">
        <v>1.0860808871539669</v>
      </c>
      <c r="Z31" s="91"/>
      <c r="AA31" s="91"/>
    </row>
    <row r="32" spans="1:27">
      <c r="A32" s="15"/>
      <c r="B32" s="408"/>
      <c r="C32" s="98">
        <v>4</v>
      </c>
      <c r="D32" s="99" t="s">
        <v>141</v>
      </c>
      <c r="E32" s="414"/>
      <c r="F32" s="29"/>
      <c r="G32" s="138">
        <v>1.0918650447973948</v>
      </c>
      <c r="H32" s="138">
        <v>1.0918650447973948</v>
      </c>
      <c r="I32" s="138">
        <v>1.0918650447973948</v>
      </c>
      <c r="J32" s="138">
        <v>1.0918650447973948</v>
      </c>
      <c r="K32" s="138">
        <v>1.0918650447973948</v>
      </c>
      <c r="L32" s="138">
        <v>1.0918650447973948</v>
      </c>
      <c r="M32" s="138">
        <v>1.0992619858752828</v>
      </c>
      <c r="N32" s="138">
        <v>1.0992619858752828</v>
      </c>
      <c r="O32" s="29"/>
      <c r="P32" s="138">
        <v>1.0992619858752828</v>
      </c>
      <c r="Q32" s="138">
        <v>1.101077853329788</v>
      </c>
      <c r="R32" s="138">
        <v>1.100933384402605</v>
      </c>
      <c r="S32" s="138">
        <v>1.1074675182084446</v>
      </c>
      <c r="T32" s="138">
        <v>1.1073255443478454</v>
      </c>
      <c r="U32" s="138">
        <v>1.1033488660249229</v>
      </c>
      <c r="V32" s="138">
        <v>1.1032925725217808</v>
      </c>
      <c r="W32" s="225">
        <v>1.1113656241596015</v>
      </c>
      <c r="X32" s="29"/>
      <c r="Y32" s="225">
        <v>1.1120558947886601</v>
      </c>
      <c r="Z32" s="91"/>
      <c r="AA32" s="91"/>
    </row>
    <row r="33" spans="1:27">
      <c r="A33" s="15"/>
      <c r="B33" s="408"/>
      <c r="C33" s="98">
        <v>5</v>
      </c>
      <c r="D33" s="99" t="s">
        <v>142</v>
      </c>
      <c r="E33" s="414"/>
      <c r="F33" s="29"/>
      <c r="G33" s="138">
        <v>1.0718136626355232</v>
      </c>
      <c r="H33" s="138">
        <v>1.0718136626355232</v>
      </c>
      <c r="I33" s="138">
        <v>1.0718136626355232</v>
      </c>
      <c r="J33" s="138">
        <v>1.0718136626355232</v>
      </c>
      <c r="K33" s="138">
        <v>1.0718136626355232</v>
      </c>
      <c r="L33" s="138">
        <v>1.0718136626355232</v>
      </c>
      <c r="M33" s="138">
        <v>1.0695373162573705</v>
      </c>
      <c r="N33" s="138">
        <v>1.0695373162573705</v>
      </c>
      <c r="O33" s="29"/>
      <c r="P33" s="138">
        <v>1.0695373162573705</v>
      </c>
      <c r="Q33" s="138">
        <v>1.0695373162573705</v>
      </c>
      <c r="R33" s="138">
        <v>1.0694935607140168</v>
      </c>
      <c r="S33" s="138">
        <v>1.0747661653287264</v>
      </c>
      <c r="T33" s="138">
        <v>1.0747338083640094</v>
      </c>
      <c r="U33" s="138">
        <v>1.0747338083640094</v>
      </c>
      <c r="V33" s="138">
        <v>1.0747036109078327</v>
      </c>
      <c r="W33" s="225">
        <v>1.0777990015449401</v>
      </c>
      <c r="X33" s="29"/>
      <c r="Y33" s="225">
        <v>1.0780368506036861</v>
      </c>
      <c r="Z33" s="91"/>
      <c r="AA33" s="91"/>
    </row>
    <row r="34" spans="1:27">
      <c r="A34" s="15"/>
      <c r="B34" s="408"/>
      <c r="C34" s="98">
        <v>6</v>
      </c>
      <c r="D34" s="99" t="s">
        <v>143</v>
      </c>
      <c r="E34" s="414"/>
      <c r="F34" s="29"/>
      <c r="G34" s="138">
        <v>1.0795324874413401</v>
      </c>
      <c r="H34" s="138">
        <v>1.0795324874413401</v>
      </c>
      <c r="I34" s="138">
        <v>1.0795324874413401</v>
      </c>
      <c r="J34" s="138">
        <v>1.0795324874413401</v>
      </c>
      <c r="K34" s="138">
        <v>1.0795324874413401</v>
      </c>
      <c r="L34" s="138">
        <v>1.0795324874413401</v>
      </c>
      <c r="M34" s="138">
        <v>1.0752001682715286</v>
      </c>
      <c r="N34" s="138">
        <v>1.0752001682715286</v>
      </c>
      <c r="O34" s="29"/>
      <c r="P34" s="138">
        <v>1.0752001682715286</v>
      </c>
      <c r="Q34" s="138">
        <v>1.0700483553578828</v>
      </c>
      <c r="R34" s="138">
        <v>1.0700092036052256</v>
      </c>
      <c r="S34" s="138">
        <v>1.0670771715792171</v>
      </c>
      <c r="T34" s="138">
        <v>1.0670602529065194</v>
      </c>
      <c r="U34" s="138">
        <v>1.0665768999235643</v>
      </c>
      <c r="V34" s="138">
        <v>1.0665558930269585</v>
      </c>
      <c r="W34" s="225">
        <v>1.0679382624056522</v>
      </c>
      <c r="X34" s="29"/>
      <c r="Y34" s="225">
        <v>1.0681374159339239</v>
      </c>
      <c r="Z34" s="91"/>
      <c r="AA34" s="91"/>
    </row>
    <row r="35" spans="1:27">
      <c r="A35" s="15"/>
      <c r="B35" s="408"/>
      <c r="C35" s="98">
        <v>7</v>
      </c>
      <c r="D35" s="99" t="s">
        <v>144</v>
      </c>
      <c r="E35" s="414"/>
      <c r="F35" s="29"/>
      <c r="G35" s="138">
        <v>1.085452733436888</v>
      </c>
      <c r="H35" s="138">
        <v>1.085452733436888</v>
      </c>
      <c r="I35" s="138">
        <v>1.085452733436888</v>
      </c>
      <c r="J35" s="138">
        <v>1.085452733436888</v>
      </c>
      <c r="K35" s="138">
        <v>1.085452733436888</v>
      </c>
      <c r="L35" s="138">
        <v>1.085452733436888</v>
      </c>
      <c r="M35" s="138">
        <v>1.090168180084981</v>
      </c>
      <c r="N35" s="138">
        <v>1.090168180084981</v>
      </c>
      <c r="O35" s="29"/>
      <c r="P35" s="138">
        <v>1.090168180084981</v>
      </c>
      <c r="Q35" s="138">
        <v>1.090168180084981</v>
      </c>
      <c r="R35" s="138">
        <v>1.0901114729358925</v>
      </c>
      <c r="S35" s="138">
        <v>1.0877931386948556</v>
      </c>
      <c r="T35" s="138">
        <v>1.0877232184882555</v>
      </c>
      <c r="U35" s="138">
        <v>1.0801287256807237</v>
      </c>
      <c r="V35" s="138">
        <v>1.0801039085948869</v>
      </c>
      <c r="W35" s="225">
        <v>1.0801039085948869</v>
      </c>
      <c r="X35" s="29"/>
      <c r="Y35" s="225">
        <v>1.0786080527638926</v>
      </c>
      <c r="Z35" s="91"/>
      <c r="AA35" s="91"/>
    </row>
    <row r="36" spans="1:27">
      <c r="A36" s="15"/>
      <c r="B36" s="408"/>
      <c r="C36" s="98">
        <v>8</v>
      </c>
      <c r="D36" s="99" t="s">
        <v>145</v>
      </c>
      <c r="E36" s="414"/>
      <c r="F36" s="29"/>
      <c r="G36" s="138">
        <v>1.0674066698772735</v>
      </c>
      <c r="H36" s="138">
        <v>1.0674066698772735</v>
      </c>
      <c r="I36" s="138">
        <v>1.0674066698772735</v>
      </c>
      <c r="J36" s="138">
        <v>1.0674066698772735</v>
      </c>
      <c r="K36" s="138">
        <v>1.0674066698772735</v>
      </c>
      <c r="L36" s="138">
        <v>1.0674066698772735</v>
      </c>
      <c r="M36" s="138">
        <v>1.0682684966881959</v>
      </c>
      <c r="N36" s="138">
        <v>1.0682684966881959</v>
      </c>
      <c r="O36" s="29"/>
      <c r="P36" s="138">
        <v>1.0682684966881959</v>
      </c>
      <c r="Q36" s="138">
        <v>1.0682684966881959</v>
      </c>
      <c r="R36" s="138">
        <v>1.0726239973978122</v>
      </c>
      <c r="S36" s="138">
        <v>1.0726239973978122</v>
      </c>
      <c r="T36" s="138">
        <v>1.0761993198070865</v>
      </c>
      <c r="U36" s="138">
        <v>1.0761993198070865</v>
      </c>
      <c r="V36" s="138">
        <v>1.0742638006468059</v>
      </c>
      <c r="W36" s="225">
        <v>1.0742638006468059</v>
      </c>
      <c r="X36" s="29"/>
      <c r="Y36" s="225">
        <v>1.0740059429428332</v>
      </c>
      <c r="Z36" s="91"/>
      <c r="AA36" s="91"/>
    </row>
    <row r="37" spans="1:27">
      <c r="A37" s="15"/>
      <c r="B37" s="408"/>
      <c r="C37" s="98">
        <v>9</v>
      </c>
      <c r="D37" s="99" t="s">
        <v>146</v>
      </c>
      <c r="E37" s="414"/>
      <c r="F37" s="29"/>
      <c r="G37" s="138">
        <v>1.0774654762193439</v>
      </c>
      <c r="H37" s="138">
        <v>1.0774654762193439</v>
      </c>
      <c r="I37" s="138">
        <v>1.0774654762193439</v>
      </c>
      <c r="J37" s="138">
        <v>1.0774654762193439</v>
      </c>
      <c r="K37" s="138">
        <v>1.0774654762193439</v>
      </c>
      <c r="L37" s="138">
        <v>1.0774654762193439</v>
      </c>
      <c r="M37" s="138">
        <v>1.0738360384983456</v>
      </c>
      <c r="N37" s="138">
        <v>1.0738360384983456</v>
      </c>
      <c r="O37" s="29"/>
      <c r="P37" s="138">
        <v>1.0738360384983456</v>
      </c>
      <c r="Q37" s="138">
        <v>1.0749970312119093</v>
      </c>
      <c r="R37" s="138">
        <v>1.0748937452388276</v>
      </c>
      <c r="S37" s="138">
        <v>1.0772508512545704</v>
      </c>
      <c r="T37" s="138">
        <v>1.0771808652862276</v>
      </c>
      <c r="U37" s="138">
        <v>1.0761698787013338</v>
      </c>
      <c r="V37" s="138">
        <v>1.0761805902669486</v>
      </c>
      <c r="W37" s="225">
        <v>1.0817884939635833</v>
      </c>
      <c r="X37" s="29"/>
      <c r="Y37" s="225">
        <v>1.082218500772562</v>
      </c>
      <c r="Z37" s="91"/>
      <c r="AA37" s="91"/>
    </row>
    <row r="38" spans="1:27">
      <c r="A38" s="15"/>
      <c r="B38" s="408"/>
      <c r="C38" s="98">
        <v>10</v>
      </c>
      <c r="D38" s="99" t="s">
        <v>147</v>
      </c>
      <c r="E38" s="414"/>
      <c r="F38" s="29"/>
      <c r="G38" s="138">
        <v>1.0733996094318452</v>
      </c>
      <c r="H38" s="138">
        <v>1.0733996094318452</v>
      </c>
      <c r="I38" s="138">
        <v>1.0733996094318452</v>
      </c>
      <c r="J38" s="138">
        <v>1.0733996094318452</v>
      </c>
      <c r="K38" s="138">
        <v>1.0733996094318452</v>
      </c>
      <c r="L38" s="138">
        <v>1.0733996094318452</v>
      </c>
      <c r="M38" s="138">
        <v>1.0689063256170588</v>
      </c>
      <c r="N38" s="138">
        <v>1.0689063256170588</v>
      </c>
      <c r="O38" s="29"/>
      <c r="P38" s="138">
        <v>1.0689063256170588</v>
      </c>
      <c r="Q38" s="138">
        <v>1.0689063256170588</v>
      </c>
      <c r="R38" s="138">
        <v>1.0688855498479561</v>
      </c>
      <c r="S38" s="138">
        <v>1.0655429324585941</v>
      </c>
      <c r="T38" s="138">
        <v>1.0655481946707537</v>
      </c>
      <c r="U38" s="138">
        <v>1.0655481946707537</v>
      </c>
      <c r="V38" s="138">
        <v>1.0655449219615913</v>
      </c>
      <c r="W38" s="225">
        <v>1.0768242907521903</v>
      </c>
      <c r="X38" s="29"/>
      <c r="Y38" s="225">
        <v>1.0768458314398932</v>
      </c>
      <c r="Z38" s="91"/>
      <c r="AA38" s="91"/>
    </row>
    <row r="39" spans="1:27">
      <c r="A39" s="15"/>
      <c r="B39" s="408"/>
      <c r="C39" s="98">
        <v>11</v>
      </c>
      <c r="D39" s="99" t="s">
        <v>148</v>
      </c>
      <c r="E39" s="414"/>
      <c r="F39" s="29"/>
      <c r="G39" s="138">
        <v>1.0564421023082484</v>
      </c>
      <c r="H39" s="138">
        <v>1.0564421023082484</v>
      </c>
      <c r="I39" s="138">
        <v>1.0564421023082484</v>
      </c>
      <c r="J39" s="138">
        <v>1.0564421023082484</v>
      </c>
      <c r="K39" s="138">
        <v>1.0564421023082484</v>
      </c>
      <c r="L39" s="138">
        <v>1.0564421023082484</v>
      </c>
      <c r="M39" s="138">
        <v>1.0564421023082484</v>
      </c>
      <c r="N39" s="138">
        <v>1.0564421023082484</v>
      </c>
      <c r="O39" s="29"/>
      <c r="P39" s="138">
        <v>1.0564421023082484</v>
      </c>
      <c r="Q39" s="138">
        <v>1.0623041562481781</v>
      </c>
      <c r="R39" s="138">
        <v>1.0622972759370308</v>
      </c>
      <c r="S39" s="138">
        <v>1.0622972759370308</v>
      </c>
      <c r="T39" s="138">
        <v>1.0622948436434854</v>
      </c>
      <c r="U39" s="138">
        <v>1.0590791996550259</v>
      </c>
      <c r="V39" s="138">
        <v>1.0590774473782516</v>
      </c>
      <c r="W39" s="225">
        <v>1.0590774473782516</v>
      </c>
      <c r="X39" s="29"/>
      <c r="Y39" s="225">
        <v>1.0590817159535859</v>
      </c>
      <c r="Z39" s="91"/>
      <c r="AA39" s="91"/>
    </row>
    <row r="40" spans="1:27">
      <c r="A40" s="15"/>
      <c r="B40" s="408"/>
      <c r="C40" s="98">
        <v>12</v>
      </c>
      <c r="D40" s="99" t="s">
        <v>149</v>
      </c>
      <c r="E40" s="414"/>
      <c r="F40" s="29"/>
      <c r="G40" s="138">
        <v>1.093046755459234</v>
      </c>
      <c r="H40" s="138">
        <v>1.093046755459234</v>
      </c>
      <c r="I40" s="138">
        <v>1.093046755459234</v>
      </c>
      <c r="J40" s="138">
        <v>1.093046755459234</v>
      </c>
      <c r="K40" s="138">
        <v>1.093046755459234</v>
      </c>
      <c r="L40" s="138">
        <v>1.093046755459234</v>
      </c>
      <c r="M40" s="138">
        <v>1.0844223757094351</v>
      </c>
      <c r="N40" s="138">
        <v>1.0844223757094351</v>
      </c>
      <c r="O40" s="29"/>
      <c r="P40" s="138">
        <v>1.0844223757094351</v>
      </c>
      <c r="Q40" s="138">
        <v>1.0840810256610449</v>
      </c>
      <c r="R40" s="138">
        <v>1.0840014833163434</v>
      </c>
      <c r="S40" s="138">
        <v>1.089729151712139</v>
      </c>
      <c r="T40" s="138">
        <v>1.0896568330775738</v>
      </c>
      <c r="U40" s="138">
        <v>1.0908901430158633</v>
      </c>
      <c r="V40" s="138">
        <v>1.090853813393611</v>
      </c>
      <c r="W40" s="225">
        <v>1.0943597840369708</v>
      </c>
      <c r="X40" s="29"/>
      <c r="Y40" s="225">
        <v>1.0947827985026726</v>
      </c>
      <c r="Z40" s="91"/>
      <c r="AA40" s="91"/>
    </row>
    <row r="41" spans="1:27">
      <c r="A41" s="15"/>
      <c r="B41" s="408"/>
      <c r="C41" s="98">
        <v>13</v>
      </c>
      <c r="D41" s="99" t="s">
        <v>150</v>
      </c>
      <c r="E41" s="414"/>
      <c r="F41" s="29"/>
      <c r="G41" s="138">
        <v>1.0858319620011085</v>
      </c>
      <c r="H41" s="138">
        <v>1.0858319620011085</v>
      </c>
      <c r="I41" s="138">
        <v>1.0858319620011085</v>
      </c>
      <c r="J41" s="138">
        <v>1.0858319620011085</v>
      </c>
      <c r="K41" s="138">
        <v>1.0858319620011085</v>
      </c>
      <c r="L41" s="138">
        <v>1.0858319620011085</v>
      </c>
      <c r="M41" s="138">
        <v>1.094694427799904</v>
      </c>
      <c r="N41" s="138">
        <v>1.094694427799904</v>
      </c>
      <c r="O41" s="29"/>
      <c r="P41" s="138">
        <v>1.094694427799904</v>
      </c>
      <c r="Q41" s="138">
        <v>1.0944636969101207</v>
      </c>
      <c r="R41" s="138">
        <v>1.0943447054059863</v>
      </c>
      <c r="S41" s="138">
        <v>1.0949350854172193</v>
      </c>
      <c r="T41" s="138">
        <v>1.0948303212449852</v>
      </c>
      <c r="U41" s="138">
        <v>1.095790721417468</v>
      </c>
      <c r="V41" s="138">
        <v>1.0957378979020587</v>
      </c>
      <c r="W41" s="225">
        <v>1.1017640335058234</v>
      </c>
      <c r="X41" s="29"/>
      <c r="Y41" s="225">
        <v>1.1023213441864601</v>
      </c>
      <c r="Z41" s="91"/>
      <c r="AA41" s="91"/>
    </row>
    <row r="42" spans="1:27">
      <c r="A42" s="15"/>
      <c r="B42" s="409"/>
      <c r="C42" s="98">
        <v>14</v>
      </c>
      <c r="D42" s="99" t="s">
        <v>151</v>
      </c>
      <c r="E42" s="414"/>
      <c r="F42" s="29"/>
      <c r="G42" s="138">
        <v>1.0890162916795407</v>
      </c>
      <c r="H42" s="138">
        <v>1.0890162916795407</v>
      </c>
      <c r="I42" s="138">
        <v>1.0890162916795407</v>
      </c>
      <c r="J42" s="138">
        <v>1.0890162916795407</v>
      </c>
      <c r="K42" s="138">
        <v>1.0890162916795407</v>
      </c>
      <c r="L42" s="138">
        <v>1.0890162916795407</v>
      </c>
      <c r="M42" s="138">
        <v>1.0929376143819718</v>
      </c>
      <c r="N42" s="138">
        <v>1.0929376143819718</v>
      </c>
      <c r="O42" s="29"/>
      <c r="P42" s="138">
        <v>1.0929376143819718</v>
      </c>
      <c r="Q42" s="138">
        <v>1.0929376143819718</v>
      </c>
      <c r="R42" s="138">
        <v>1.088056236726862</v>
      </c>
      <c r="S42" s="138">
        <v>1.088056236726862</v>
      </c>
      <c r="T42" s="138">
        <v>1.0976703486960437</v>
      </c>
      <c r="U42" s="138">
        <v>1.0976703486960437</v>
      </c>
      <c r="V42" s="138">
        <v>1.1045464548906672</v>
      </c>
      <c r="W42" s="225">
        <v>1.1045464548906672</v>
      </c>
      <c r="X42" s="29"/>
      <c r="Y42" s="225">
        <v>1.0986775393293593</v>
      </c>
      <c r="Z42" s="91"/>
      <c r="AA42" s="91"/>
    </row>
    <row r="43" spans="1:27" s="15" customFormat="1">
      <c r="B43" s="92"/>
      <c r="C43" s="95"/>
      <c r="D43" s="96"/>
      <c r="E43" s="97"/>
    </row>
    <row r="44" spans="1:27" s="15" customFormat="1">
      <c r="B44" s="92"/>
      <c r="C44" s="95"/>
      <c r="D44" s="96"/>
      <c r="E44" s="97"/>
    </row>
    <row r="45" spans="1:27" s="15" customFormat="1"/>
    <row r="46" spans="1:27" s="15" customFormat="1">
      <c r="B46" s="102"/>
    </row>
    <row r="47" spans="1:27" s="15" customFormat="1" hidden="1">
      <c r="B47" s="102"/>
    </row>
  </sheetData>
  <mergeCells count="13">
    <mergeCell ref="B15:B28"/>
    <mergeCell ref="B29:B42"/>
    <mergeCell ref="D9:D14"/>
    <mergeCell ref="C9:C14"/>
    <mergeCell ref="E9:E10"/>
    <mergeCell ref="E15:E42"/>
    <mergeCell ref="R7:V7"/>
    <mergeCell ref="W7:AB7"/>
    <mergeCell ref="G9:N9"/>
    <mergeCell ref="G10:N10"/>
    <mergeCell ref="B3:H3"/>
    <mergeCell ref="M7:Q7"/>
    <mergeCell ref="B9:B14"/>
  </mergeCells>
  <pageMargins left="0.7" right="0.7" top="0.75" bottom="0.75" header="0.3" footer="0.3"/>
  <pageSetup orientation="portrait" r:id="rId1"/>
  <headerFooter>
    <oddFooter>&amp;C_x000D_&amp;1#&amp;"Calibri"&amp;10&amp;K000000 OFFICIAL-InternalOnly</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pageSetUpPr autoPageBreaks="0"/>
  </sheetPr>
  <dimension ref="A1:AXU159"/>
  <sheetViews>
    <sheetView zoomScaleNormal="100" workbookViewId="0"/>
  </sheetViews>
  <sheetFormatPr defaultColWidth="0" defaultRowHeight="13.5" zeroHeight="1"/>
  <cols>
    <col min="1" max="1" width="8.765625" customWidth="1"/>
    <col min="2" max="2" width="17.4609375" customWidth="1"/>
    <col min="3" max="3" width="15.15234375" customWidth="1"/>
    <col min="4" max="4" width="31.4609375" customWidth="1"/>
    <col min="5" max="5" width="26.15234375" customWidth="1"/>
    <col min="6" max="6" width="13.61328125" customWidth="1"/>
    <col min="7" max="7" width="17.15234375" customWidth="1"/>
    <col min="8" max="8" width="14.4609375" customWidth="1"/>
    <col min="9" max="9" width="15.4609375" customWidth="1"/>
    <col min="10" max="10" width="14.4609375" customWidth="1"/>
    <col min="11" max="11" width="15.15234375" customWidth="1"/>
    <col min="12" max="12" width="14.4609375" customWidth="1"/>
    <col min="13" max="13" width="15.15234375" customWidth="1"/>
    <col min="14" max="14" width="17.61328125" bestFit="1" customWidth="1"/>
    <col min="15" max="16" width="15.61328125" customWidth="1"/>
    <col min="17" max="17" width="14.61328125" bestFit="1" customWidth="1"/>
    <col min="18" max="18" width="14.61328125" customWidth="1"/>
    <col min="19" max="19" width="12.4609375" customWidth="1"/>
    <col min="20" max="20" width="16.15234375" customWidth="1"/>
    <col min="21" max="21" width="15.4609375" customWidth="1"/>
    <col min="22" max="22" width="8.765625" customWidth="1"/>
    <col min="23" max="1321" width="0" hidden="1" customWidth="1"/>
    <col min="1322" max="16384" width="8.765625" hidden="1"/>
  </cols>
  <sheetData>
    <row r="1" spans="1:25" ht="17.149999999999999" customHeight="1">
      <c r="A1" s="2"/>
      <c r="B1" s="155"/>
      <c r="C1" s="155"/>
      <c r="D1" s="155"/>
      <c r="E1" s="155"/>
      <c r="F1" s="155"/>
      <c r="G1" s="155"/>
      <c r="H1" s="155"/>
      <c r="I1" s="155"/>
      <c r="J1" s="155"/>
      <c r="K1" s="155"/>
      <c r="L1" s="155"/>
      <c r="M1" s="155"/>
      <c r="N1" s="155"/>
      <c r="O1" s="155"/>
      <c r="P1" s="155"/>
      <c r="Q1" s="155"/>
      <c r="R1" s="155"/>
      <c r="S1" s="155"/>
      <c r="T1" s="155"/>
      <c r="U1" s="155"/>
      <c r="V1" s="155"/>
      <c r="W1" s="171"/>
      <c r="X1" s="171"/>
      <c r="Y1" s="171"/>
    </row>
    <row r="2" spans="1:25" ht="19.399999999999999" customHeight="1">
      <c r="A2" s="2"/>
      <c r="B2" s="41" t="s">
        <v>254</v>
      </c>
      <c r="C2" s="41"/>
      <c r="D2" s="41"/>
      <c r="E2" s="41"/>
      <c r="F2" s="41"/>
      <c r="G2" s="2"/>
      <c r="H2" s="2"/>
      <c r="I2" s="2"/>
      <c r="J2" s="2"/>
      <c r="K2" s="2"/>
      <c r="L2" s="2"/>
      <c r="M2" s="2"/>
      <c r="N2" s="2"/>
      <c r="O2" s="2"/>
      <c r="P2" s="155"/>
      <c r="Q2" s="155"/>
      <c r="R2" s="155"/>
      <c r="S2" s="155"/>
      <c r="T2" s="155"/>
      <c r="U2" s="155"/>
      <c r="V2" s="155"/>
      <c r="W2" s="171"/>
      <c r="X2" s="171"/>
      <c r="Y2" s="171"/>
    </row>
    <row r="3" spans="1:25" ht="29.25" customHeight="1">
      <c r="A3" s="2"/>
      <c r="B3" s="415" t="s">
        <v>255</v>
      </c>
      <c r="C3" s="415"/>
      <c r="D3" s="415"/>
      <c r="E3" s="415"/>
      <c r="F3" s="415"/>
      <c r="G3" s="415"/>
      <c r="H3" s="415"/>
      <c r="I3" s="415"/>
      <c r="J3" s="415"/>
      <c r="K3" s="415"/>
      <c r="L3" s="415"/>
      <c r="M3" s="415"/>
      <c r="N3" s="415"/>
      <c r="O3" s="415"/>
      <c r="P3" s="156"/>
      <c r="Q3" s="156"/>
      <c r="R3" s="156"/>
      <c r="S3" s="156"/>
      <c r="T3" s="155"/>
      <c r="U3" s="155"/>
      <c r="V3" s="155"/>
      <c r="W3" s="171"/>
      <c r="X3" s="171"/>
      <c r="Y3" s="171"/>
    </row>
    <row r="4" spans="1:25" s="4" customFormat="1" ht="21" customHeight="1">
      <c r="A4" s="57"/>
      <c r="B4" s="57"/>
      <c r="C4" s="57"/>
      <c r="D4" s="57"/>
      <c r="E4" s="57"/>
      <c r="F4" s="57"/>
      <c r="G4" s="57"/>
      <c r="H4" s="57"/>
      <c r="I4" s="57"/>
      <c r="J4" s="57"/>
      <c r="K4" s="57"/>
      <c r="L4" s="57"/>
      <c r="M4" s="57"/>
      <c r="N4" s="57"/>
      <c r="O4" s="57"/>
      <c r="P4" s="57"/>
      <c r="Q4" s="57"/>
      <c r="R4" s="57"/>
      <c r="S4" s="57"/>
      <c r="T4" s="57"/>
      <c r="U4" s="57"/>
      <c r="V4" s="57"/>
    </row>
    <row r="5" spans="1:25" s="90" customFormat="1" ht="28.4" customHeight="1">
      <c r="A5" s="88"/>
      <c r="B5" s="89" t="s">
        <v>256</v>
      </c>
      <c r="C5" s="89"/>
      <c r="D5" s="88"/>
      <c r="E5" s="88"/>
      <c r="F5" s="88"/>
      <c r="G5" s="88"/>
      <c r="H5" s="88"/>
      <c r="I5" s="88"/>
      <c r="J5" s="88"/>
      <c r="K5" s="88"/>
      <c r="L5" s="88"/>
      <c r="M5" s="88"/>
      <c r="N5" s="88"/>
      <c r="O5" s="88"/>
      <c r="P5" s="88"/>
      <c r="Q5" s="88"/>
      <c r="R5" s="88"/>
      <c r="S5" s="88"/>
      <c r="T5" s="88"/>
      <c r="U5" s="88"/>
      <c r="V5" s="88"/>
    </row>
    <row r="6" spans="1:25" s="4" customFormat="1" ht="22.4" customHeight="1">
      <c r="A6" s="57"/>
      <c r="B6" s="57"/>
      <c r="C6" s="57"/>
      <c r="D6" s="57"/>
      <c r="E6" s="57"/>
      <c r="F6" s="57"/>
      <c r="G6" s="57"/>
      <c r="H6" s="57"/>
      <c r="I6" s="57"/>
      <c r="J6" s="57"/>
      <c r="K6" s="57"/>
      <c r="L6" s="57"/>
      <c r="M6" s="57"/>
      <c r="N6" s="57"/>
      <c r="O6" s="57"/>
      <c r="P6" s="57"/>
      <c r="Q6" s="57"/>
      <c r="R6" s="57"/>
      <c r="S6" s="57"/>
      <c r="T6" s="57"/>
      <c r="U6" s="57"/>
      <c r="V6" s="57"/>
    </row>
    <row r="7" spans="1:25" s="90" customFormat="1" ht="18" customHeight="1">
      <c r="A7" s="193"/>
      <c r="B7" s="194" t="s">
        <v>257</v>
      </c>
      <c r="C7" s="193"/>
      <c r="D7" s="193"/>
      <c r="E7" s="193"/>
      <c r="F7" s="193"/>
      <c r="G7" s="193"/>
      <c r="H7" s="193"/>
      <c r="I7" s="193"/>
      <c r="J7" s="193"/>
      <c r="K7" s="193"/>
      <c r="L7" s="193"/>
      <c r="M7" s="193"/>
      <c r="N7" s="193"/>
      <c r="O7" s="193"/>
      <c r="P7" s="193"/>
      <c r="Q7" s="193"/>
      <c r="R7" s="193"/>
      <c r="S7" s="193"/>
      <c r="T7" s="193"/>
      <c r="U7" s="193"/>
      <c r="V7" s="193"/>
    </row>
    <row r="8" spans="1:25" s="90" customFormat="1" ht="21" customHeight="1">
      <c r="A8" s="161"/>
      <c r="B8" s="162" t="s">
        <v>258</v>
      </c>
      <c r="C8" s="163"/>
      <c r="D8" s="161"/>
      <c r="E8" s="161"/>
      <c r="F8" s="161"/>
      <c r="G8" s="161"/>
      <c r="H8" s="161"/>
      <c r="I8" s="161"/>
      <c r="J8" s="161"/>
      <c r="K8" s="161"/>
      <c r="L8" s="161"/>
      <c r="M8" s="161"/>
      <c r="N8" s="161"/>
      <c r="O8" s="161"/>
      <c r="P8" s="161"/>
      <c r="Q8" s="161"/>
      <c r="R8" s="161"/>
      <c r="S8" s="161"/>
      <c r="T8" s="161"/>
      <c r="U8" s="161"/>
      <c r="V8" s="161"/>
    </row>
    <row r="9" spans="1:25" s="4" customFormat="1" ht="22.4" customHeight="1">
      <c r="A9" s="205"/>
      <c r="B9" s="162" t="s">
        <v>259</v>
      </c>
      <c r="C9" s="205"/>
      <c r="D9" s="205"/>
      <c r="E9" s="205"/>
      <c r="F9" s="205"/>
      <c r="G9" s="205"/>
      <c r="H9" s="205"/>
      <c r="I9" s="205"/>
      <c r="J9" s="205"/>
      <c r="K9" s="205"/>
      <c r="L9" s="205"/>
      <c r="M9" s="205"/>
      <c r="N9" s="205"/>
      <c r="O9" s="205"/>
      <c r="P9" s="205"/>
      <c r="Q9" s="205"/>
      <c r="R9" s="205"/>
      <c r="S9" s="205"/>
      <c r="T9" s="205"/>
      <c r="U9" s="205"/>
      <c r="V9" s="205"/>
    </row>
    <row r="10" spans="1:25" s="4" customFormat="1" ht="22.4" customHeight="1"/>
    <row r="11" spans="1:25" s="4" customFormat="1" ht="40.4" customHeight="1">
      <c r="B11" s="164" t="s">
        <v>260</v>
      </c>
      <c r="C11" s="165" t="s">
        <v>125</v>
      </c>
      <c r="D11" s="165" t="s">
        <v>261</v>
      </c>
    </row>
    <row r="12" spans="1:25" s="4" customFormat="1" ht="22.4" customHeight="1">
      <c r="B12" s="185">
        <v>7</v>
      </c>
      <c r="C12" s="185" t="s">
        <v>262</v>
      </c>
      <c r="D12" s="201">
        <v>8117254</v>
      </c>
    </row>
    <row r="13" spans="1:25" s="4" customFormat="1" ht="22.4" customHeight="1"/>
    <row r="14" spans="1:25" s="4" customFormat="1" ht="22.4" customHeight="1">
      <c r="B14" s="164" t="s">
        <v>263</v>
      </c>
    </row>
    <row r="15" spans="1:25" s="4" customFormat="1" ht="22.4" customHeight="1">
      <c r="B15" s="206">
        <v>0.1</v>
      </c>
    </row>
    <row r="16" spans="1:25" s="4" customFormat="1" ht="21" customHeight="1"/>
    <row r="17" spans="1:22" s="90" customFormat="1" ht="19.5" customHeight="1">
      <c r="A17" s="193"/>
      <c r="B17" s="207" t="s">
        <v>264</v>
      </c>
      <c r="C17" s="207"/>
      <c r="D17" s="193"/>
      <c r="E17" s="193"/>
      <c r="F17" s="193"/>
      <c r="G17" s="193"/>
      <c r="H17" s="193"/>
      <c r="I17" s="193"/>
      <c r="J17" s="193"/>
      <c r="K17" s="193"/>
      <c r="L17" s="193"/>
      <c r="M17" s="193"/>
      <c r="N17" s="193"/>
      <c r="O17" s="193"/>
      <c r="P17" s="193"/>
      <c r="Q17" s="193"/>
      <c r="R17" s="193"/>
      <c r="S17" s="193"/>
      <c r="T17" s="193"/>
      <c r="U17" s="193"/>
      <c r="V17" s="193"/>
    </row>
    <row r="18" spans="1:22" s="90" customFormat="1" ht="24.75" customHeight="1">
      <c r="A18" s="161"/>
      <c r="B18" s="162" t="s">
        <v>265</v>
      </c>
      <c r="C18" s="163"/>
      <c r="D18" s="161"/>
      <c r="E18" s="161"/>
      <c r="F18" s="161"/>
      <c r="G18" s="161"/>
      <c r="H18" s="161"/>
      <c r="I18" s="161"/>
      <c r="J18" s="161"/>
      <c r="K18" s="161"/>
      <c r="L18" s="161"/>
      <c r="M18" s="161"/>
      <c r="N18" s="161"/>
      <c r="O18" s="161"/>
      <c r="P18" s="161"/>
      <c r="Q18" s="161"/>
      <c r="R18" s="161"/>
      <c r="S18" s="161"/>
      <c r="T18" s="161"/>
      <c r="U18" s="161"/>
      <c r="V18" s="161"/>
    </row>
    <row r="19" spans="1:22" s="90" customFormat="1" ht="27" customHeight="1">
      <c r="A19" s="161"/>
      <c r="B19" s="162" t="s">
        <v>266</v>
      </c>
      <c r="C19" s="163"/>
      <c r="D19" s="161"/>
      <c r="E19" s="161"/>
      <c r="F19" s="161"/>
      <c r="G19" s="161"/>
      <c r="H19" s="161"/>
      <c r="I19" s="161"/>
      <c r="J19" s="161"/>
      <c r="K19" s="161"/>
      <c r="L19" s="161"/>
      <c r="M19" s="161"/>
      <c r="N19" s="161"/>
      <c r="O19" s="161"/>
      <c r="P19" s="161"/>
      <c r="Q19" s="161"/>
      <c r="R19" s="161"/>
      <c r="S19" s="161"/>
      <c r="T19" s="161"/>
      <c r="U19" s="161"/>
      <c r="V19" s="161"/>
    </row>
    <row r="20" spans="1:22" s="4" customFormat="1" ht="17.149999999999999" customHeight="1"/>
    <row r="21" spans="1:22" s="4" customFormat="1" ht="50.25" customHeight="1">
      <c r="B21" s="164" t="s">
        <v>260</v>
      </c>
      <c r="C21" s="165" t="s">
        <v>125</v>
      </c>
      <c r="D21" s="165" t="s">
        <v>261</v>
      </c>
      <c r="E21" s="165" t="s">
        <v>267</v>
      </c>
    </row>
    <row r="22" spans="1:22" s="4" customFormat="1" ht="17.149999999999999" customHeight="1">
      <c r="B22" s="203">
        <v>6</v>
      </c>
      <c r="C22" s="203" t="s">
        <v>268</v>
      </c>
      <c r="D22" s="203"/>
      <c r="E22" s="204" t="str">
        <f>IF(D22="","",D22/4)</f>
        <v/>
      </c>
    </row>
    <row r="23" spans="1:22" s="4" customFormat="1" ht="17.149999999999999" customHeight="1">
      <c r="B23" s="185">
        <v>7</v>
      </c>
      <c r="C23" s="185" t="s">
        <v>262</v>
      </c>
      <c r="D23" s="202">
        <f>IF(B23=$B$12,$D$12,D22*(1+$B$15))</f>
        <v>8117254</v>
      </c>
      <c r="E23" s="202">
        <f t="shared" ref="E23:E29" si="0">IF(D23="","",D23/4)</f>
        <v>2029313.5</v>
      </c>
    </row>
    <row r="24" spans="1:22" s="4" customFormat="1" ht="17.149999999999999" customHeight="1">
      <c r="B24" s="185">
        <v>8</v>
      </c>
      <c r="C24" s="185" t="s">
        <v>269</v>
      </c>
      <c r="D24" s="202">
        <f t="shared" ref="D24:D29" si="1">IF(B24=$B$12,$D$12,D23*(1+$B$15))</f>
        <v>8928979.4000000004</v>
      </c>
      <c r="E24" s="202">
        <f t="shared" si="0"/>
        <v>2232244.85</v>
      </c>
    </row>
    <row r="25" spans="1:22" s="4" customFormat="1" ht="17.149999999999999" customHeight="1">
      <c r="B25" s="185">
        <v>9</v>
      </c>
      <c r="C25" s="185" t="s">
        <v>130</v>
      </c>
      <c r="D25" s="202">
        <f t="shared" si="1"/>
        <v>9821877.3400000017</v>
      </c>
      <c r="E25" s="202">
        <f t="shared" si="0"/>
        <v>2455469.3350000004</v>
      </c>
    </row>
    <row r="26" spans="1:22" s="4" customFormat="1" ht="17.149999999999999" customHeight="1">
      <c r="B26" s="185">
        <v>10</v>
      </c>
      <c r="C26" s="185" t="s">
        <v>131</v>
      </c>
      <c r="D26" s="202">
        <f t="shared" si="1"/>
        <v>10804065.074000003</v>
      </c>
      <c r="E26" s="202">
        <f t="shared" si="0"/>
        <v>2701016.2685000007</v>
      </c>
    </row>
    <row r="27" spans="1:22" s="4" customFormat="1" ht="17.149999999999999" customHeight="1">
      <c r="B27" s="185">
        <v>11</v>
      </c>
      <c r="C27" s="185" t="s">
        <v>132</v>
      </c>
      <c r="D27" s="202">
        <f t="shared" si="1"/>
        <v>11884471.581400003</v>
      </c>
      <c r="E27" s="202">
        <f t="shared" si="0"/>
        <v>2971117.8953500008</v>
      </c>
    </row>
    <row r="28" spans="1:22" s="4" customFormat="1" ht="17.149999999999999" customHeight="1">
      <c r="B28" s="185">
        <v>12</v>
      </c>
      <c r="C28" s="185" t="s">
        <v>133</v>
      </c>
      <c r="D28" s="202">
        <f t="shared" si="1"/>
        <v>13072918.739540005</v>
      </c>
      <c r="E28" s="202">
        <f t="shared" si="0"/>
        <v>3268229.6848850013</v>
      </c>
    </row>
    <row r="29" spans="1:22" s="4" customFormat="1" ht="17.149999999999999" customHeight="1">
      <c r="B29" s="185">
        <v>13</v>
      </c>
      <c r="C29" s="185" t="s">
        <v>134</v>
      </c>
      <c r="D29" s="202">
        <f t="shared" si="1"/>
        <v>14380210.613494007</v>
      </c>
      <c r="E29" s="202">
        <f t="shared" si="0"/>
        <v>3595052.6533735017</v>
      </c>
    </row>
    <row r="30" spans="1:22" s="4" customFormat="1" ht="17.149999999999999" customHeight="1"/>
    <row r="31" spans="1:22" s="4" customFormat="1" ht="17.149999999999999" customHeight="1"/>
    <row r="32" spans="1:22" s="4" customFormat="1" ht="17.149999999999999" customHeight="1"/>
    <row r="33" spans="1:22" s="90" customFormat="1" ht="25.5" customHeight="1">
      <c r="A33" s="88"/>
      <c r="B33" s="89" t="s">
        <v>270</v>
      </c>
      <c r="C33" s="89"/>
      <c r="D33" s="88"/>
      <c r="E33" s="88"/>
      <c r="F33" s="88"/>
      <c r="G33" s="88"/>
      <c r="H33" s="88"/>
      <c r="I33" s="88"/>
      <c r="J33" s="88"/>
      <c r="K33" s="88"/>
      <c r="L33" s="88"/>
      <c r="M33" s="88"/>
      <c r="N33" s="88"/>
      <c r="O33" s="88"/>
      <c r="P33" s="88"/>
      <c r="Q33" s="88"/>
      <c r="R33" s="88"/>
      <c r="S33" s="88"/>
      <c r="T33" s="88"/>
      <c r="U33" s="88"/>
      <c r="V33" s="88"/>
    </row>
    <row r="34" spans="1:22" s="90" customFormat="1" ht="42.75" customHeight="1">
      <c r="A34" s="161"/>
      <c r="B34" s="162" t="s">
        <v>271</v>
      </c>
      <c r="C34" s="163"/>
      <c r="D34" s="161"/>
      <c r="E34" s="161"/>
      <c r="F34" s="161"/>
      <c r="G34" s="161"/>
      <c r="H34" s="161"/>
      <c r="I34" s="161"/>
      <c r="J34" s="161"/>
      <c r="K34" s="161"/>
      <c r="L34" s="161"/>
      <c r="M34" s="161"/>
      <c r="N34" s="161"/>
      <c r="O34" s="161"/>
      <c r="P34" s="161"/>
      <c r="Q34" s="161"/>
      <c r="R34" s="161"/>
      <c r="S34" s="161"/>
      <c r="T34" s="161"/>
      <c r="U34" s="161"/>
      <c r="V34" s="161"/>
    </row>
    <row r="35" spans="1:22" s="90" customFormat="1" ht="22.4" customHeight="1">
      <c r="A35" s="161"/>
      <c r="B35" s="162" t="s">
        <v>272</v>
      </c>
      <c r="C35" s="163"/>
      <c r="D35" s="161"/>
      <c r="E35" s="161"/>
      <c r="F35" s="161"/>
      <c r="G35" s="161"/>
      <c r="H35" s="161"/>
      <c r="I35" s="161"/>
      <c r="J35" s="161"/>
      <c r="K35" s="161"/>
      <c r="L35" s="161"/>
      <c r="M35" s="161"/>
      <c r="N35" s="161"/>
      <c r="O35" s="161"/>
      <c r="P35" s="161"/>
      <c r="Q35" s="161"/>
      <c r="R35" s="161"/>
      <c r="S35" s="161"/>
      <c r="T35" s="161"/>
      <c r="U35" s="161"/>
      <c r="V35" s="161"/>
    </row>
    <row r="36" spans="1:22"/>
    <row r="37" spans="1:22" ht="67.400000000000006" customHeight="1">
      <c r="B37" s="164" t="s">
        <v>260</v>
      </c>
      <c r="C37" s="165" t="s">
        <v>125</v>
      </c>
      <c r="D37" s="165" t="s">
        <v>273</v>
      </c>
      <c r="E37" s="165" t="s">
        <v>274</v>
      </c>
      <c r="F37" s="166" t="s">
        <v>275</v>
      </c>
      <c r="G37" s="167" t="s">
        <v>276</v>
      </c>
      <c r="H37" s="165" t="s">
        <v>277</v>
      </c>
      <c r="I37" s="165" t="s">
        <v>278</v>
      </c>
      <c r="J37" s="165" t="s">
        <v>279</v>
      </c>
      <c r="K37" s="165" t="s">
        <v>280</v>
      </c>
    </row>
    <row r="38" spans="1:22" ht="15.75" customHeight="1">
      <c r="B38" s="185">
        <v>6</v>
      </c>
      <c r="C38" s="185" t="s">
        <v>268</v>
      </c>
      <c r="D38" s="185" t="s">
        <v>281</v>
      </c>
      <c r="E38" s="91" t="s">
        <v>282</v>
      </c>
      <c r="F38" s="168">
        <v>284128916</v>
      </c>
      <c r="G38" s="168">
        <v>68043095</v>
      </c>
      <c r="H38" s="214">
        <f>SUMIF($B$22:$B$29,B38,$E$22:$E$29)</f>
        <v>0</v>
      </c>
      <c r="I38" s="168">
        <v>0</v>
      </c>
      <c r="J38" s="91" t="s">
        <v>283</v>
      </c>
      <c r="K38" s="91" t="s">
        <v>284</v>
      </c>
    </row>
    <row r="39" spans="1:22">
      <c r="B39" s="185">
        <v>6</v>
      </c>
      <c r="C39" s="185" t="s">
        <v>268</v>
      </c>
      <c r="D39" s="185" t="s">
        <v>285</v>
      </c>
      <c r="E39" s="91" t="s">
        <v>286</v>
      </c>
      <c r="F39" s="168">
        <v>336650457</v>
      </c>
      <c r="G39" s="168">
        <v>66434179</v>
      </c>
      <c r="H39" s="214">
        <f t="shared" ref="H39:H69" si="2">SUMIF($B$22:$B$29,B39,$E$22:$E$29)</f>
        <v>0</v>
      </c>
      <c r="I39" s="168">
        <v>0</v>
      </c>
      <c r="J39" s="91" t="s">
        <v>283</v>
      </c>
      <c r="K39" s="91" t="s">
        <v>284</v>
      </c>
    </row>
    <row r="40" spans="1:22">
      <c r="B40" s="185">
        <v>6</v>
      </c>
      <c r="C40" s="185" t="s">
        <v>268</v>
      </c>
      <c r="D40" s="185" t="s">
        <v>287</v>
      </c>
      <c r="E40" s="91" t="s">
        <v>288</v>
      </c>
      <c r="F40" s="168">
        <v>263719607</v>
      </c>
      <c r="G40" s="168">
        <v>75616418</v>
      </c>
      <c r="H40" s="214">
        <f t="shared" si="2"/>
        <v>0</v>
      </c>
      <c r="I40" s="168">
        <v>0</v>
      </c>
      <c r="J40" s="91" t="s">
        <v>289</v>
      </c>
      <c r="K40" s="91" t="s">
        <v>284</v>
      </c>
    </row>
    <row r="41" spans="1:22">
      <c r="B41" s="185">
        <v>6</v>
      </c>
      <c r="C41" s="185" t="s">
        <v>268</v>
      </c>
      <c r="D41" s="185" t="s">
        <v>290</v>
      </c>
      <c r="E41" s="91" t="s">
        <v>291</v>
      </c>
      <c r="F41" s="168">
        <v>218652465</v>
      </c>
      <c r="G41" s="168">
        <v>78992633</v>
      </c>
      <c r="H41" s="214">
        <f t="shared" si="2"/>
        <v>0</v>
      </c>
      <c r="I41" s="168">
        <v>0</v>
      </c>
      <c r="J41" s="91" t="s">
        <v>289</v>
      </c>
      <c r="K41" s="91" t="s">
        <v>284</v>
      </c>
    </row>
    <row r="42" spans="1:22">
      <c r="B42" s="185">
        <v>7</v>
      </c>
      <c r="C42" s="185" t="s">
        <v>262</v>
      </c>
      <c r="D42" s="185" t="s">
        <v>281</v>
      </c>
      <c r="E42" s="91" t="s">
        <v>282</v>
      </c>
      <c r="F42" s="168">
        <v>317031811</v>
      </c>
      <c r="G42" s="168">
        <v>67196932</v>
      </c>
      <c r="H42" s="214">
        <f t="shared" si="2"/>
        <v>2029313.5</v>
      </c>
      <c r="I42" s="168">
        <v>0</v>
      </c>
      <c r="J42" s="91" t="s">
        <v>289</v>
      </c>
      <c r="K42" s="91" t="s">
        <v>292</v>
      </c>
    </row>
    <row r="43" spans="1:22">
      <c r="B43" s="185">
        <v>7</v>
      </c>
      <c r="C43" s="185" t="s">
        <v>262</v>
      </c>
      <c r="D43" s="185" t="s">
        <v>285</v>
      </c>
      <c r="E43" s="91" t="s">
        <v>286</v>
      </c>
      <c r="F43" s="168">
        <v>403937380</v>
      </c>
      <c r="G43" s="168">
        <v>65223232</v>
      </c>
      <c r="H43" s="214">
        <f t="shared" si="2"/>
        <v>2029313.5</v>
      </c>
      <c r="I43" s="168">
        <v>0</v>
      </c>
      <c r="J43" s="91" t="s">
        <v>289</v>
      </c>
      <c r="K43" s="91" t="s">
        <v>292</v>
      </c>
    </row>
    <row r="44" spans="1:22">
      <c r="B44" s="185">
        <v>7</v>
      </c>
      <c r="C44" s="185" t="s">
        <v>262</v>
      </c>
      <c r="D44" s="185" t="s">
        <v>287</v>
      </c>
      <c r="E44" s="91" t="s">
        <v>288</v>
      </c>
      <c r="F44" s="168">
        <v>305953122.12</v>
      </c>
      <c r="G44" s="168">
        <v>76952244</v>
      </c>
      <c r="H44" s="214">
        <f t="shared" si="2"/>
        <v>2029313.5</v>
      </c>
      <c r="I44" s="168">
        <v>0</v>
      </c>
      <c r="J44" s="91" t="s">
        <v>293</v>
      </c>
      <c r="K44" s="91" t="s">
        <v>292</v>
      </c>
    </row>
    <row r="45" spans="1:22">
      <c r="B45" s="185">
        <v>7</v>
      </c>
      <c r="C45" s="185" t="s">
        <v>262</v>
      </c>
      <c r="D45" s="185" t="s">
        <v>290</v>
      </c>
      <c r="E45" s="91" t="s">
        <v>291</v>
      </c>
      <c r="F45" s="168">
        <v>252277845</v>
      </c>
      <c r="G45" s="168">
        <v>78055804</v>
      </c>
      <c r="H45" s="214">
        <f t="shared" si="2"/>
        <v>2029313.5</v>
      </c>
      <c r="I45" s="168">
        <v>0</v>
      </c>
      <c r="J45" s="91" t="s">
        <v>293</v>
      </c>
      <c r="K45" s="91" t="s">
        <v>292</v>
      </c>
    </row>
    <row r="46" spans="1:22">
      <c r="B46" s="185">
        <v>8</v>
      </c>
      <c r="C46" s="185" t="s">
        <v>269</v>
      </c>
      <c r="D46" s="185" t="s">
        <v>281</v>
      </c>
      <c r="E46" s="91" t="s">
        <v>282</v>
      </c>
      <c r="F46" s="168">
        <v>370345733</v>
      </c>
      <c r="G46" s="168">
        <v>65511193</v>
      </c>
      <c r="H46" s="214">
        <f t="shared" si="2"/>
        <v>2232244.85</v>
      </c>
      <c r="I46" s="168">
        <v>0</v>
      </c>
      <c r="J46" s="91" t="s">
        <v>293</v>
      </c>
      <c r="K46" s="91" t="s">
        <v>294</v>
      </c>
    </row>
    <row r="47" spans="1:22">
      <c r="B47" s="185">
        <v>8</v>
      </c>
      <c r="C47" s="185" t="s">
        <v>269</v>
      </c>
      <c r="D47" s="185" t="s">
        <v>285</v>
      </c>
      <c r="E47" s="91" t="s">
        <v>286</v>
      </c>
      <c r="F47" s="168">
        <v>408397207</v>
      </c>
      <c r="G47" s="168">
        <v>64302061</v>
      </c>
      <c r="H47" s="214">
        <f t="shared" si="2"/>
        <v>2232244.85</v>
      </c>
      <c r="I47" s="168">
        <v>0</v>
      </c>
      <c r="J47" s="91" t="s">
        <v>293</v>
      </c>
      <c r="K47" s="91" t="s">
        <v>294</v>
      </c>
    </row>
    <row r="48" spans="1:22">
      <c r="B48" s="185">
        <v>8</v>
      </c>
      <c r="C48" s="185" t="s">
        <v>269</v>
      </c>
      <c r="D48" s="185" t="s">
        <v>287</v>
      </c>
      <c r="E48" s="91" t="s">
        <v>288</v>
      </c>
      <c r="F48" s="168">
        <v>328300299</v>
      </c>
      <c r="G48" s="168">
        <v>76503263</v>
      </c>
      <c r="H48" s="214">
        <f t="shared" si="2"/>
        <v>2232244.85</v>
      </c>
      <c r="I48" s="168">
        <v>0</v>
      </c>
      <c r="J48" s="91" t="s">
        <v>295</v>
      </c>
      <c r="K48" s="91" t="s">
        <v>294</v>
      </c>
    </row>
    <row r="49" spans="2:11">
      <c r="B49" s="185">
        <v>8</v>
      </c>
      <c r="C49" s="185" t="s">
        <v>269</v>
      </c>
      <c r="D49" s="185" t="s">
        <v>290</v>
      </c>
      <c r="E49" s="91" t="s">
        <v>291</v>
      </c>
      <c r="F49" s="168">
        <v>279798492</v>
      </c>
      <c r="G49" s="168">
        <v>79341513</v>
      </c>
      <c r="H49" s="214">
        <f t="shared" si="2"/>
        <v>2232244.85</v>
      </c>
      <c r="I49" s="168">
        <v>0</v>
      </c>
      <c r="J49" s="91" t="s">
        <v>295</v>
      </c>
      <c r="K49" s="91" t="s">
        <v>294</v>
      </c>
    </row>
    <row r="50" spans="2:11">
      <c r="B50" s="185">
        <v>9</v>
      </c>
      <c r="C50" s="185" t="s">
        <v>130</v>
      </c>
      <c r="D50" s="185" t="s">
        <v>281</v>
      </c>
      <c r="E50" s="91" t="s">
        <v>282</v>
      </c>
      <c r="F50" s="168">
        <v>388513117</v>
      </c>
      <c r="G50" s="168">
        <v>64872088</v>
      </c>
      <c r="H50" s="214">
        <f t="shared" si="2"/>
        <v>2455469.3350000004</v>
      </c>
      <c r="I50" s="168">
        <v>0</v>
      </c>
      <c r="J50" s="91" t="s">
        <v>295</v>
      </c>
      <c r="K50" s="91" t="s">
        <v>296</v>
      </c>
    </row>
    <row r="51" spans="2:11">
      <c r="B51" s="185">
        <v>9</v>
      </c>
      <c r="C51" s="185" t="s">
        <v>130</v>
      </c>
      <c r="D51" s="185" t="s">
        <v>285</v>
      </c>
      <c r="E51" s="91" t="s">
        <v>286</v>
      </c>
      <c r="F51" s="168">
        <v>437946915</v>
      </c>
      <c r="G51" s="168">
        <v>64281744</v>
      </c>
      <c r="H51" s="214">
        <f t="shared" si="2"/>
        <v>2455469.3350000004</v>
      </c>
      <c r="I51" s="168">
        <v>0</v>
      </c>
      <c r="J51" s="91" t="s">
        <v>295</v>
      </c>
      <c r="K51" s="91" t="s">
        <v>296</v>
      </c>
    </row>
    <row r="52" spans="2:11">
      <c r="B52" s="185">
        <v>9</v>
      </c>
      <c r="C52" s="185" t="s">
        <v>130</v>
      </c>
      <c r="D52" s="185" t="s">
        <v>287</v>
      </c>
      <c r="E52" s="91" t="s">
        <v>288</v>
      </c>
      <c r="F52" s="168">
        <v>345349321</v>
      </c>
      <c r="G52" s="168">
        <v>71851516</v>
      </c>
      <c r="H52" s="214">
        <f t="shared" si="2"/>
        <v>2455469.3350000004</v>
      </c>
      <c r="I52" s="168">
        <v>0</v>
      </c>
      <c r="J52" s="91" t="s">
        <v>297</v>
      </c>
      <c r="K52" s="91" t="s">
        <v>296</v>
      </c>
    </row>
    <row r="53" spans="2:11">
      <c r="B53" s="185">
        <v>9</v>
      </c>
      <c r="C53" s="185" t="s">
        <v>130</v>
      </c>
      <c r="D53" s="185" t="s">
        <v>290</v>
      </c>
      <c r="E53" s="91" t="s">
        <v>291</v>
      </c>
      <c r="F53" s="168">
        <v>292475632</v>
      </c>
      <c r="G53" s="168">
        <v>74227469</v>
      </c>
      <c r="H53" s="214">
        <f t="shared" si="2"/>
        <v>2455469.3350000004</v>
      </c>
      <c r="I53" s="168">
        <v>0</v>
      </c>
      <c r="J53" s="91" t="s">
        <v>297</v>
      </c>
      <c r="K53" s="91" t="s">
        <v>296</v>
      </c>
    </row>
    <row r="54" spans="2:11">
      <c r="B54" s="185">
        <v>10</v>
      </c>
      <c r="C54" s="185" t="s">
        <v>131</v>
      </c>
      <c r="D54" s="185" t="s">
        <v>281</v>
      </c>
      <c r="E54" s="91" t="s">
        <v>282</v>
      </c>
      <c r="F54" s="168">
        <v>411065384</v>
      </c>
      <c r="G54" s="168">
        <v>64431133</v>
      </c>
      <c r="H54" s="214">
        <f t="shared" si="2"/>
        <v>2701016.2685000007</v>
      </c>
      <c r="I54" s="168">
        <v>2253545.6880000001</v>
      </c>
      <c r="J54" s="91" t="s">
        <v>297</v>
      </c>
      <c r="K54" s="91" t="s">
        <v>298</v>
      </c>
    </row>
    <row r="55" spans="2:11">
      <c r="B55" s="185">
        <v>10</v>
      </c>
      <c r="C55" s="185" t="s">
        <v>131</v>
      </c>
      <c r="D55" s="185" t="s">
        <v>285</v>
      </c>
      <c r="E55" s="91" t="s">
        <v>286</v>
      </c>
      <c r="F55" s="168">
        <v>436369071</v>
      </c>
      <c r="G55" s="168">
        <v>63176820</v>
      </c>
      <c r="H55" s="214">
        <f t="shared" si="2"/>
        <v>2701016.2685000007</v>
      </c>
      <c r="I55" s="168">
        <v>2176850.696</v>
      </c>
      <c r="J55" s="91" t="s">
        <v>297</v>
      </c>
      <c r="K55" s="91" t="s">
        <v>298</v>
      </c>
    </row>
    <row r="56" spans="2:11">
      <c r="B56" s="185">
        <v>10</v>
      </c>
      <c r="C56" s="185" t="s">
        <v>131</v>
      </c>
      <c r="D56" s="185" t="s">
        <v>287</v>
      </c>
      <c r="E56" s="91" t="s">
        <v>288</v>
      </c>
      <c r="F56" s="168">
        <v>352212095</v>
      </c>
      <c r="G56" s="168">
        <v>74631055</v>
      </c>
      <c r="H56" s="214">
        <f t="shared" si="2"/>
        <v>2701016.2685000007</v>
      </c>
      <c r="I56" s="168">
        <v>2076932.987</v>
      </c>
      <c r="J56" s="91" t="s">
        <v>299</v>
      </c>
      <c r="K56" s="91" t="s">
        <v>298</v>
      </c>
    </row>
    <row r="57" spans="2:11">
      <c r="B57" s="185">
        <v>10</v>
      </c>
      <c r="C57" s="185" t="s">
        <v>131</v>
      </c>
      <c r="D57" s="185" t="s">
        <v>290</v>
      </c>
      <c r="E57" s="91" t="s">
        <v>291</v>
      </c>
      <c r="F57" s="168">
        <v>311292548</v>
      </c>
      <c r="G57" s="168">
        <v>73027013</v>
      </c>
      <c r="H57" s="214">
        <f t="shared" si="2"/>
        <v>2701016.2685000007</v>
      </c>
      <c r="I57" s="168">
        <v>2229268.0180000002</v>
      </c>
      <c r="J57" s="91" t="s">
        <v>299</v>
      </c>
      <c r="K57" s="91" t="s">
        <v>298</v>
      </c>
    </row>
    <row r="58" spans="2:11">
      <c r="B58" s="185">
        <v>11</v>
      </c>
      <c r="C58" s="185" t="s">
        <v>132</v>
      </c>
      <c r="D58" s="185" t="s">
        <v>281</v>
      </c>
      <c r="E58" s="91" t="s">
        <v>282</v>
      </c>
      <c r="F58" s="168">
        <v>490957439</v>
      </c>
      <c r="G58" s="168">
        <v>55167169</v>
      </c>
      <c r="H58" s="214">
        <f t="shared" si="2"/>
        <v>2971117.8953500008</v>
      </c>
      <c r="I58" s="168">
        <v>1936850.652</v>
      </c>
      <c r="J58" s="91" t="s">
        <v>299</v>
      </c>
      <c r="K58" s="91" t="s">
        <v>300</v>
      </c>
    </row>
    <row r="59" spans="2:11">
      <c r="B59" s="185">
        <v>11</v>
      </c>
      <c r="C59" s="185" t="s">
        <v>132</v>
      </c>
      <c r="D59" s="185" t="s">
        <v>285</v>
      </c>
      <c r="E59" s="91" t="s">
        <v>286</v>
      </c>
      <c r="F59" s="168">
        <v>469149403</v>
      </c>
      <c r="G59" s="168">
        <v>58960505</v>
      </c>
      <c r="H59" s="214">
        <f t="shared" si="2"/>
        <v>2971117.8953500008</v>
      </c>
      <c r="I59" s="168">
        <v>2180616.59</v>
      </c>
      <c r="J59" s="91" t="s">
        <v>299</v>
      </c>
      <c r="K59" s="91" t="s">
        <v>300</v>
      </c>
    </row>
    <row r="60" spans="2:11">
      <c r="B60" s="185">
        <v>11</v>
      </c>
      <c r="C60" s="185" t="s">
        <v>132</v>
      </c>
      <c r="D60" s="185" t="s">
        <v>287</v>
      </c>
      <c r="E60" s="91" t="s">
        <v>288</v>
      </c>
      <c r="F60" s="168">
        <v>361651072.5</v>
      </c>
      <c r="G60" s="168">
        <v>71309298.599999994</v>
      </c>
      <c r="H60" s="214">
        <f t="shared" si="2"/>
        <v>2971117.8953500008</v>
      </c>
      <c r="I60" s="168">
        <v>2316780.5</v>
      </c>
      <c r="J60" s="91" t="s">
        <v>301</v>
      </c>
      <c r="K60" s="91" t="s">
        <v>300</v>
      </c>
    </row>
    <row r="61" spans="2:11">
      <c r="B61" s="185">
        <v>11</v>
      </c>
      <c r="C61" s="185" t="s">
        <v>132</v>
      </c>
      <c r="D61" s="185" t="s">
        <v>290</v>
      </c>
      <c r="E61" s="91" t="s">
        <v>291</v>
      </c>
      <c r="F61" s="168">
        <v>280454492.06999999</v>
      </c>
      <c r="G61" s="168">
        <v>72021705</v>
      </c>
      <c r="H61" s="214">
        <f t="shared" si="2"/>
        <v>2971117.8953500008</v>
      </c>
      <c r="I61" s="168">
        <v>2364558.9219999998</v>
      </c>
      <c r="J61" s="91" t="s">
        <v>301</v>
      </c>
      <c r="K61" s="91" t="s">
        <v>300</v>
      </c>
    </row>
    <row r="62" spans="2:11">
      <c r="B62" s="185">
        <v>12</v>
      </c>
      <c r="C62" s="185" t="s">
        <v>133</v>
      </c>
      <c r="D62" s="185" t="s">
        <v>281</v>
      </c>
      <c r="E62" s="91" t="s">
        <v>282</v>
      </c>
      <c r="F62" s="168">
        <v>333434592.30000001</v>
      </c>
      <c r="G62" s="168">
        <v>62455280</v>
      </c>
      <c r="H62" s="214">
        <f t="shared" si="2"/>
        <v>3268229.6848850013</v>
      </c>
      <c r="I62" s="168">
        <v>2433172</v>
      </c>
      <c r="J62" s="91" t="s">
        <v>301</v>
      </c>
      <c r="K62" s="91" t="s">
        <v>302</v>
      </c>
    </row>
    <row r="63" spans="2:11">
      <c r="B63" s="185">
        <v>12</v>
      </c>
      <c r="C63" s="185" t="s">
        <v>133</v>
      </c>
      <c r="D63" s="185" t="s">
        <v>285</v>
      </c>
      <c r="E63" s="91" t="s">
        <v>286</v>
      </c>
      <c r="F63" s="168">
        <v>381226694.56</v>
      </c>
      <c r="G63" s="168">
        <v>59426897.457000002</v>
      </c>
      <c r="H63" s="214">
        <f t="shared" si="2"/>
        <v>3268229.6848850013</v>
      </c>
      <c r="I63" s="168">
        <v>2525349.9449999998</v>
      </c>
      <c r="J63" s="91" t="s">
        <v>301</v>
      </c>
      <c r="K63" s="91" t="s">
        <v>302</v>
      </c>
    </row>
    <row r="64" spans="2:11">
      <c r="B64" s="185">
        <v>12</v>
      </c>
      <c r="C64" s="185" t="s">
        <v>133</v>
      </c>
      <c r="D64" s="185" t="s">
        <v>287</v>
      </c>
      <c r="E64" s="91" t="s">
        <v>288</v>
      </c>
      <c r="F64" s="268">
        <v>311497612</v>
      </c>
      <c r="G64" s="268">
        <v>71731853</v>
      </c>
      <c r="H64" s="214">
        <f t="shared" si="2"/>
        <v>3268229.6848850013</v>
      </c>
      <c r="I64" s="269">
        <v>2470101</v>
      </c>
      <c r="J64" s="91" t="s">
        <v>303</v>
      </c>
      <c r="K64" s="91" t="s">
        <v>302</v>
      </c>
    </row>
    <row r="65" spans="1:22">
      <c r="B65" s="185">
        <v>12</v>
      </c>
      <c r="C65" s="185" t="s">
        <v>133</v>
      </c>
      <c r="D65" s="185" t="s">
        <v>290</v>
      </c>
      <c r="E65" s="91" t="s">
        <v>291</v>
      </c>
      <c r="F65" s="268">
        <v>245013993</v>
      </c>
      <c r="G65" s="268">
        <v>72226059</v>
      </c>
      <c r="H65" s="214">
        <f t="shared" si="2"/>
        <v>3268229.6848850013</v>
      </c>
      <c r="I65" s="269">
        <v>2438769</v>
      </c>
      <c r="J65" s="91" t="s">
        <v>303</v>
      </c>
      <c r="K65" s="91" t="s">
        <v>302</v>
      </c>
    </row>
    <row r="66" spans="1:22">
      <c r="B66" s="185">
        <v>13</v>
      </c>
      <c r="C66" s="185" t="s">
        <v>134</v>
      </c>
      <c r="D66" s="185" t="s">
        <v>281</v>
      </c>
      <c r="E66" s="91" t="s">
        <v>282</v>
      </c>
      <c r="F66" s="168"/>
      <c r="G66" s="168"/>
      <c r="H66" s="214">
        <f t="shared" si="2"/>
        <v>3595052.6533735017</v>
      </c>
      <c r="I66" s="168"/>
      <c r="J66" s="91" t="s">
        <v>303</v>
      </c>
      <c r="K66" s="91" t="s">
        <v>304</v>
      </c>
    </row>
    <row r="67" spans="1:22">
      <c r="B67" s="185">
        <v>13</v>
      </c>
      <c r="C67" s="185" t="s">
        <v>134</v>
      </c>
      <c r="D67" s="185" t="s">
        <v>285</v>
      </c>
      <c r="E67" s="91" t="s">
        <v>286</v>
      </c>
      <c r="F67" s="168"/>
      <c r="G67" s="168"/>
      <c r="H67" s="214">
        <f t="shared" si="2"/>
        <v>3595052.6533735017</v>
      </c>
      <c r="I67" s="168"/>
      <c r="J67" s="91" t="s">
        <v>303</v>
      </c>
      <c r="K67" s="91" t="s">
        <v>304</v>
      </c>
    </row>
    <row r="68" spans="1:22">
      <c r="B68" s="185">
        <v>13</v>
      </c>
      <c r="C68" s="185" t="s">
        <v>134</v>
      </c>
      <c r="D68" s="185" t="s">
        <v>287</v>
      </c>
      <c r="E68" s="91" t="s">
        <v>288</v>
      </c>
      <c r="F68" s="168"/>
      <c r="G68" s="168"/>
      <c r="H68" s="214">
        <f t="shared" si="2"/>
        <v>3595052.6533735017</v>
      </c>
      <c r="I68" s="168"/>
      <c r="J68" s="91" t="s">
        <v>283</v>
      </c>
      <c r="K68" s="91" t="s">
        <v>304</v>
      </c>
    </row>
    <row r="69" spans="1:22">
      <c r="B69" s="185">
        <v>13</v>
      </c>
      <c r="C69" s="185" t="s">
        <v>134</v>
      </c>
      <c r="D69" s="185" t="s">
        <v>290</v>
      </c>
      <c r="E69" s="91" t="s">
        <v>291</v>
      </c>
      <c r="F69" s="168"/>
      <c r="G69" s="168"/>
      <c r="H69" s="214">
        <f t="shared" si="2"/>
        <v>3595052.6533735017</v>
      </c>
      <c r="I69" s="168"/>
      <c r="J69" s="91" t="s">
        <v>283</v>
      </c>
      <c r="K69" s="91" t="s">
        <v>304</v>
      </c>
    </row>
    <row r="70" spans="1:22"/>
    <row r="71" spans="1:22"/>
    <row r="72" spans="1:22"/>
    <row r="73" spans="1:22" s="90" customFormat="1" ht="18" customHeight="1">
      <c r="A73" s="88"/>
      <c r="B73" s="89" t="s">
        <v>305</v>
      </c>
      <c r="C73" s="88"/>
      <c r="D73" s="88"/>
      <c r="E73" s="88"/>
      <c r="F73" s="88"/>
      <c r="G73" s="88"/>
      <c r="H73" s="88"/>
      <c r="I73" s="88"/>
      <c r="J73" s="88"/>
      <c r="K73" s="88"/>
      <c r="L73" s="88"/>
      <c r="M73" s="88"/>
      <c r="N73" s="88"/>
      <c r="O73" s="88"/>
      <c r="P73" s="88"/>
      <c r="Q73" s="88"/>
      <c r="R73" s="88"/>
      <c r="S73" s="88"/>
      <c r="T73" s="88"/>
      <c r="U73" s="88"/>
      <c r="V73" s="88"/>
    </row>
    <row r="74" spans="1:22" s="90" customFormat="1" ht="20.149999999999999" customHeight="1">
      <c r="A74" s="161"/>
      <c r="B74" s="162" t="s">
        <v>306</v>
      </c>
      <c r="C74" s="163"/>
      <c r="D74" s="161"/>
      <c r="E74" s="161"/>
      <c r="F74" s="161"/>
      <c r="G74" s="161"/>
      <c r="H74" s="161"/>
      <c r="I74" s="161"/>
      <c r="J74" s="161"/>
      <c r="K74" s="161"/>
      <c r="L74" s="161"/>
      <c r="M74" s="161"/>
      <c r="N74" s="161"/>
      <c r="O74" s="161"/>
      <c r="P74" s="161"/>
      <c r="Q74" s="161"/>
      <c r="R74" s="161"/>
      <c r="S74" s="161"/>
      <c r="T74" s="161"/>
      <c r="U74" s="161"/>
      <c r="V74" s="161"/>
    </row>
    <row r="75" spans="1:22"/>
    <row r="76" spans="1:22"/>
    <row r="77" spans="1:22" ht="60.75" customHeight="1">
      <c r="B77" s="182" t="s">
        <v>307</v>
      </c>
      <c r="C77" s="165" t="s">
        <v>125</v>
      </c>
      <c r="D77" s="183" t="s">
        <v>308</v>
      </c>
      <c r="E77" s="183" t="s">
        <v>309</v>
      </c>
    </row>
    <row r="78" spans="1:22">
      <c r="B78" s="185">
        <v>6</v>
      </c>
      <c r="C78" s="185" t="s">
        <v>268</v>
      </c>
      <c r="D78" s="196">
        <v>1.6</v>
      </c>
      <c r="E78" s="198">
        <v>100</v>
      </c>
    </row>
    <row r="79" spans="1:22">
      <c r="B79" s="185">
        <v>7</v>
      </c>
      <c r="C79" s="185" t="s">
        <v>262</v>
      </c>
      <c r="D79" s="196">
        <v>1.2</v>
      </c>
      <c r="E79" s="199">
        <f>E78*(1+D79/100)</f>
        <v>101.2</v>
      </c>
    </row>
    <row r="80" spans="1:22">
      <c r="B80" s="185">
        <v>8</v>
      </c>
      <c r="C80" s="185" t="s">
        <v>269</v>
      </c>
      <c r="D80" s="197">
        <v>2.5</v>
      </c>
      <c r="E80" s="199">
        <f t="shared" ref="E80:E85" si="3">E79*(1+D80/100)</f>
        <v>103.72999999999999</v>
      </c>
    </row>
    <row r="81" spans="1:22">
      <c r="B81" s="185">
        <v>9</v>
      </c>
      <c r="C81" s="185" t="s">
        <v>130</v>
      </c>
      <c r="D81" s="197">
        <v>4.0999999999999996</v>
      </c>
      <c r="E81" s="199">
        <f t="shared" si="3"/>
        <v>107.98292999999998</v>
      </c>
    </row>
    <row r="82" spans="1:22">
      <c r="B82" s="185">
        <v>10</v>
      </c>
      <c r="C82" s="185" t="s">
        <v>131</v>
      </c>
      <c r="D82" s="196">
        <v>2.7</v>
      </c>
      <c r="E82" s="199">
        <f t="shared" si="3"/>
        <v>110.89846910999997</v>
      </c>
    </row>
    <row r="83" spans="1:22">
      <c r="B83" s="185">
        <v>11</v>
      </c>
      <c r="C83" s="185" t="s">
        <v>132</v>
      </c>
      <c r="D83" s="196">
        <v>2.2000000000000002</v>
      </c>
      <c r="E83" s="199">
        <f t="shared" si="3"/>
        <v>113.33823543041997</v>
      </c>
    </row>
    <row r="84" spans="1:22">
      <c r="B84" s="185">
        <v>12</v>
      </c>
      <c r="C84" s="185" t="s">
        <v>133</v>
      </c>
      <c r="D84" s="196">
        <v>1.2</v>
      </c>
      <c r="E84" s="199">
        <f t="shared" si="3"/>
        <v>114.69829425558501</v>
      </c>
    </row>
    <row r="85" spans="1:22">
      <c r="B85" s="185">
        <v>13</v>
      </c>
      <c r="C85" s="185" t="s">
        <v>134</v>
      </c>
      <c r="D85" s="196">
        <v>7.5</v>
      </c>
      <c r="E85" s="199">
        <f t="shared" si="3"/>
        <v>123.30066632475388</v>
      </c>
    </row>
    <row r="86" spans="1:22"/>
    <row r="87" spans="1:22"/>
    <row r="88" spans="1:22"/>
    <row r="89" spans="1:22" s="90" customFormat="1" ht="18" customHeight="1">
      <c r="A89" s="88"/>
      <c r="B89" s="89" t="s">
        <v>310</v>
      </c>
      <c r="C89" s="88"/>
      <c r="D89" s="88"/>
      <c r="E89" s="88"/>
      <c r="F89" s="88"/>
      <c r="G89" s="88"/>
      <c r="H89" s="88"/>
      <c r="I89" s="88"/>
      <c r="J89" s="88"/>
      <c r="K89" s="88"/>
      <c r="L89" s="88"/>
      <c r="M89" s="88"/>
      <c r="N89" s="88"/>
      <c r="O89" s="88"/>
      <c r="P89" s="88"/>
      <c r="Q89" s="88"/>
      <c r="R89" s="88"/>
      <c r="S89" s="88"/>
      <c r="T89" s="88"/>
      <c r="U89" s="88"/>
      <c r="V89" s="88"/>
    </row>
    <row r="90" spans="1:22"/>
    <row r="91" spans="1:22"/>
    <row r="92" spans="1:22" s="90" customFormat="1" ht="18" customHeight="1">
      <c r="A92" s="193"/>
      <c r="B92" s="194" t="s">
        <v>311</v>
      </c>
      <c r="C92" s="193"/>
      <c r="D92" s="193"/>
      <c r="E92" s="193"/>
      <c r="F92" s="193"/>
      <c r="G92" s="193"/>
      <c r="H92" s="193"/>
      <c r="I92" s="193"/>
      <c r="J92" s="193"/>
      <c r="K92" s="193"/>
      <c r="L92" s="193"/>
      <c r="M92" s="193"/>
      <c r="N92" s="193"/>
      <c r="O92" s="193"/>
      <c r="P92" s="193"/>
      <c r="Q92" s="193"/>
      <c r="R92" s="193"/>
      <c r="S92" s="193"/>
      <c r="T92" s="193"/>
      <c r="U92" s="193"/>
      <c r="V92" s="193"/>
    </row>
    <row r="93" spans="1:22" s="90" customFormat="1" ht="15" customHeight="1">
      <c r="A93" s="161"/>
      <c r="B93" s="162" t="s">
        <v>312</v>
      </c>
      <c r="C93" s="163"/>
      <c r="D93" s="161"/>
      <c r="E93" s="161"/>
      <c r="F93" s="161"/>
      <c r="G93" s="161"/>
      <c r="H93" s="161"/>
      <c r="I93" s="161"/>
      <c r="J93" s="161"/>
      <c r="K93" s="161"/>
      <c r="L93" s="161"/>
      <c r="M93" s="161"/>
      <c r="N93" s="161"/>
      <c r="O93" s="161"/>
      <c r="P93" s="161"/>
      <c r="Q93" s="161"/>
      <c r="R93" s="161"/>
      <c r="S93" s="161"/>
      <c r="T93" s="161"/>
      <c r="U93" s="161"/>
      <c r="V93" s="161"/>
    </row>
    <row r="94" spans="1:22"/>
    <row r="95" spans="1:22"/>
    <row r="96" spans="1:22" ht="23.5">
      <c r="B96" s="157"/>
      <c r="C96" s="157" t="s">
        <v>313</v>
      </c>
      <c r="D96" s="34" t="s">
        <v>87</v>
      </c>
      <c r="E96" s="34" t="s">
        <v>88</v>
      </c>
      <c r="F96" s="35" t="s">
        <v>89</v>
      </c>
      <c r="G96" s="34" t="s">
        <v>90</v>
      </c>
      <c r="H96" s="34" t="s">
        <v>91</v>
      </c>
      <c r="I96" s="159"/>
      <c r="J96" s="34" t="s">
        <v>92</v>
      </c>
      <c r="K96" s="30" t="s">
        <v>93</v>
      </c>
      <c r="L96" s="30" t="s">
        <v>94</v>
      </c>
      <c r="M96" s="36" t="s">
        <v>95</v>
      </c>
      <c r="N96" s="30" t="s">
        <v>96</v>
      </c>
      <c r="O96" s="30" t="s">
        <v>97</v>
      </c>
      <c r="P96" s="30" t="s">
        <v>98</v>
      </c>
      <c r="Q96" s="30" t="s">
        <v>99</v>
      </c>
      <c r="R96" s="159"/>
      <c r="S96" s="30" t="s">
        <v>100</v>
      </c>
      <c r="T96" s="30" t="s">
        <v>101</v>
      </c>
      <c r="U96" s="30" t="s">
        <v>102</v>
      </c>
    </row>
    <row r="97" spans="1:22" ht="23.5">
      <c r="B97" s="157"/>
      <c r="C97" s="157" t="s">
        <v>313</v>
      </c>
      <c r="D97" s="34" t="s">
        <v>87</v>
      </c>
      <c r="E97" s="34" t="s">
        <v>88</v>
      </c>
      <c r="F97" s="35" t="s">
        <v>89</v>
      </c>
      <c r="G97" s="34" t="s">
        <v>90</v>
      </c>
      <c r="H97" s="34" t="s">
        <v>91</v>
      </c>
      <c r="I97" s="159"/>
      <c r="J97" s="34" t="s">
        <v>92</v>
      </c>
      <c r="K97" s="30" t="s">
        <v>93</v>
      </c>
      <c r="L97" s="30" t="s">
        <v>94</v>
      </c>
      <c r="M97" s="36" t="s">
        <v>95</v>
      </c>
      <c r="N97" s="30" t="s">
        <v>96</v>
      </c>
      <c r="O97" s="30" t="s">
        <v>97</v>
      </c>
      <c r="P97" s="30" t="s">
        <v>98</v>
      </c>
      <c r="Q97" s="30" t="s">
        <v>99</v>
      </c>
      <c r="R97" s="159"/>
      <c r="S97" s="30" t="s">
        <v>103</v>
      </c>
      <c r="T97" s="30" t="s">
        <v>104</v>
      </c>
      <c r="U97" s="30" t="s">
        <v>102</v>
      </c>
    </row>
    <row r="98" spans="1:22" ht="23.5">
      <c r="B98" s="157" t="s">
        <v>314</v>
      </c>
      <c r="C98" s="157"/>
      <c r="D98" s="158" t="s">
        <v>284</v>
      </c>
      <c r="E98" s="157" t="s">
        <v>289</v>
      </c>
      <c r="F98" s="157" t="s">
        <v>292</v>
      </c>
      <c r="G98" s="157" t="s">
        <v>293</v>
      </c>
      <c r="H98" s="157" t="s">
        <v>294</v>
      </c>
      <c r="I98" s="159"/>
      <c r="J98" s="157" t="s">
        <v>294</v>
      </c>
      <c r="K98" s="157" t="s">
        <v>295</v>
      </c>
      <c r="L98" s="157" t="s">
        <v>296</v>
      </c>
      <c r="M98" s="157" t="s">
        <v>297</v>
      </c>
      <c r="N98" s="157" t="s">
        <v>298</v>
      </c>
      <c r="O98" s="157" t="s">
        <v>299</v>
      </c>
      <c r="P98" s="157" t="s">
        <v>300</v>
      </c>
      <c r="Q98" s="157" t="s">
        <v>301</v>
      </c>
      <c r="R98" s="159"/>
      <c r="S98" s="157" t="s">
        <v>302</v>
      </c>
      <c r="T98" s="157" t="s">
        <v>303</v>
      </c>
      <c r="U98" s="157" t="s">
        <v>304</v>
      </c>
    </row>
    <row r="99" spans="1:22">
      <c r="B99" s="160">
        <v>6</v>
      </c>
      <c r="C99" s="160"/>
      <c r="D99" s="186">
        <f>IF('3f WHD'!K$13&lt;&gt;"",SUMIFS($F$38:$F$69,$K$38:$K$69,"="&amp;D$98,$B$38:$B$69,"="&amp;$B99)+SUMIFS($F$38:$F$69,$J$38:$J$69,"="&amp;D$98,$B$38:$B$69,"="&amp;$B99),"")</f>
        <v>1103151445</v>
      </c>
      <c r="E99" s="186">
        <f>IF('3f WHD'!L$13&lt;&gt;"",SUMIFS($F$38:$F$69,$K$38:$K$69,"="&amp;E$98,$B$38:$B$69,"="&amp;$B99)+SUMIFS($F$38:$F$69,$J$38:$J$69,"="&amp;E$98,$B$38:$B$69,"="&amp;$B99),"")</f>
        <v>482372072</v>
      </c>
      <c r="F99" s="186">
        <f>IF('3f WHD'!M$13&lt;&gt;"",SUMIFS($F$38:$F$69,$K$38:$K$69,"="&amp;F$98,$B$38:$B$69,"="&amp;$B99)+SUMIFS($F$38:$F$69,$J$38:$J$69,"="&amp;F$98,$B$38:$B$69,"="&amp;$B99),"")</f>
        <v>0</v>
      </c>
      <c r="G99" s="186">
        <f>IF('3f WHD'!N$13&lt;&gt;"",SUMIFS($F$38:$F$69,$K$38:$K$69,"="&amp;G$98,$B$38:$B$69,"="&amp;$B99)+SUMIFS($F$38:$F$69,$J$38:$J$69,"="&amp;G$98,$B$38:$B$69,"="&amp;$B99),"")</f>
        <v>0</v>
      </c>
      <c r="H99" s="186">
        <f>IF('3f WHD'!O$13&lt;&gt;"",SUMIFS($F$38:$F$69,$K$38:$K$69,"="&amp;H$98,$B$38:$B$69,"="&amp;$B99)+SUMIFS($F$38:$F$69,$J$38:$J$69,"="&amp;H$98,$B$38:$B$69,"="&amp;$B99),"")</f>
        <v>0</v>
      </c>
      <c r="I99" s="170"/>
      <c r="J99" s="186">
        <f>IF('3f WHD'!Q$13&lt;&gt;"",SUMIFS($F$38:$F$69,$K$38:$K$69,"="&amp;J$98,$B$38:$B$69,"="&amp;$B99)+SUMIFS($F$38:$F$69,$J$38:$J$69,"="&amp;J$98,$B$38:$B$69,"="&amp;$B99),"")</f>
        <v>0</v>
      </c>
      <c r="K99" s="186">
        <f>IF('3f WHD'!R$13&lt;&gt;"",SUMIFS($F$38:$F$69,$K$38:$K$69,"="&amp;K$98,$B$38:$B$69,"="&amp;$B99)+SUMIFS($F$38:$F$69,$J$38:$J$69,"="&amp;K$98,$B$38:$B$69,"="&amp;$B99),"")</f>
        <v>0</v>
      </c>
      <c r="L99" s="186">
        <f>IF('3f WHD'!S$13&lt;&gt;"",SUMIFS($F$38:$F$69,$K$38:$K$69,"="&amp;L$98,$B$38:$B$69,"="&amp;$B99)+SUMIFS($F$38:$F$69,$J$38:$J$69,"="&amp;L$98,$B$38:$B$69,"="&amp;$B99),"")</f>
        <v>0</v>
      </c>
      <c r="M99" s="186">
        <f>IF('3f WHD'!T$13&lt;&gt;"",SUMIFS($F$38:$F$69,$K$38:$K$69,"="&amp;M$98,$B$38:$B$69,"="&amp;$B99)+SUMIFS($F$38:$F$69,$J$38:$J$69,"="&amp;M$98,$B$38:$B$69,"="&amp;$B99),"")</f>
        <v>0</v>
      </c>
      <c r="N99" s="186">
        <f>IF('3f WHD'!U$13&lt;&gt;"",SUMIFS($F$38:$F$69,$K$38:$K$69,"="&amp;N$98,$B$38:$B$69,"="&amp;$B99)+SUMIFS($F$38:$F$69,$J$38:$J$69,"="&amp;N$98,$B$38:$B$69,"="&amp;$B99),"")</f>
        <v>0</v>
      </c>
      <c r="O99" s="186">
        <f>IF('3f WHD'!V$13&lt;&gt;"",SUMIFS($F$38:$F$69,$K$38:$K$69,"="&amp;O$98,$B$38:$B$69,"="&amp;$B99)+SUMIFS($F$38:$F$69,$J$38:$J$69,"="&amp;O$98,$B$38:$B$69,"="&amp;$B99),"")</f>
        <v>0</v>
      </c>
      <c r="P99" s="186">
        <f>IF('3f WHD'!W$13&lt;&gt;"",SUMIFS($F$38:$F$69,$K$38:$K$69,"="&amp;P$98,$B$38:$B$69,"="&amp;$B99)+SUMIFS($F$38:$F$69,$J$38:$J$69,"="&amp;P$98,$B$38:$B$69,"="&amp;$B99),"")</f>
        <v>0</v>
      </c>
      <c r="Q99" s="186">
        <f>IF('3f WHD'!X$13&lt;&gt;"",SUMIFS($F$38:$F$69,$K$38:$K$69,"="&amp;Q$98,$B$38:$B$69,"="&amp;$B99)+SUMIFS($F$38:$F$69,$J$38:$J$69,"="&amp;Q$98,$B$38:$B$69,"="&amp;$B99),"")</f>
        <v>0</v>
      </c>
      <c r="R99" s="170"/>
      <c r="S99" s="186">
        <f>IF('3f WHD'!Z$13&lt;&gt;"",SUMIFS($F$38:$F$69,$K$38:$K$69,"="&amp;S$98,$B$38:$B$69,"="&amp;$B99)+SUMIFS($F$38:$F$69,$J$38:$J$69,"="&amp;S$98,$B$38:$B$69,"="&amp;$B99),"")</f>
        <v>0</v>
      </c>
      <c r="T99" s="186" t="str">
        <f>IF('3f WHD'!AA$13&lt;&gt;"",SUMIFS($F$38:$F$69,$K$38:$K$69,"="&amp;T$98,$B$38:$B$69,"="&amp;$B99)+SUMIFS($F$38:$F$69,$J$38:$J$69,"="&amp;T$98,$B$38:$B$69,"="&amp;$B99),"")</f>
        <v/>
      </c>
      <c r="U99" s="186" t="str">
        <f>IF('3f WHD'!AB$13&lt;&gt;"",SUMIFS($F$38:$F$69,$K$38:$K$69,"="&amp;U$98,$B$38:$B$69,"="&amp;$B99)+SUMIFS($F$38:$F$69,$J$38:$J$69,"="&amp;U$98,$B$38:$B$69,"="&amp;$B99),"")</f>
        <v/>
      </c>
    </row>
    <row r="100" spans="1:22">
      <c r="B100" s="160">
        <v>7</v>
      </c>
      <c r="C100" s="160"/>
      <c r="D100" s="186">
        <f>IF('3f WHD'!K$13&lt;&gt;"",SUMIFS($F$38:$F$69,$K$38:$K$69,"="&amp;D$98,$B$38:$B$69,"="&amp;$B100)+SUMIFS($F$38:$F$69,$J$38:$J$69,"="&amp;D$98,$B$38:$B$69,"="&amp;$B100),"")</f>
        <v>0</v>
      </c>
      <c r="E100" s="186">
        <f>IF('3f WHD'!L$13&lt;&gt;"",SUMIFS($F$38:$F$69,$K$38:$K$69,"="&amp;E$98,$B$38:$B$69,"="&amp;$B100)+SUMIFS($F$38:$F$69,$J$38:$J$69,"="&amp;E$98,$B$38:$B$69,"="&amp;$B100),"")</f>
        <v>720969191</v>
      </c>
      <c r="F100" s="186">
        <f>IF('3f WHD'!M$13&lt;&gt;"",SUMIFS($F$38:$F$69,$K$38:$K$69,"="&amp;F$98,$B$38:$B$69,"="&amp;$B100)+SUMIFS($F$38:$F$69,$J$38:$J$69,"="&amp;F$98,$B$38:$B$69,"="&amp;$B100),"")</f>
        <v>1279200158.1199999</v>
      </c>
      <c r="G100" s="186">
        <f>IF('3f WHD'!N$13&lt;&gt;"",SUMIFS($F$38:$F$69,$K$38:$K$69,"="&amp;G$98,$B$38:$B$69,"="&amp;$B100)+SUMIFS($F$38:$F$69,$J$38:$J$69,"="&amp;G$98,$B$38:$B$69,"="&amp;$B100),"")</f>
        <v>558230967.12</v>
      </c>
      <c r="H100" s="186">
        <f>IF('3f WHD'!O$13&lt;&gt;"",SUMIFS($F$38:$F$69,$K$38:$K$69,"="&amp;H$98,$B$38:$B$69,"="&amp;$B100)+SUMIFS($F$38:$F$69,$J$38:$J$69,"="&amp;H$98,$B$38:$B$69,"="&amp;$B100),"")</f>
        <v>0</v>
      </c>
      <c r="I100" s="170"/>
      <c r="J100" s="186">
        <f>IF('3f WHD'!Q$13&lt;&gt;"",SUMIFS($F$38:$F$69,$K$38:$K$69,"="&amp;J$98,$B$38:$B$69,"="&amp;$B100)+SUMIFS($F$38:$F$69,$J$38:$J$69,"="&amp;J$98,$B$38:$B$69,"="&amp;$B100),"")</f>
        <v>0</v>
      </c>
      <c r="K100" s="186">
        <f>IF('3f WHD'!R$13&lt;&gt;"",SUMIFS($F$38:$F$69,$K$38:$K$69,"="&amp;K$98,$B$38:$B$69,"="&amp;$B100)+SUMIFS($F$38:$F$69,$J$38:$J$69,"="&amp;K$98,$B$38:$B$69,"="&amp;$B100),"")</f>
        <v>0</v>
      </c>
      <c r="L100" s="186">
        <f>IF('3f WHD'!S$13&lt;&gt;"",SUMIFS($F$38:$F$69,$K$38:$K$69,"="&amp;L$98,$B$38:$B$69,"="&amp;$B100)+SUMIFS($F$38:$F$69,$J$38:$J$69,"="&amp;L$98,$B$38:$B$69,"="&amp;$B100),"")</f>
        <v>0</v>
      </c>
      <c r="M100" s="186">
        <f>IF('3f WHD'!T$13&lt;&gt;"",SUMIFS($F$38:$F$69,$K$38:$K$69,"="&amp;M$98,$B$38:$B$69,"="&amp;$B100)+SUMIFS($F$38:$F$69,$J$38:$J$69,"="&amp;M$98,$B$38:$B$69,"="&amp;$B100),"")</f>
        <v>0</v>
      </c>
      <c r="N100" s="186">
        <f>IF('3f WHD'!U$13&lt;&gt;"",SUMIFS($F$38:$F$69,$K$38:$K$69,"="&amp;N$98,$B$38:$B$69,"="&amp;$B100)+SUMIFS($F$38:$F$69,$J$38:$J$69,"="&amp;N$98,$B$38:$B$69,"="&amp;$B100),"")</f>
        <v>0</v>
      </c>
      <c r="O100" s="186">
        <f>IF('3f WHD'!V$13&lt;&gt;"",SUMIFS($F$38:$F$69,$K$38:$K$69,"="&amp;O$98,$B$38:$B$69,"="&amp;$B100)+SUMIFS($F$38:$F$69,$J$38:$J$69,"="&amp;O$98,$B$38:$B$69,"="&amp;$B100),"")</f>
        <v>0</v>
      </c>
      <c r="P100" s="186">
        <f>IF('3f WHD'!W$13&lt;&gt;"",SUMIFS($F$38:$F$69,$K$38:$K$69,"="&amp;P$98,$B$38:$B$69,"="&amp;$B100)+SUMIFS($F$38:$F$69,$J$38:$J$69,"="&amp;P$98,$B$38:$B$69,"="&amp;$B100),"")</f>
        <v>0</v>
      </c>
      <c r="Q100" s="186">
        <f>IF('3f WHD'!X$13&lt;&gt;"",SUMIFS($F$38:$F$69,$K$38:$K$69,"="&amp;Q$98,$B$38:$B$69,"="&amp;$B100)+SUMIFS($F$38:$F$69,$J$38:$J$69,"="&amp;Q$98,$B$38:$B$69,"="&amp;$B100),"")</f>
        <v>0</v>
      </c>
      <c r="R100" s="170"/>
      <c r="S100" s="186">
        <f>IF('3f WHD'!Z$13&lt;&gt;"",SUMIFS($F$38:$F$69,$K$38:$K$69,"="&amp;S$98,$B$38:$B$69,"="&amp;$B100)+SUMIFS($F$38:$F$69,$J$38:$J$69,"="&amp;S$98,$B$38:$B$69,"="&amp;$B100),"")</f>
        <v>0</v>
      </c>
      <c r="T100" s="186" t="str">
        <f>IF('3f WHD'!AA$13&lt;&gt;"",SUMIFS($F$38:$F$69,$K$38:$K$69,"="&amp;T$98,$B$38:$B$69,"="&amp;$B100)+SUMIFS($F$38:$F$69,$J$38:$J$69,"="&amp;T$98,$B$38:$B$69,"="&amp;$B100),"")</f>
        <v/>
      </c>
      <c r="U100" s="186" t="str">
        <f>IF('3f WHD'!AB$13&lt;&gt;"",SUMIFS($F$38:$F$69,$K$38:$K$69,"="&amp;U$98,$B$38:$B$69,"="&amp;$B100)+SUMIFS($F$38:$F$69,$J$38:$J$69,"="&amp;U$98,$B$38:$B$69,"="&amp;$B100),"")</f>
        <v/>
      </c>
    </row>
    <row r="101" spans="1:22">
      <c r="B101" s="160">
        <v>8</v>
      </c>
      <c r="C101" s="160"/>
      <c r="D101" s="186">
        <f>IF('3f WHD'!K$13&lt;&gt;"",SUMIFS($F$38:$F$69,$K$38:$K$69,"="&amp;D$98,$B$38:$B$69,"="&amp;$B101)+SUMIFS($F$38:$F$69,$J$38:$J$69,"="&amp;D$98,$B$38:$B$69,"="&amp;$B101),"")</f>
        <v>0</v>
      </c>
      <c r="E101" s="186">
        <f>IF('3f WHD'!L$13&lt;&gt;"",SUMIFS($F$38:$F$69,$K$38:$K$69,"="&amp;E$98,$B$38:$B$69,"="&amp;$B101)+SUMIFS($F$38:$F$69,$J$38:$J$69,"="&amp;E$98,$B$38:$B$69,"="&amp;$B101),"")</f>
        <v>0</v>
      </c>
      <c r="F101" s="186">
        <f>IF('3f WHD'!M$13&lt;&gt;"",SUMIFS($F$38:$F$69,$K$38:$K$69,"="&amp;F$98,$B$38:$B$69,"="&amp;$B101)+SUMIFS($F$38:$F$69,$J$38:$J$69,"="&amp;F$98,$B$38:$B$69,"="&amp;$B101),"")</f>
        <v>0</v>
      </c>
      <c r="G101" s="186">
        <f>IF('3f WHD'!N$13&lt;&gt;"",SUMIFS($F$38:$F$69,$K$38:$K$69,"="&amp;G$98,$B$38:$B$69,"="&amp;$B101)+SUMIFS($F$38:$F$69,$J$38:$J$69,"="&amp;G$98,$B$38:$B$69,"="&amp;$B101),"")</f>
        <v>778742940</v>
      </c>
      <c r="H101" s="186">
        <f>IF('3f WHD'!O$13&lt;&gt;"",SUMIFS($F$38:$F$69,$K$38:$K$69,"="&amp;H$98,$B$38:$B$69,"="&amp;$B101)+SUMIFS($F$38:$F$69,$J$38:$J$69,"="&amp;H$98,$B$38:$B$69,"="&amp;$B101),"")</f>
        <v>1386841731</v>
      </c>
      <c r="I101" s="170"/>
      <c r="J101" s="186">
        <f>IF('3f WHD'!Q$13&lt;&gt;"",SUMIFS($F$38:$F$69,$K$38:$K$69,"="&amp;J$98,$B$38:$B$69,"="&amp;$B101)+SUMIFS($F$38:$F$69,$J$38:$J$69,"="&amp;J$98,$B$38:$B$69,"="&amp;$B101),"")</f>
        <v>1386841731</v>
      </c>
      <c r="K101" s="186">
        <f>IF('3f WHD'!R$13&lt;&gt;"",SUMIFS($F$38:$F$69,$K$38:$K$69,"="&amp;K$98,$B$38:$B$69,"="&amp;$B101)+SUMIFS($F$38:$F$69,$J$38:$J$69,"="&amp;K$98,$B$38:$B$69,"="&amp;$B101),"")</f>
        <v>608098791</v>
      </c>
      <c r="L101" s="186">
        <f>IF('3f WHD'!S$13&lt;&gt;"",SUMIFS($F$38:$F$69,$K$38:$K$69,"="&amp;L$98,$B$38:$B$69,"="&amp;$B101)+SUMIFS($F$38:$F$69,$J$38:$J$69,"="&amp;L$98,$B$38:$B$69,"="&amp;$B101),"")</f>
        <v>0</v>
      </c>
      <c r="M101" s="186">
        <f>IF('3f WHD'!T$13&lt;&gt;"",SUMIFS($F$38:$F$69,$K$38:$K$69,"="&amp;M$98,$B$38:$B$69,"="&amp;$B101)+SUMIFS($F$38:$F$69,$J$38:$J$69,"="&amp;M$98,$B$38:$B$69,"="&amp;$B101),"")</f>
        <v>0</v>
      </c>
      <c r="N101" s="186">
        <f>IF('3f WHD'!U$13&lt;&gt;"",SUMIFS($F$38:$F$69,$K$38:$K$69,"="&amp;N$98,$B$38:$B$69,"="&amp;$B101)+SUMIFS($F$38:$F$69,$J$38:$J$69,"="&amp;N$98,$B$38:$B$69,"="&amp;$B101),"")</f>
        <v>0</v>
      </c>
      <c r="O101" s="186">
        <f>IF('3f WHD'!V$13&lt;&gt;"",SUMIFS($F$38:$F$69,$K$38:$K$69,"="&amp;O$98,$B$38:$B$69,"="&amp;$B101)+SUMIFS($F$38:$F$69,$J$38:$J$69,"="&amp;O$98,$B$38:$B$69,"="&amp;$B101),"")</f>
        <v>0</v>
      </c>
      <c r="P101" s="186">
        <f>IF('3f WHD'!W$13&lt;&gt;"",SUMIFS($F$38:$F$69,$K$38:$K$69,"="&amp;P$98,$B$38:$B$69,"="&amp;$B101)+SUMIFS($F$38:$F$69,$J$38:$J$69,"="&amp;P$98,$B$38:$B$69,"="&amp;$B101),"")</f>
        <v>0</v>
      </c>
      <c r="Q101" s="186">
        <f>IF('3f WHD'!X$13&lt;&gt;"",SUMIFS($F$38:$F$69,$K$38:$K$69,"="&amp;Q$98,$B$38:$B$69,"="&amp;$B101)+SUMIFS($F$38:$F$69,$J$38:$J$69,"="&amp;Q$98,$B$38:$B$69,"="&amp;$B101),"")</f>
        <v>0</v>
      </c>
      <c r="R101" s="170"/>
      <c r="S101" s="186">
        <f>IF('3f WHD'!Z$13&lt;&gt;"",SUMIFS($F$38:$F$69,$K$38:$K$69,"="&amp;S$98,$B$38:$B$69,"="&amp;$B101)+SUMIFS($F$38:$F$69,$J$38:$J$69,"="&amp;S$98,$B$38:$B$69,"="&amp;$B101),"")</f>
        <v>0</v>
      </c>
      <c r="T101" s="186" t="str">
        <f>IF('3f WHD'!AA$13&lt;&gt;"",SUMIFS($F$38:$F$69,$K$38:$K$69,"="&amp;T$98,$B$38:$B$69,"="&amp;$B101)+SUMIFS($F$38:$F$69,$J$38:$J$69,"="&amp;T$98,$B$38:$B$69,"="&amp;$B101),"")</f>
        <v/>
      </c>
      <c r="U101" s="186" t="str">
        <f>IF('3f WHD'!AB$13&lt;&gt;"",SUMIFS($F$38:$F$69,$K$38:$K$69,"="&amp;U$98,$B$38:$B$69,"="&amp;$B101)+SUMIFS($F$38:$F$69,$J$38:$J$69,"="&amp;U$98,$B$38:$B$69,"="&amp;$B101),"")</f>
        <v/>
      </c>
    </row>
    <row r="102" spans="1:22">
      <c r="B102" s="160">
        <v>9</v>
      </c>
      <c r="C102" s="160"/>
      <c r="D102" s="186">
        <f>IF('3f WHD'!K$13&lt;&gt;"",SUMIFS($F$38:$F$69,$K$38:$K$69,"="&amp;D$98,$B$38:$B$69,"="&amp;$B102)+SUMIFS($F$38:$F$69,$J$38:$J$69,"="&amp;D$98,$B$38:$B$69,"="&amp;$B102),"")</f>
        <v>0</v>
      </c>
      <c r="E102" s="186">
        <f>IF('3f WHD'!L$13&lt;&gt;"",SUMIFS($F$38:$F$69,$K$38:$K$69,"="&amp;E$98,$B$38:$B$69,"="&amp;$B102)+SUMIFS($F$38:$F$69,$J$38:$J$69,"="&amp;E$98,$B$38:$B$69,"="&amp;$B102),"")</f>
        <v>0</v>
      </c>
      <c r="F102" s="186">
        <f>IF('3f WHD'!M$13&lt;&gt;"",SUMIFS($F$38:$F$69,$K$38:$K$69,"="&amp;F$98,$B$38:$B$69,"="&amp;$B102)+SUMIFS($F$38:$F$69,$J$38:$J$69,"="&amp;F$98,$B$38:$B$69,"="&amp;$B102),"")</f>
        <v>0</v>
      </c>
      <c r="G102" s="186">
        <f>IF('3f WHD'!N$13&lt;&gt;"",SUMIFS($F$38:$F$69,$K$38:$K$69,"="&amp;G$98,$B$38:$B$69,"="&amp;$B102)+SUMIFS($F$38:$F$69,$J$38:$J$69,"="&amp;G$98,$B$38:$B$69,"="&amp;$B102),"")</f>
        <v>0</v>
      </c>
      <c r="H102" s="186">
        <f>IF('3f WHD'!O$13&lt;&gt;"",SUMIFS($F$38:$F$69,$K$38:$K$69,"="&amp;H$98,$B$38:$B$69,"="&amp;$B102)+SUMIFS($F$38:$F$69,$J$38:$J$69,"="&amp;H$98,$B$38:$B$69,"="&amp;$B102),"")</f>
        <v>0</v>
      </c>
      <c r="I102" s="170"/>
      <c r="J102" s="186">
        <f>IF('3f WHD'!Q$13&lt;&gt;"",SUMIFS($F$38:$F$69,$K$38:$K$69,"="&amp;J$98,$B$38:$B$69,"="&amp;$B102)+SUMIFS($F$38:$F$69,$J$38:$J$69,"="&amp;J$98,$B$38:$B$69,"="&amp;$B102),"")</f>
        <v>0</v>
      </c>
      <c r="K102" s="186">
        <f>IF('3f WHD'!R$13&lt;&gt;"",SUMIFS($F$38:$F$69,$K$38:$K$69,"="&amp;K$98,$B$38:$B$69,"="&amp;$B102)+SUMIFS($F$38:$F$69,$J$38:$J$69,"="&amp;K$98,$B$38:$B$69,"="&amp;$B102),"")</f>
        <v>826460032</v>
      </c>
      <c r="L102" s="186">
        <f>IF('3f WHD'!S$13&lt;&gt;"",SUMIFS($F$38:$F$69,$K$38:$K$69,"="&amp;L$98,$B$38:$B$69,"="&amp;$B102)+SUMIFS($F$38:$F$69,$J$38:$J$69,"="&amp;L$98,$B$38:$B$69,"="&amp;$B102),"")</f>
        <v>1464284985</v>
      </c>
      <c r="M102" s="186">
        <f>IF('3f WHD'!T$13&lt;&gt;"",SUMIFS($F$38:$F$69,$K$38:$K$69,"="&amp;M$98,$B$38:$B$69,"="&amp;$B102)+SUMIFS($F$38:$F$69,$J$38:$J$69,"="&amp;M$98,$B$38:$B$69,"="&amp;$B102),"")</f>
        <v>637824953</v>
      </c>
      <c r="N102" s="186">
        <f>IF('3f WHD'!U$13&lt;&gt;"",SUMIFS($F$38:$F$69,$K$38:$K$69,"="&amp;N$98,$B$38:$B$69,"="&amp;$B102)+SUMIFS($F$38:$F$69,$J$38:$J$69,"="&amp;N$98,$B$38:$B$69,"="&amp;$B102),"")</f>
        <v>0</v>
      </c>
      <c r="O102" s="186">
        <f>IF('3f WHD'!V$13&lt;&gt;"",SUMIFS($F$38:$F$69,$K$38:$K$69,"="&amp;O$98,$B$38:$B$69,"="&amp;$B102)+SUMIFS($F$38:$F$69,$J$38:$J$69,"="&amp;O$98,$B$38:$B$69,"="&amp;$B102),"")</f>
        <v>0</v>
      </c>
      <c r="P102" s="186">
        <f>IF('3f WHD'!W$13&lt;&gt;"",SUMIFS($F$38:$F$69,$K$38:$K$69,"="&amp;P$98,$B$38:$B$69,"="&amp;$B102)+SUMIFS($F$38:$F$69,$J$38:$J$69,"="&amp;P$98,$B$38:$B$69,"="&amp;$B102),"")</f>
        <v>0</v>
      </c>
      <c r="Q102" s="186">
        <f>IF('3f WHD'!X$13&lt;&gt;"",SUMIFS($F$38:$F$69,$K$38:$K$69,"="&amp;Q$98,$B$38:$B$69,"="&amp;$B102)+SUMIFS($F$38:$F$69,$J$38:$J$69,"="&amp;Q$98,$B$38:$B$69,"="&amp;$B102),"")</f>
        <v>0</v>
      </c>
      <c r="R102" s="170"/>
      <c r="S102" s="186">
        <f>IF('3f WHD'!Z$13&lt;&gt;"",SUMIFS($F$38:$F$69,$K$38:$K$69,"="&amp;S$98,$B$38:$B$69,"="&amp;$B102)+SUMIFS($F$38:$F$69,$J$38:$J$69,"="&amp;S$98,$B$38:$B$69,"="&amp;$B102),"")</f>
        <v>0</v>
      </c>
      <c r="T102" s="186" t="str">
        <f>IF('3f WHD'!AA$13&lt;&gt;"",SUMIFS($F$38:$F$69,$K$38:$K$69,"="&amp;T$98,$B$38:$B$69,"="&amp;$B102)+SUMIFS($F$38:$F$69,$J$38:$J$69,"="&amp;T$98,$B$38:$B$69,"="&amp;$B102),"")</f>
        <v/>
      </c>
      <c r="U102" s="186" t="str">
        <f>IF('3f WHD'!AB$13&lt;&gt;"",SUMIFS($F$38:$F$69,$K$38:$K$69,"="&amp;U$98,$B$38:$B$69,"="&amp;$B102)+SUMIFS($F$38:$F$69,$J$38:$J$69,"="&amp;U$98,$B$38:$B$69,"="&amp;$B102),"")</f>
        <v/>
      </c>
    </row>
    <row r="103" spans="1:22">
      <c r="B103" s="160">
        <v>10</v>
      </c>
      <c r="C103" s="160"/>
      <c r="D103" s="186">
        <f>IF('3f WHD'!K$13&lt;&gt;"",SUMIFS($F$38:$F$69,$K$38:$K$69,"="&amp;D$98,$B$38:$B$69,"="&amp;$B103)+SUMIFS($F$38:$F$69,$J$38:$J$69,"="&amp;D$98,$B$38:$B$69,"="&amp;$B103),"")</f>
        <v>0</v>
      </c>
      <c r="E103" s="186">
        <f>IF('3f WHD'!L$13&lt;&gt;"",SUMIFS($F$38:$F$69,$K$38:$K$69,"="&amp;E$98,$B$38:$B$69,"="&amp;$B103)+SUMIFS($F$38:$F$69,$J$38:$J$69,"="&amp;E$98,$B$38:$B$69,"="&amp;$B103),"")</f>
        <v>0</v>
      </c>
      <c r="F103" s="186">
        <f>IF('3f WHD'!M$13&lt;&gt;"",SUMIFS($F$38:$F$69,$K$38:$K$69,"="&amp;F$98,$B$38:$B$69,"="&amp;$B103)+SUMIFS($F$38:$F$69,$J$38:$J$69,"="&amp;F$98,$B$38:$B$69,"="&amp;$B103),"")</f>
        <v>0</v>
      </c>
      <c r="G103" s="186">
        <f>IF('3f WHD'!N$13&lt;&gt;"",SUMIFS($F$38:$F$69,$K$38:$K$69,"="&amp;G$98,$B$38:$B$69,"="&amp;$B103)+SUMIFS($F$38:$F$69,$J$38:$J$69,"="&amp;G$98,$B$38:$B$69,"="&amp;$B103),"")</f>
        <v>0</v>
      </c>
      <c r="H103" s="186">
        <f>IF('3f WHD'!O$13&lt;&gt;"",SUMIFS($F$38:$F$69,$K$38:$K$69,"="&amp;H$98,$B$38:$B$69,"="&amp;$B103)+SUMIFS($F$38:$F$69,$J$38:$J$69,"="&amp;H$98,$B$38:$B$69,"="&amp;$B103),"")</f>
        <v>0</v>
      </c>
      <c r="I103" s="170"/>
      <c r="J103" s="186">
        <f>IF('3f WHD'!Q$13&lt;&gt;"",SUMIFS($F$38:$F$69,$K$38:$K$69,"="&amp;J$98,$B$38:$B$69,"="&amp;$B103)+SUMIFS($F$38:$F$69,$J$38:$J$69,"="&amp;J$98,$B$38:$B$69,"="&amp;$B103),"")</f>
        <v>0</v>
      </c>
      <c r="K103" s="186">
        <f>IF('3f WHD'!R$13&lt;&gt;"",SUMIFS($F$38:$F$69,$K$38:$K$69,"="&amp;K$98,$B$38:$B$69,"="&amp;$B103)+SUMIFS($F$38:$F$69,$J$38:$J$69,"="&amp;K$98,$B$38:$B$69,"="&amp;$B103),"")</f>
        <v>0</v>
      </c>
      <c r="L103" s="186">
        <f>IF('3f WHD'!S$13&lt;&gt;"",SUMIFS($F$38:$F$69,$K$38:$K$69,"="&amp;L$98,$B$38:$B$69,"="&amp;$B103)+SUMIFS($F$38:$F$69,$J$38:$J$69,"="&amp;L$98,$B$38:$B$69,"="&amp;$B103),"")</f>
        <v>0</v>
      </c>
      <c r="M103" s="186">
        <f>IF('3f WHD'!T$13&lt;&gt;"",SUMIFS($F$38:$F$69,$K$38:$K$69,"="&amp;M$98,$B$38:$B$69,"="&amp;$B103)+SUMIFS($F$38:$F$69,$J$38:$J$69,"="&amp;M$98,$B$38:$B$69,"="&amp;$B103),"")</f>
        <v>847434455</v>
      </c>
      <c r="N103" s="186">
        <f>IF('3f WHD'!U$13&lt;&gt;"",SUMIFS($F$38:$F$69,$K$38:$K$69,"="&amp;N$98,$B$38:$B$69,"="&amp;$B103)+SUMIFS($F$38:$F$69,$J$38:$J$69,"="&amp;N$98,$B$38:$B$69,"="&amp;$B103),"")</f>
        <v>1510939098</v>
      </c>
      <c r="O103" s="186">
        <f>IF('3f WHD'!V$13&lt;&gt;"",SUMIFS($F$38:$F$69,$K$38:$K$69,"="&amp;O$98,$B$38:$B$69,"="&amp;$B103)+SUMIFS($F$38:$F$69,$J$38:$J$69,"="&amp;O$98,$B$38:$B$69,"="&amp;$B103),"")</f>
        <v>663504643</v>
      </c>
      <c r="P103" s="186">
        <f>IF('3f WHD'!W$13&lt;&gt;"",SUMIFS($F$38:$F$69,$K$38:$K$69,"="&amp;P$98,$B$38:$B$69,"="&amp;$B103)+SUMIFS($F$38:$F$69,$J$38:$J$69,"="&amp;P$98,$B$38:$B$69,"="&amp;$B103),"")</f>
        <v>0</v>
      </c>
      <c r="Q103" s="186">
        <f>IF('3f WHD'!X$13&lt;&gt;"",SUMIFS($F$38:$F$69,$K$38:$K$69,"="&amp;Q$98,$B$38:$B$69,"="&amp;$B103)+SUMIFS($F$38:$F$69,$J$38:$J$69,"="&amp;Q$98,$B$38:$B$69,"="&amp;$B103),"")</f>
        <v>0</v>
      </c>
      <c r="R103" s="170"/>
      <c r="S103" s="186">
        <f>IF('3f WHD'!Z$13&lt;&gt;"",SUMIFS($F$38:$F$69,$K$38:$K$69,"="&amp;S$98,$B$38:$B$69,"="&amp;$B103)+SUMIFS($F$38:$F$69,$J$38:$J$69,"="&amp;S$98,$B$38:$B$69,"="&amp;$B103),"")</f>
        <v>0</v>
      </c>
      <c r="T103" s="186" t="str">
        <f>IF('3f WHD'!AA$13&lt;&gt;"",SUMIFS($F$38:$F$69,$K$38:$K$69,"="&amp;T$98,$B$38:$B$69,"="&amp;$B103)+SUMIFS($F$38:$F$69,$J$38:$J$69,"="&amp;T$98,$B$38:$B$69,"="&amp;$B103),"")</f>
        <v/>
      </c>
      <c r="U103" s="186" t="str">
        <f>IF('3f WHD'!AB$13&lt;&gt;"",SUMIFS($F$38:$F$69,$K$38:$K$69,"="&amp;U$98,$B$38:$B$69,"="&amp;$B103)+SUMIFS($F$38:$F$69,$J$38:$J$69,"="&amp;U$98,$B$38:$B$69,"="&amp;$B103),"")</f>
        <v/>
      </c>
    </row>
    <row r="104" spans="1:22">
      <c r="B104" s="160">
        <v>11</v>
      </c>
      <c r="C104" s="160"/>
      <c r="D104" s="186">
        <f>IF('3f WHD'!K$13&lt;&gt;"",SUMIFS($F$38:$F$69,$K$38:$K$69,"="&amp;D$98,$B$38:$B$69,"="&amp;$B104)+SUMIFS($F$38:$F$69,$J$38:$J$69,"="&amp;D$98,$B$38:$B$69,"="&amp;$B104),"")</f>
        <v>0</v>
      </c>
      <c r="E104" s="186">
        <f>IF('3f WHD'!L$13&lt;&gt;"",SUMIFS($F$38:$F$69,$K$38:$K$69,"="&amp;E$98,$B$38:$B$69,"="&amp;$B104)+SUMIFS($F$38:$F$69,$J$38:$J$69,"="&amp;E$98,$B$38:$B$69,"="&amp;$B104),"")</f>
        <v>0</v>
      </c>
      <c r="F104" s="186">
        <f>IF('3f WHD'!M$13&lt;&gt;"",SUMIFS($F$38:$F$69,$K$38:$K$69,"="&amp;F$98,$B$38:$B$69,"="&amp;$B104)+SUMIFS($F$38:$F$69,$J$38:$J$69,"="&amp;F$98,$B$38:$B$69,"="&amp;$B104),"")</f>
        <v>0</v>
      </c>
      <c r="G104" s="186">
        <f>IF('3f WHD'!N$13&lt;&gt;"",SUMIFS($F$38:$F$69,$K$38:$K$69,"="&amp;G$98,$B$38:$B$69,"="&amp;$B104)+SUMIFS($F$38:$F$69,$J$38:$J$69,"="&amp;G$98,$B$38:$B$69,"="&amp;$B104),"")</f>
        <v>0</v>
      </c>
      <c r="H104" s="186">
        <f>IF('3f WHD'!O$13&lt;&gt;"",SUMIFS($F$38:$F$69,$K$38:$K$69,"="&amp;H$98,$B$38:$B$69,"="&amp;$B104)+SUMIFS($F$38:$F$69,$J$38:$J$69,"="&amp;H$98,$B$38:$B$69,"="&amp;$B104),"")</f>
        <v>0</v>
      </c>
      <c r="I104" s="170"/>
      <c r="J104" s="186">
        <f>IF('3f WHD'!Q$13&lt;&gt;"",SUMIFS($F$38:$F$69,$K$38:$K$69,"="&amp;J$98,$B$38:$B$69,"="&amp;$B104)+SUMIFS($F$38:$F$69,$J$38:$J$69,"="&amp;J$98,$B$38:$B$69,"="&amp;$B104),"")</f>
        <v>0</v>
      </c>
      <c r="K104" s="186">
        <f>IF('3f WHD'!R$13&lt;&gt;"",SUMIFS($F$38:$F$69,$K$38:$K$69,"="&amp;K$98,$B$38:$B$69,"="&amp;$B104)+SUMIFS($F$38:$F$69,$J$38:$J$69,"="&amp;K$98,$B$38:$B$69,"="&amp;$B104),"")</f>
        <v>0</v>
      </c>
      <c r="L104" s="186">
        <f>IF('3f WHD'!S$13&lt;&gt;"",SUMIFS($F$38:$F$69,$K$38:$K$69,"="&amp;L$98,$B$38:$B$69,"="&amp;$B104)+SUMIFS($F$38:$F$69,$J$38:$J$69,"="&amp;L$98,$B$38:$B$69,"="&amp;$B104),"")</f>
        <v>0</v>
      </c>
      <c r="M104" s="186">
        <f>IF('3f WHD'!T$13&lt;&gt;"",SUMIFS($F$38:$F$69,$K$38:$K$69,"="&amp;M$98,$B$38:$B$69,"="&amp;$B104)+SUMIFS($F$38:$F$69,$J$38:$J$69,"="&amp;M$98,$B$38:$B$69,"="&amp;$B104),"")</f>
        <v>0</v>
      </c>
      <c r="N104" s="186">
        <f>IF('3f WHD'!U$13&lt;&gt;"",SUMIFS($F$38:$F$69,$K$38:$K$69,"="&amp;N$98,$B$38:$B$69,"="&amp;$B104)+SUMIFS($F$38:$F$69,$J$38:$J$69,"="&amp;N$98,$B$38:$B$69,"="&amp;$B104),"")</f>
        <v>0</v>
      </c>
      <c r="O104" s="186">
        <f>IF('3f WHD'!V$13&lt;&gt;"",SUMIFS($F$38:$F$69,$K$38:$K$69,"="&amp;O$98,$B$38:$B$69,"="&amp;$B104)+SUMIFS($F$38:$F$69,$J$38:$J$69,"="&amp;O$98,$B$38:$B$69,"="&amp;$B104),"")</f>
        <v>960106842</v>
      </c>
      <c r="P104" s="186">
        <f>IF('3f WHD'!W$13&lt;&gt;"",SUMIFS($F$38:$F$69,$K$38:$K$69,"="&amp;P$98,$B$38:$B$69,"="&amp;$B104)+SUMIFS($F$38:$F$69,$J$38:$J$69,"="&amp;P$98,$B$38:$B$69,"="&amp;$B104),"")</f>
        <v>1602212406.5699999</v>
      </c>
      <c r="Q104" s="186">
        <f>IF('3f WHD'!X$13&lt;&gt;"",SUMIFS($F$38:$F$69,$K$38:$K$69,"="&amp;Q$98,$B$38:$B$69,"="&amp;$B104)+SUMIFS($F$38:$F$69,$J$38:$J$69,"="&amp;Q$98,$B$38:$B$69,"="&amp;$B104),"")</f>
        <v>642105564.56999993</v>
      </c>
      <c r="R104" s="170"/>
      <c r="S104" s="186">
        <f>IF('3f WHD'!Z$13&lt;&gt;"",SUMIFS($F$38:$F$69,$K$38:$K$69,"="&amp;S$98,$B$38:$B$69,"="&amp;$B104)+SUMIFS($F$38:$F$69,$J$38:$J$69,"="&amp;S$98,$B$38:$B$69,"="&amp;$B104),"")</f>
        <v>0</v>
      </c>
      <c r="T104" s="186" t="str">
        <f>IF('3f WHD'!AA$13&lt;&gt;"",SUMIFS($F$38:$F$69,$K$38:$K$69,"="&amp;T$98,$B$38:$B$69,"="&amp;$B104)+SUMIFS($F$38:$F$69,$J$38:$J$69,"="&amp;T$98,$B$38:$B$69,"="&amp;$B104),"")</f>
        <v/>
      </c>
      <c r="U104" s="186" t="str">
        <f>IF('3f WHD'!AB$13&lt;&gt;"",SUMIFS($F$38:$F$69,$K$38:$K$69,"="&amp;U$98,$B$38:$B$69,"="&amp;$B104)+SUMIFS($F$38:$F$69,$J$38:$J$69,"="&amp;U$98,$B$38:$B$69,"="&amp;$B104),"")</f>
        <v/>
      </c>
    </row>
    <row r="105" spans="1:22">
      <c r="B105" s="160">
        <v>12</v>
      </c>
      <c r="C105" s="160"/>
      <c r="D105" s="186">
        <f>IF('3f WHD'!K$13&lt;&gt;"",SUMIFS($F$38:$F$69,$K$38:$K$69,"="&amp;D$98,$B$38:$B$69,"="&amp;$B105)+SUMIFS($F$38:$F$69,$J$38:$J$69,"="&amp;D$98,$B$38:$B$69,"="&amp;$B105),"")</f>
        <v>0</v>
      </c>
      <c r="E105" s="186">
        <f>IF('3f WHD'!L$13&lt;&gt;"",SUMIFS($F$38:$F$69,$K$38:$K$69,"="&amp;E$98,$B$38:$B$69,"="&amp;$B105)+SUMIFS($F$38:$F$69,$J$38:$J$69,"="&amp;E$98,$B$38:$B$69,"="&amp;$B105),"")</f>
        <v>0</v>
      </c>
      <c r="F105" s="186">
        <f>IF('3f WHD'!M$13&lt;&gt;"",SUMIFS($F$38:$F$69,$K$38:$K$69,"="&amp;F$98,$B$38:$B$69,"="&amp;$B105)+SUMIFS($F$38:$F$69,$J$38:$J$69,"="&amp;F$98,$B$38:$B$69,"="&amp;$B105),"")</f>
        <v>0</v>
      </c>
      <c r="G105" s="186">
        <f>IF('3f WHD'!N$13&lt;&gt;"",SUMIFS($F$38:$F$69,$K$38:$K$69,"="&amp;G$98,$B$38:$B$69,"="&amp;$B105)+SUMIFS($F$38:$F$69,$J$38:$J$69,"="&amp;G$98,$B$38:$B$69,"="&amp;$B105),"")</f>
        <v>0</v>
      </c>
      <c r="H105" s="186">
        <f>IF('3f WHD'!O$13&lt;&gt;"",SUMIFS($F$38:$F$69,$K$38:$K$69,"="&amp;H$98,$B$38:$B$69,"="&amp;$B105)+SUMIFS($F$38:$F$69,$J$38:$J$69,"="&amp;H$98,$B$38:$B$69,"="&amp;$B105),"")</f>
        <v>0</v>
      </c>
      <c r="I105" s="170"/>
      <c r="J105" s="186">
        <f>IF('3f WHD'!Q$13&lt;&gt;"",SUMIFS($F$38:$F$69,$K$38:$K$69,"="&amp;J$98,$B$38:$B$69,"="&amp;$B105)+SUMIFS($F$38:$F$69,$J$38:$J$69,"="&amp;J$98,$B$38:$B$69,"="&amp;$B105),"")</f>
        <v>0</v>
      </c>
      <c r="K105" s="186">
        <f>IF('3f WHD'!R$13&lt;&gt;"",SUMIFS($F$38:$F$69,$K$38:$K$69,"="&amp;K$98,$B$38:$B$69,"="&amp;$B105)+SUMIFS($F$38:$F$69,$J$38:$J$69,"="&amp;K$98,$B$38:$B$69,"="&amp;$B105),"")</f>
        <v>0</v>
      </c>
      <c r="L105" s="186">
        <f>IF('3f WHD'!S$13&lt;&gt;"",SUMIFS($F$38:$F$69,$K$38:$K$69,"="&amp;L$98,$B$38:$B$69,"="&amp;$B105)+SUMIFS($F$38:$F$69,$J$38:$J$69,"="&amp;L$98,$B$38:$B$69,"="&amp;$B105),"")</f>
        <v>0</v>
      </c>
      <c r="M105" s="186">
        <f>IF('3f WHD'!T$13&lt;&gt;"",SUMIFS($F$38:$F$69,$K$38:$K$69,"="&amp;M$98,$B$38:$B$69,"="&amp;$B105)+SUMIFS($F$38:$F$69,$J$38:$J$69,"="&amp;M$98,$B$38:$B$69,"="&amp;$B105),"")</f>
        <v>0</v>
      </c>
      <c r="N105" s="186">
        <f>IF('3f WHD'!U$13&lt;&gt;"",SUMIFS($F$38:$F$69,$K$38:$K$69,"="&amp;N$98,$B$38:$B$69,"="&amp;$B105)+SUMIFS($F$38:$F$69,$J$38:$J$69,"="&amp;N$98,$B$38:$B$69,"="&amp;$B105),"")</f>
        <v>0</v>
      </c>
      <c r="O105" s="186">
        <f>IF('3f WHD'!V$13&lt;&gt;"",SUMIFS($F$38:$F$69,$K$38:$K$69,"="&amp;O$98,$B$38:$B$69,"="&amp;$B105)+SUMIFS($F$38:$F$69,$J$38:$J$69,"="&amp;O$98,$B$38:$B$69,"="&amp;$B105),"")</f>
        <v>0</v>
      </c>
      <c r="P105" s="186">
        <f>IF('3f WHD'!W$13&lt;&gt;"",SUMIFS($F$38:$F$69,$K$38:$K$69,"="&amp;P$98,$B$38:$B$69,"="&amp;$B105)+SUMIFS($F$38:$F$69,$J$38:$J$69,"="&amp;P$98,$B$38:$B$69,"="&amp;$B105),"")</f>
        <v>0</v>
      </c>
      <c r="Q105" s="186">
        <f>IF('3f WHD'!X$13&lt;&gt;"",SUMIFS($F$38:$F$69,$K$38:$K$69,"="&amp;Q$98,$B$38:$B$69,"="&amp;$B105)+SUMIFS($F$38:$F$69,$J$38:$J$69,"="&amp;Q$98,$B$38:$B$69,"="&amp;$B105),"")</f>
        <v>714661286.86000001</v>
      </c>
      <c r="R105" s="170"/>
      <c r="S105" s="186">
        <f>IF('3f WHD'!Z$13&lt;&gt;"",SUMIFS($F$38:$F$69,$K$38:$K$69,"="&amp;S$98,$B$38:$B$69,"="&amp;$B105)+SUMIFS($F$38:$F$69,$J$38:$J$69,"="&amp;S$98,$B$38:$B$69,"="&amp;$B105),"")</f>
        <v>1271172891.8600001</v>
      </c>
      <c r="T105" s="186" t="str">
        <f>IF('3f WHD'!AA$13&lt;&gt;"",SUMIFS($F$38:$F$69,$K$38:$K$69,"="&amp;T$98,$B$38:$B$69,"="&amp;$B105)+SUMIFS($F$38:$F$69,$J$38:$J$69,"="&amp;T$98,$B$38:$B$69,"="&amp;$B105),"")</f>
        <v/>
      </c>
      <c r="U105" s="186" t="str">
        <f>IF('3f WHD'!AB$13&lt;&gt;"",SUMIFS($F$38:$F$69,$K$38:$K$69,"="&amp;U$98,$B$38:$B$69,"="&amp;$B105)+SUMIFS($F$38:$F$69,$J$38:$J$69,"="&amp;U$98,$B$38:$B$69,"="&amp;$B105),"")</f>
        <v/>
      </c>
    </row>
    <row r="106" spans="1:22">
      <c r="B106" s="160">
        <v>13</v>
      </c>
      <c r="C106" s="160"/>
      <c r="D106" s="186">
        <f>IF('3f WHD'!K$13&lt;&gt;"",SUMIFS($F$38:$F$69,$K$38:$K$69,"="&amp;D$98,$B$38:$B$69,"="&amp;$B106)+SUMIFS($F$38:$F$69,$J$38:$J$69,"="&amp;D$98,$B$38:$B$69,"="&amp;$B106),"")</f>
        <v>0</v>
      </c>
      <c r="E106" s="186">
        <f>IF('3f WHD'!L$13&lt;&gt;"",SUMIFS($F$38:$F$69,$K$38:$K$69,"="&amp;E$98,$B$38:$B$69,"="&amp;$B106)+SUMIFS($F$38:$F$69,$J$38:$J$69,"="&amp;E$98,$B$38:$B$69,"="&amp;$B106),"")</f>
        <v>0</v>
      </c>
      <c r="F106" s="186">
        <f>IF('3f WHD'!M$13&lt;&gt;"",SUMIFS($F$38:$F$69,$K$38:$K$69,"="&amp;F$98,$B$38:$B$69,"="&amp;$B106)+SUMIFS($F$38:$F$69,$J$38:$J$69,"="&amp;F$98,$B$38:$B$69,"="&amp;$B106),"")</f>
        <v>0</v>
      </c>
      <c r="G106" s="186">
        <f>IF('3f WHD'!N$13&lt;&gt;"",SUMIFS($F$38:$F$69,$K$38:$K$69,"="&amp;G$98,$B$38:$B$69,"="&amp;$B106)+SUMIFS($F$38:$F$69,$J$38:$J$69,"="&amp;G$98,$B$38:$B$69,"="&amp;$B106),"")</f>
        <v>0</v>
      </c>
      <c r="H106" s="186">
        <f>IF('3f WHD'!O$13&lt;&gt;"",SUMIFS($F$38:$F$69,$K$38:$K$69,"="&amp;H$98,$B$38:$B$69,"="&amp;$B106)+SUMIFS($F$38:$F$69,$J$38:$J$69,"="&amp;H$98,$B$38:$B$69,"="&amp;$B106),"")</f>
        <v>0</v>
      </c>
      <c r="I106" s="170"/>
      <c r="J106" s="186">
        <f>IF('3f WHD'!Q$13&lt;&gt;"",SUMIFS($F$38:$F$69,$K$38:$K$69,"="&amp;J$98,$B$38:$B$69,"="&amp;$B106)+SUMIFS($F$38:$F$69,$J$38:$J$69,"="&amp;J$98,$B$38:$B$69,"="&amp;$B106),"")</f>
        <v>0</v>
      </c>
      <c r="K106" s="186">
        <f>IF('3f WHD'!R$13&lt;&gt;"",SUMIFS($F$38:$F$69,$K$38:$K$69,"="&amp;K$98,$B$38:$B$69,"="&amp;$B106)+SUMIFS($F$38:$F$69,$J$38:$J$69,"="&amp;K$98,$B$38:$B$69,"="&amp;$B106),"")</f>
        <v>0</v>
      </c>
      <c r="L106" s="186">
        <f>IF('3f WHD'!S$13&lt;&gt;"",SUMIFS($F$38:$F$69,$K$38:$K$69,"="&amp;L$98,$B$38:$B$69,"="&amp;$B106)+SUMIFS($F$38:$F$69,$J$38:$J$69,"="&amp;L$98,$B$38:$B$69,"="&amp;$B106),"")</f>
        <v>0</v>
      </c>
      <c r="M106" s="186">
        <f>IF('3f WHD'!T$13&lt;&gt;"",SUMIFS($F$38:$F$69,$K$38:$K$69,"="&amp;M$98,$B$38:$B$69,"="&amp;$B106)+SUMIFS($F$38:$F$69,$J$38:$J$69,"="&amp;M$98,$B$38:$B$69,"="&amp;$B106),"")</f>
        <v>0</v>
      </c>
      <c r="N106" s="186">
        <f>IF('3f WHD'!U$13&lt;&gt;"",SUMIFS($F$38:$F$69,$K$38:$K$69,"="&amp;N$98,$B$38:$B$69,"="&amp;$B106)+SUMIFS($F$38:$F$69,$J$38:$J$69,"="&amp;N$98,$B$38:$B$69,"="&amp;$B106),"")</f>
        <v>0</v>
      </c>
      <c r="O106" s="186">
        <f>IF('3f WHD'!V$13&lt;&gt;"",SUMIFS($F$38:$F$69,$K$38:$K$69,"="&amp;O$98,$B$38:$B$69,"="&amp;$B106)+SUMIFS($F$38:$F$69,$J$38:$J$69,"="&amp;O$98,$B$38:$B$69,"="&amp;$B106),"")</f>
        <v>0</v>
      </c>
      <c r="P106" s="186">
        <f>IF('3f WHD'!W$13&lt;&gt;"",SUMIFS($F$38:$F$69,$K$38:$K$69,"="&amp;P$98,$B$38:$B$69,"="&amp;$B106)+SUMIFS($F$38:$F$69,$J$38:$J$69,"="&amp;P$98,$B$38:$B$69,"="&amp;$B106),"")</f>
        <v>0</v>
      </c>
      <c r="Q106" s="186">
        <f>IF('3f WHD'!X$13&lt;&gt;"",SUMIFS($F$38:$F$69,$K$38:$K$69,"="&amp;Q$98,$B$38:$B$69,"="&amp;$B106)+SUMIFS($F$38:$F$69,$J$38:$J$69,"="&amp;Q$98,$B$38:$B$69,"="&amp;$B106),"")</f>
        <v>0</v>
      </c>
      <c r="R106" s="170"/>
      <c r="S106" s="186">
        <f>IF('3f WHD'!Z$13&lt;&gt;"",SUMIFS($F$38:$F$69,$K$38:$K$69,"="&amp;S$98,$B$38:$B$69,"="&amp;$B106)+SUMIFS($F$38:$F$69,$J$38:$J$69,"="&amp;S$98,$B$38:$B$69,"="&amp;$B106),"")</f>
        <v>0</v>
      </c>
      <c r="T106" s="186" t="str">
        <f>IF('3f WHD'!AA$13&lt;&gt;"",SUMIFS($F$38:$F$69,$K$38:$K$69,"="&amp;T$98,$B$38:$B$69,"="&amp;$B106)+SUMIFS($F$38:$F$69,$J$38:$J$69,"="&amp;T$98,$B$38:$B$69,"="&amp;$B106),"")</f>
        <v/>
      </c>
      <c r="U106" s="186" t="str">
        <f>IF('3f WHD'!AB$13&lt;&gt;"",SUMIFS($F$38:$F$69,$K$38:$K$69,"="&amp;U$98,$B$38:$B$69,"="&amp;$B106)+SUMIFS($F$38:$F$69,$J$38:$J$69,"="&amp;U$98,$B$38:$B$69,"="&amp;$B106),"")</f>
        <v/>
      </c>
    </row>
    <row r="107" spans="1:22"/>
    <row r="108" spans="1:22"/>
    <row r="109" spans="1:22" s="90" customFormat="1" ht="18" customHeight="1">
      <c r="A109" s="193"/>
      <c r="B109" s="194" t="s">
        <v>315</v>
      </c>
      <c r="C109" s="193"/>
      <c r="D109" s="193"/>
      <c r="E109" s="193"/>
      <c r="F109" s="193"/>
      <c r="G109" s="193"/>
      <c r="H109" s="193"/>
      <c r="I109" s="193"/>
      <c r="J109" s="193"/>
      <c r="K109" s="193"/>
      <c r="L109" s="193"/>
      <c r="M109" s="193"/>
      <c r="N109" s="193"/>
      <c r="O109" s="193"/>
      <c r="P109" s="193"/>
      <c r="Q109" s="193"/>
      <c r="R109" s="193"/>
      <c r="S109" s="193"/>
      <c r="T109" s="193"/>
      <c r="U109" s="193"/>
      <c r="V109" s="193"/>
    </row>
    <row r="110" spans="1:22" s="90" customFormat="1" ht="15" customHeight="1">
      <c r="A110" s="161"/>
      <c r="B110" s="162" t="s">
        <v>316</v>
      </c>
      <c r="C110" s="163"/>
      <c r="D110" s="161"/>
      <c r="E110" s="161"/>
      <c r="F110" s="161"/>
      <c r="G110" s="161"/>
      <c r="H110" s="161"/>
      <c r="I110" s="161"/>
      <c r="J110" s="161"/>
      <c r="K110" s="161"/>
      <c r="L110" s="161"/>
      <c r="M110" s="161"/>
      <c r="N110" s="161"/>
      <c r="O110" s="161"/>
      <c r="P110" s="161"/>
      <c r="Q110" s="161"/>
      <c r="R110" s="161"/>
      <c r="S110" s="161"/>
      <c r="T110" s="161"/>
      <c r="U110" s="161"/>
      <c r="V110" s="161"/>
    </row>
    <row r="111" spans="1:22" s="90" customFormat="1" ht="18" customHeight="1">
      <c r="B111" s="195"/>
    </row>
    <row r="112" spans="1:22"/>
    <row r="113" spans="1:22" ht="23.5">
      <c r="B113" s="157"/>
      <c r="C113" s="157" t="s">
        <v>313</v>
      </c>
      <c r="D113" s="34" t="s">
        <v>87</v>
      </c>
      <c r="E113" s="34" t="s">
        <v>88</v>
      </c>
      <c r="F113" s="35" t="s">
        <v>89</v>
      </c>
      <c r="G113" s="34" t="s">
        <v>90</v>
      </c>
      <c r="H113" s="34" t="s">
        <v>91</v>
      </c>
      <c r="I113" s="159"/>
      <c r="J113" s="34" t="s">
        <v>92</v>
      </c>
      <c r="K113" s="30" t="s">
        <v>93</v>
      </c>
      <c r="L113" s="30" t="s">
        <v>94</v>
      </c>
      <c r="M113" s="36" t="s">
        <v>95</v>
      </c>
      <c r="N113" s="30" t="s">
        <v>96</v>
      </c>
      <c r="O113" s="30" t="s">
        <v>97</v>
      </c>
      <c r="P113" s="30" t="s">
        <v>98</v>
      </c>
      <c r="Q113" s="30" t="s">
        <v>99</v>
      </c>
      <c r="R113" s="159"/>
      <c r="S113" s="30" t="s">
        <v>100</v>
      </c>
      <c r="T113" s="30" t="s">
        <v>101</v>
      </c>
      <c r="U113" s="30" t="s">
        <v>102</v>
      </c>
    </row>
    <row r="114" spans="1:22" ht="23.5">
      <c r="B114" s="157"/>
      <c r="C114" s="157" t="s">
        <v>313</v>
      </c>
      <c r="D114" s="34" t="s">
        <v>87</v>
      </c>
      <c r="E114" s="34" t="s">
        <v>88</v>
      </c>
      <c r="F114" s="35" t="s">
        <v>89</v>
      </c>
      <c r="G114" s="34" t="s">
        <v>90</v>
      </c>
      <c r="H114" s="34" t="s">
        <v>91</v>
      </c>
      <c r="I114" s="159"/>
      <c r="J114" s="34" t="s">
        <v>92</v>
      </c>
      <c r="K114" s="30" t="s">
        <v>93</v>
      </c>
      <c r="L114" s="30" t="s">
        <v>94</v>
      </c>
      <c r="M114" s="36" t="s">
        <v>95</v>
      </c>
      <c r="N114" s="30" t="s">
        <v>96</v>
      </c>
      <c r="O114" s="30" t="s">
        <v>97</v>
      </c>
      <c r="P114" s="30" t="s">
        <v>98</v>
      </c>
      <c r="Q114" s="30" t="s">
        <v>99</v>
      </c>
      <c r="R114" s="159"/>
      <c r="S114" s="30" t="s">
        <v>103</v>
      </c>
      <c r="T114" s="30" t="s">
        <v>104</v>
      </c>
      <c r="U114" s="30" t="s">
        <v>102</v>
      </c>
    </row>
    <row r="115" spans="1:22" ht="69.5">
      <c r="B115" s="157" t="s">
        <v>317</v>
      </c>
      <c r="C115" s="187" t="s">
        <v>318</v>
      </c>
      <c r="D115" s="188">
        <v>7</v>
      </c>
      <c r="E115" s="188">
        <v>8</v>
      </c>
      <c r="F115" s="189">
        <v>8</v>
      </c>
      <c r="G115" s="188">
        <v>9</v>
      </c>
      <c r="H115" s="188">
        <v>9</v>
      </c>
      <c r="I115" s="159"/>
      <c r="J115" s="188">
        <v>9</v>
      </c>
      <c r="K115" s="190">
        <v>10</v>
      </c>
      <c r="L115" s="190">
        <v>10</v>
      </c>
      <c r="M115" s="191">
        <v>11</v>
      </c>
      <c r="N115" s="190">
        <v>11</v>
      </c>
      <c r="O115" s="190">
        <v>12</v>
      </c>
      <c r="P115" s="190">
        <v>12</v>
      </c>
      <c r="Q115" s="190">
        <v>13</v>
      </c>
      <c r="R115" s="159"/>
      <c r="S115" s="190">
        <v>13</v>
      </c>
      <c r="T115" s="190">
        <v>14</v>
      </c>
      <c r="U115" s="190">
        <v>14</v>
      </c>
    </row>
    <row r="116" spans="1:22">
      <c r="B116" s="184">
        <v>6</v>
      </c>
      <c r="C116" s="184"/>
      <c r="D116" s="200">
        <f t="shared" ref="D116:H123" si="4">IF(D99="","",IF(D99&lt;&gt;0,SUMIF($B$78:$B$85,D$115,$E$78:$E$85)/SUMIF($B$78:$B$85,$B116,$E$78:$E$85),""))</f>
        <v>1.012</v>
      </c>
      <c r="E116" s="200">
        <f t="shared" si="4"/>
        <v>1.0372999999999999</v>
      </c>
      <c r="F116" s="200" t="str">
        <f t="shared" si="4"/>
        <v/>
      </c>
      <c r="G116" s="200" t="str">
        <f t="shared" si="4"/>
        <v/>
      </c>
      <c r="H116" s="200" t="str">
        <f t="shared" si="4"/>
        <v/>
      </c>
      <c r="I116" s="192"/>
      <c r="J116" s="200" t="str">
        <f t="shared" ref="J116:U116" si="5">IF(J99="","",IF(J99&lt;&gt;0,SUMIF($B$78:$B$85,J$115,$E$78:$E$85)/SUMIF($B$78:$B$85,$B116,$E$78:$E$85),""))</f>
        <v/>
      </c>
      <c r="K116" s="200" t="str">
        <f t="shared" si="5"/>
        <v/>
      </c>
      <c r="L116" s="200" t="str">
        <f t="shared" si="5"/>
        <v/>
      </c>
      <c r="M116" s="200" t="str">
        <f t="shared" si="5"/>
        <v/>
      </c>
      <c r="N116" s="200" t="str">
        <f t="shared" si="5"/>
        <v/>
      </c>
      <c r="O116" s="200" t="str">
        <f t="shared" si="5"/>
        <v/>
      </c>
      <c r="P116" s="200" t="str">
        <f t="shared" si="5"/>
        <v/>
      </c>
      <c r="Q116" s="200" t="str">
        <f t="shared" si="5"/>
        <v/>
      </c>
      <c r="R116" s="192"/>
      <c r="S116" s="200" t="str">
        <f t="shared" si="5"/>
        <v/>
      </c>
      <c r="T116" s="200" t="str">
        <f t="shared" si="5"/>
        <v/>
      </c>
      <c r="U116" s="200" t="str">
        <f t="shared" si="5"/>
        <v/>
      </c>
    </row>
    <row r="117" spans="1:22">
      <c r="B117" s="184">
        <v>7</v>
      </c>
      <c r="C117" s="184"/>
      <c r="D117" s="200" t="str">
        <f t="shared" si="4"/>
        <v/>
      </c>
      <c r="E117" s="200">
        <f t="shared" si="4"/>
        <v>1.0249999999999999</v>
      </c>
      <c r="F117" s="200">
        <f t="shared" si="4"/>
        <v>1.0249999999999999</v>
      </c>
      <c r="G117" s="200">
        <f t="shared" si="4"/>
        <v>1.0670249999999999</v>
      </c>
      <c r="H117" s="200" t="str">
        <f t="shared" si="4"/>
        <v/>
      </c>
      <c r="I117" s="192"/>
      <c r="J117" s="200" t="str">
        <f t="shared" ref="J117:U117" si="6">IF(J100="","",IF(J100&lt;&gt;0,SUMIF($B$78:$B$85,J$115,$E$78:$E$85)/SUMIF($B$78:$B$85,$B117,$E$78:$E$85),""))</f>
        <v/>
      </c>
      <c r="K117" s="200" t="str">
        <f t="shared" si="6"/>
        <v/>
      </c>
      <c r="L117" s="200" t="str">
        <f t="shared" si="6"/>
        <v/>
      </c>
      <c r="M117" s="200" t="str">
        <f t="shared" si="6"/>
        <v/>
      </c>
      <c r="N117" s="200" t="str">
        <f t="shared" si="6"/>
        <v/>
      </c>
      <c r="O117" s="200" t="str">
        <f t="shared" si="6"/>
        <v/>
      </c>
      <c r="P117" s="200" t="str">
        <f t="shared" si="6"/>
        <v/>
      </c>
      <c r="Q117" s="200" t="str">
        <f t="shared" si="6"/>
        <v/>
      </c>
      <c r="R117" s="192"/>
      <c r="S117" s="200" t="str">
        <f t="shared" si="6"/>
        <v/>
      </c>
      <c r="T117" s="200" t="str">
        <f t="shared" si="6"/>
        <v/>
      </c>
      <c r="U117" s="200" t="str">
        <f t="shared" si="6"/>
        <v/>
      </c>
    </row>
    <row r="118" spans="1:22">
      <c r="B118" s="184">
        <v>8</v>
      </c>
      <c r="C118" s="184"/>
      <c r="D118" s="200" t="str">
        <f t="shared" si="4"/>
        <v/>
      </c>
      <c r="E118" s="200" t="str">
        <f t="shared" si="4"/>
        <v/>
      </c>
      <c r="F118" s="200" t="str">
        <f t="shared" si="4"/>
        <v/>
      </c>
      <c r="G118" s="200">
        <f t="shared" si="4"/>
        <v>1.0409999999999999</v>
      </c>
      <c r="H118" s="200">
        <f t="shared" si="4"/>
        <v>1.0409999999999999</v>
      </c>
      <c r="I118" s="192"/>
      <c r="J118" s="200">
        <f t="shared" ref="J118:U118" si="7">IF(J101="","",IF(J101&lt;&gt;0,SUMIF($B$78:$B$85,J$115,$E$78:$E$85)/SUMIF($B$78:$B$85,$B118,$E$78:$E$85),""))</f>
        <v>1.0409999999999999</v>
      </c>
      <c r="K118" s="200">
        <f t="shared" si="7"/>
        <v>1.0691069999999998</v>
      </c>
      <c r="L118" s="200" t="str">
        <f t="shared" si="7"/>
        <v/>
      </c>
      <c r="M118" s="200" t="str">
        <f t="shared" si="7"/>
        <v/>
      </c>
      <c r="N118" s="200" t="str">
        <f t="shared" si="7"/>
        <v/>
      </c>
      <c r="O118" s="200" t="str">
        <f t="shared" si="7"/>
        <v/>
      </c>
      <c r="P118" s="200" t="str">
        <f t="shared" si="7"/>
        <v/>
      </c>
      <c r="Q118" s="200" t="str">
        <f t="shared" si="7"/>
        <v/>
      </c>
      <c r="R118" s="192"/>
      <c r="S118" s="200" t="str">
        <f t="shared" si="7"/>
        <v/>
      </c>
      <c r="T118" s="200" t="str">
        <f t="shared" si="7"/>
        <v/>
      </c>
      <c r="U118" s="200" t="str">
        <f t="shared" si="7"/>
        <v/>
      </c>
    </row>
    <row r="119" spans="1:22">
      <c r="B119" s="184">
        <v>9</v>
      </c>
      <c r="C119" s="184"/>
      <c r="D119" s="200" t="str">
        <f t="shared" si="4"/>
        <v/>
      </c>
      <c r="E119" s="200" t="str">
        <f t="shared" si="4"/>
        <v/>
      </c>
      <c r="F119" s="200" t="str">
        <f t="shared" si="4"/>
        <v/>
      </c>
      <c r="G119" s="200" t="str">
        <f t="shared" si="4"/>
        <v/>
      </c>
      <c r="H119" s="200" t="str">
        <f t="shared" si="4"/>
        <v/>
      </c>
      <c r="I119" s="192"/>
      <c r="J119" s="200" t="str">
        <f t="shared" ref="J119:U119" si="8">IF(J102="","",IF(J102&lt;&gt;0,SUMIF($B$78:$B$85,J$115,$E$78:$E$85)/SUMIF($B$78:$B$85,$B119,$E$78:$E$85),""))</f>
        <v/>
      </c>
      <c r="K119" s="200">
        <f t="shared" si="8"/>
        <v>1.0269999999999999</v>
      </c>
      <c r="L119" s="200">
        <f t="shared" si="8"/>
        <v>1.0269999999999999</v>
      </c>
      <c r="M119" s="200">
        <f t="shared" si="8"/>
        <v>1.0495939999999999</v>
      </c>
      <c r="N119" s="200" t="str">
        <f t="shared" si="8"/>
        <v/>
      </c>
      <c r="O119" s="200" t="str">
        <f t="shared" si="8"/>
        <v/>
      </c>
      <c r="P119" s="200" t="str">
        <f t="shared" si="8"/>
        <v/>
      </c>
      <c r="Q119" s="200" t="str">
        <f t="shared" si="8"/>
        <v/>
      </c>
      <c r="R119" s="192"/>
      <c r="S119" s="200" t="str">
        <f t="shared" si="8"/>
        <v/>
      </c>
      <c r="T119" s="200" t="str">
        <f t="shared" si="8"/>
        <v/>
      </c>
      <c r="U119" s="200" t="str">
        <f t="shared" si="8"/>
        <v/>
      </c>
    </row>
    <row r="120" spans="1:22">
      <c r="B120" s="184">
        <v>10</v>
      </c>
      <c r="C120" s="184"/>
      <c r="D120" s="200" t="str">
        <f t="shared" si="4"/>
        <v/>
      </c>
      <c r="E120" s="200" t="str">
        <f t="shared" si="4"/>
        <v/>
      </c>
      <c r="F120" s="200" t="str">
        <f t="shared" si="4"/>
        <v/>
      </c>
      <c r="G120" s="200" t="str">
        <f t="shared" si="4"/>
        <v/>
      </c>
      <c r="H120" s="200" t="str">
        <f t="shared" si="4"/>
        <v/>
      </c>
      <c r="I120" s="192"/>
      <c r="J120" s="200" t="str">
        <f t="shared" ref="J120:U120" si="9">IF(J103="","",IF(J103&lt;&gt;0,SUMIF($B$78:$B$85,J$115,$E$78:$E$85)/SUMIF($B$78:$B$85,$B120,$E$78:$E$85),""))</f>
        <v/>
      </c>
      <c r="K120" s="200" t="str">
        <f t="shared" si="9"/>
        <v/>
      </c>
      <c r="L120" s="200" t="str">
        <f t="shared" si="9"/>
        <v/>
      </c>
      <c r="M120" s="200">
        <f t="shared" si="9"/>
        <v>1.022</v>
      </c>
      <c r="N120" s="200">
        <f t="shared" si="9"/>
        <v>1.022</v>
      </c>
      <c r="O120" s="200">
        <f t="shared" si="9"/>
        <v>1.0342640000000001</v>
      </c>
      <c r="P120" s="200" t="str">
        <f t="shared" si="9"/>
        <v/>
      </c>
      <c r="Q120" s="200" t="str">
        <f t="shared" si="9"/>
        <v/>
      </c>
      <c r="R120" s="192"/>
      <c r="S120" s="200" t="str">
        <f t="shared" si="9"/>
        <v/>
      </c>
      <c r="T120" s="200" t="str">
        <f t="shared" si="9"/>
        <v/>
      </c>
      <c r="U120" s="200" t="str">
        <f t="shared" si="9"/>
        <v/>
      </c>
    </row>
    <row r="121" spans="1:22">
      <c r="B121" s="184">
        <v>11</v>
      </c>
      <c r="C121" s="184"/>
      <c r="D121" s="200" t="str">
        <f t="shared" si="4"/>
        <v/>
      </c>
      <c r="E121" s="200" t="str">
        <f t="shared" si="4"/>
        <v/>
      </c>
      <c r="F121" s="200" t="str">
        <f t="shared" si="4"/>
        <v/>
      </c>
      <c r="G121" s="200" t="str">
        <f t="shared" si="4"/>
        <v/>
      </c>
      <c r="H121" s="200" t="str">
        <f t="shared" si="4"/>
        <v/>
      </c>
      <c r="I121" s="192"/>
      <c r="J121" s="200" t="str">
        <f t="shared" ref="J121:U121" si="10">IF(J104="","",IF(J104&lt;&gt;0,SUMIF($B$78:$B$85,J$115,$E$78:$E$85)/SUMIF($B$78:$B$85,$B121,$E$78:$E$85),""))</f>
        <v/>
      </c>
      <c r="K121" s="200" t="str">
        <f t="shared" si="10"/>
        <v/>
      </c>
      <c r="L121" s="200" t="str">
        <f t="shared" si="10"/>
        <v/>
      </c>
      <c r="M121" s="200" t="str">
        <f t="shared" si="10"/>
        <v/>
      </c>
      <c r="N121" s="200" t="str">
        <f t="shared" si="10"/>
        <v/>
      </c>
      <c r="O121" s="200">
        <f t="shared" si="10"/>
        <v>1.012</v>
      </c>
      <c r="P121" s="200">
        <f t="shared" si="10"/>
        <v>1.012</v>
      </c>
      <c r="Q121" s="200">
        <f t="shared" si="10"/>
        <v>1.0878999999999999</v>
      </c>
      <c r="R121" s="192"/>
      <c r="S121" s="200" t="str">
        <f t="shared" si="10"/>
        <v/>
      </c>
      <c r="T121" s="200" t="str">
        <f t="shared" si="10"/>
        <v/>
      </c>
      <c r="U121" s="200" t="str">
        <f t="shared" si="10"/>
        <v/>
      </c>
    </row>
    <row r="122" spans="1:22">
      <c r="B122" s="184">
        <v>12</v>
      </c>
      <c r="C122" s="184"/>
      <c r="D122" s="200" t="str">
        <f t="shared" si="4"/>
        <v/>
      </c>
      <c r="E122" s="200" t="str">
        <f t="shared" si="4"/>
        <v/>
      </c>
      <c r="F122" s="200" t="str">
        <f t="shared" si="4"/>
        <v/>
      </c>
      <c r="G122" s="200" t="str">
        <f t="shared" si="4"/>
        <v/>
      </c>
      <c r="H122" s="200" t="str">
        <f t="shared" si="4"/>
        <v/>
      </c>
      <c r="I122" s="192"/>
      <c r="J122" s="200" t="str">
        <f t="shared" ref="J122:U122" si="11">IF(J105="","",IF(J105&lt;&gt;0,SUMIF($B$78:$B$85,J$115,$E$78:$E$85)/SUMIF($B$78:$B$85,$B122,$E$78:$E$85),""))</f>
        <v/>
      </c>
      <c r="K122" s="200" t="str">
        <f t="shared" si="11"/>
        <v/>
      </c>
      <c r="L122" s="200" t="str">
        <f t="shared" si="11"/>
        <v/>
      </c>
      <c r="M122" s="200" t="str">
        <f t="shared" si="11"/>
        <v/>
      </c>
      <c r="N122" s="200" t="str">
        <f t="shared" si="11"/>
        <v/>
      </c>
      <c r="O122" s="200" t="str">
        <f t="shared" si="11"/>
        <v/>
      </c>
      <c r="P122" s="200" t="str">
        <f t="shared" si="11"/>
        <v/>
      </c>
      <c r="Q122" s="200">
        <f t="shared" si="11"/>
        <v>1.075</v>
      </c>
      <c r="R122" s="192"/>
      <c r="S122" s="200">
        <f t="shared" si="11"/>
        <v>1.075</v>
      </c>
      <c r="T122" s="200" t="str">
        <f t="shared" si="11"/>
        <v/>
      </c>
      <c r="U122" s="200" t="str">
        <f t="shared" si="11"/>
        <v/>
      </c>
    </row>
    <row r="123" spans="1:22">
      <c r="B123" s="184">
        <v>13</v>
      </c>
      <c r="C123" s="184"/>
      <c r="D123" s="200" t="str">
        <f t="shared" si="4"/>
        <v/>
      </c>
      <c r="E123" s="200" t="str">
        <f t="shared" si="4"/>
        <v/>
      </c>
      <c r="F123" s="200" t="str">
        <f t="shared" si="4"/>
        <v/>
      </c>
      <c r="G123" s="200" t="str">
        <f t="shared" si="4"/>
        <v/>
      </c>
      <c r="H123" s="200" t="str">
        <f t="shared" si="4"/>
        <v/>
      </c>
      <c r="I123" s="192"/>
      <c r="J123" s="200" t="str">
        <f t="shared" ref="J123:U123" si="12">IF(J106="","",IF(J106&lt;&gt;0,SUMIF($B$78:$B$85,J$115,$E$78:$E$85)/SUMIF($B$78:$B$85,$B123,$E$78:$E$85),""))</f>
        <v/>
      </c>
      <c r="K123" s="200" t="str">
        <f t="shared" si="12"/>
        <v/>
      </c>
      <c r="L123" s="200" t="str">
        <f t="shared" si="12"/>
        <v/>
      </c>
      <c r="M123" s="200" t="str">
        <f t="shared" si="12"/>
        <v/>
      </c>
      <c r="N123" s="200" t="str">
        <f t="shared" si="12"/>
        <v/>
      </c>
      <c r="O123" s="200" t="str">
        <f t="shared" si="12"/>
        <v/>
      </c>
      <c r="P123" s="200" t="str">
        <f t="shared" si="12"/>
        <v/>
      </c>
      <c r="Q123" s="200" t="str">
        <f t="shared" si="12"/>
        <v/>
      </c>
      <c r="R123" s="192"/>
      <c r="S123" s="200" t="str">
        <f t="shared" si="12"/>
        <v/>
      </c>
      <c r="T123" s="200" t="str">
        <f t="shared" si="12"/>
        <v/>
      </c>
      <c r="U123" s="200" t="str">
        <f t="shared" si="12"/>
        <v/>
      </c>
    </row>
    <row r="124" spans="1:22"/>
    <row r="125" spans="1:22"/>
    <row r="126" spans="1:22" s="90" customFormat="1" ht="18" customHeight="1">
      <c r="A126" s="193"/>
      <c r="B126" s="194" t="s">
        <v>319</v>
      </c>
      <c r="C126" s="193"/>
      <c r="D126" s="193"/>
      <c r="E126" s="193"/>
      <c r="F126" s="193"/>
      <c r="G126" s="193"/>
      <c r="H126" s="193"/>
      <c r="I126" s="193"/>
      <c r="J126" s="193"/>
      <c r="K126" s="193"/>
      <c r="L126" s="193"/>
      <c r="M126" s="193"/>
      <c r="N126" s="193"/>
      <c r="O126" s="193"/>
      <c r="P126" s="193"/>
      <c r="Q126" s="193"/>
      <c r="R126" s="193"/>
      <c r="S126" s="193"/>
      <c r="T126" s="193"/>
      <c r="U126" s="193"/>
      <c r="V126" s="193"/>
    </row>
    <row r="127" spans="1:22" s="90" customFormat="1" ht="15" customHeight="1">
      <c r="A127" s="161"/>
      <c r="B127" s="162" t="s">
        <v>320</v>
      </c>
      <c r="C127" s="163"/>
      <c r="D127" s="161"/>
      <c r="E127" s="161"/>
      <c r="F127" s="161"/>
      <c r="G127" s="161"/>
      <c r="H127" s="161"/>
      <c r="I127" s="161"/>
      <c r="J127" s="161"/>
      <c r="K127" s="161"/>
      <c r="L127" s="161"/>
      <c r="M127" s="161"/>
      <c r="N127" s="161"/>
      <c r="O127" s="161"/>
      <c r="P127" s="161"/>
      <c r="Q127" s="161"/>
      <c r="R127" s="161"/>
      <c r="S127" s="161"/>
      <c r="T127" s="161"/>
      <c r="U127" s="161"/>
      <c r="V127" s="161"/>
    </row>
    <row r="128" spans="1:22"/>
    <row r="129" spans="1:22"/>
    <row r="130" spans="1:22" ht="23.5">
      <c r="B130" s="157"/>
      <c r="C130" s="157" t="s">
        <v>313</v>
      </c>
      <c r="D130" s="34" t="s">
        <v>87</v>
      </c>
      <c r="E130" s="34" t="s">
        <v>88</v>
      </c>
      <c r="F130" s="35" t="s">
        <v>89</v>
      </c>
      <c r="G130" s="34" t="s">
        <v>90</v>
      </c>
      <c r="H130" s="34" t="s">
        <v>91</v>
      </c>
      <c r="I130" s="159"/>
      <c r="J130" s="34" t="s">
        <v>92</v>
      </c>
      <c r="K130" s="30" t="s">
        <v>93</v>
      </c>
      <c r="L130" s="30" t="s">
        <v>94</v>
      </c>
      <c r="M130" s="36" t="s">
        <v>95</v>
      </c>
      <c r="N130" s="30" t="s">
        <v>96</v>
      </c>
      <c r="O130" s="30" t="s">
        <v>97</v>
      </c>
      <c r="P130" s="30" t="s">
        <v>98</v>
      </c>
      <c r="Q130" s="30" t="s">
        <v>99</v>
      </c>
      <c r="R130" s="159"/>
      <c r="S130" s="30" t="s">
        <v>100</v>
      </c>
      <c r="T130" s="30" t="s">
        <v>101</v>
      </c>
      <c r="U130" s="30" t="s">
        <v>102</v>
      </c>
    </row>
    <row r="131" spans="1:22" ht="23.5">
      <c r="B131" s="157"/>
      <c r="C131" s="157" t="s">
        <v>313</v>
      </c>
      <c r="D131" s="34" t="s">
        <v>87</v>
      </c>
      <c r="E131" s="34" t="s">
        <v>88</v>
      </c>
      <c r="F131" s="35" t="s">
        <v>89</v>
      </c>
      <c r="G131" s="34" t="s">
        <v>90</v>
      </c>
      <c r="H131" s="34" t="s">
        <v>91</v>
      </c>
      <c r="I131" s="159"/>
      <c r="J131" s="34" t="s">
        <v>92</v>
      </c>
      <c r="K131" s="30" t="s">
        <v>93</v>
      </c>
      <c r="L131" s="30" t="s">
        <v>94</v>
      </c>
      <c r="M131" s="36" t="s">
        <v>95</v>
      </c>
      <c r="N131" s="30" t="s">
        <v>96</v>
      </c>
      <c r="O131" s="30" t="s">
        <v>97</v>
      </c>
      <c r="P131" s="30" t="s">
        <v>98</v>
      </c>
      <c r="Q131" s="30" t="s">
        <v>99</v>
      </c>
      <c r="R131" s="159"/>
      <c r="S131" s="30" t="s">
        <v>103</v>
      </c>
      <c r="T131" s="30" t="s">
        <v>104</v>
      </c>
      <c r="U131" s="30" t="s">
        <v>102</v>
      </c>
    </row>
    <row r="132" spans="1:22" ht="35">
      <c r="B132" s="157" t="s">
        <v>317</v>
      </c>
      <c r="C132" s="157"/>
      <c r="D132" s="158" t="s">
        <v>284</v>
      </c>
      <c r="E132" s="157" t="s">
        <v>289</v>
      </c>
      <c r="F132" s="157" t="s">
        <v>292</v>
      </c>
      <c r="G132" s="157" t="s">
        <v>293</v>
      </c>
      <c r="H132" s="157" t="s">
        <v>294</v>
      </c>
      <c r="I132" s="159"/>
      <c r="J132" s="157" t="s">
        <v>294</v>
      </c>
      <c r="K132" s="157" t="s">
        <v>295</v>
      </c>
      <c r="L132" s="157" t="s">
        <v>296</v>
      </c>
      <c r="M132" s="157" t="s">
        <v>297</v>
      </c>
      <c r="N132" s="157" t="s">
        <v>298</v>
      </c>
      <c r="O132" s="157" t="s">
        <v>299</v>
      </c>
      <c r="P132" s="157" t="s">
        <v>300</v>
      </c>
      <c r="Q132" s="157" t="s">
        <v>301</v>
      </c>
      <c r="R132" s="159"/>
      <c r="S132" s="157" t="s">
        <v>302</v>
      </c>
      <c r="T132" s="157" t="s">
        <v>303</v>
      </c>
      <c r="U132" s="157" t="s">
        <v>304</v>
      </c>
    </row>
    <row r="133" spans="1:22">
      <c r="B133" s="160">
        <v>6</v>
      </c>
      <c r="C133" s="160"/>
      <c r="D133" s="186">
        <f t="shared" ref="D133:D140" si="13">IFERROR(D99*D116,"")</f>
        <v>1116389262.3399999</v>
      </c>
      <c r="E133" s="186">
        <f t="shared" ref="E133:H133" si="14">IFERROR(E99*E116,"")</f>
        <v>500364550.28559995</v>
      </c>
      <c r="F133" s="186" t="str">
        <f t="shared" si="14"/>
        <v/>
      </c>
      <c r="G133" s="186" t="str">
        <f t="shared" si="14"/>
        <v/>
      </c>
      <c r="H133" s="186" t="str">
        <f t="shared" si="14"/>
        <v/>
      </c>
      <c r="I133" s="170"/>
      <c r="J133" s="186" t="str">
        <f t="shared" ref="J133:U133" si="15">IFERROR(J99*J116,"")</f>
        <v/>
      </c>
      <c r="K133" s="186" t="str">
        <f t="shared" si="15"/>
        <v/>
      </c>
      <c r="L133" s="186" t="str">
        <f t="shared" si="15"/>
        <v/>
      </c>
      <c r="M133" s="186" t="str">
        <f t="shared" si="15"/>
        <v/>
      </c>
      <c r="N133" s="186" t="str">
        <f t="shared" si="15"/>
        <v/>
      </c>
      <c r="O133" s="186" t="str">
        <f t="shared" si="15"/>
        <v/>
      </c>
      <c r="P133" s="186" t="str">
        <f t="shared" si="15"/>
        <v/>
      </c>
      <c r="Q133" s="186" t="str">
        <f t="shared" si="15"/>
        <v/>
      </c>
      <c r="R133" s="170"/>
      <c r="S133" s="186" t="str">
        <f t="shared" si="15"/>
        <v/>
      </c>
      <c r="T133" s="186" t="str">
        <f t="shared" si="15"/>
        <v/>
      </c>
      <c r="U133" s="186" t="str">
        <f t="shared" si="15"/>
        <v/>
      </c>
    </row>
    <row r="134" spans="1:22">
      <c r="B134" s="160">
        <v>7</v>
      </c>
      <c r="C134" s="160"/>
      <c r="D134" s="186" t="str">
        <f t="shared" si="13"/>
        <v/>
      </c>
      <c r="E134" s="186">
        <f t="shared" ref="E134:H140" si="16">IFERROR(E100*E117,"")</f>
        <v>738993420.77499998</v>
      </c>
      <c r="F134" s="186">
        <f t="shared" si="16"/>
        <v>1311180162.0729997</v>
      </c>
      <c r="G134" s="186">
        <f t="shared" si="16"/>
        <v>595646397.6912179</v>
      </c>
      <c r="H134" s="186" t="str">
        <f t="shared" si="16"/>
        <v/>
      </c>
      <c r="I134" s="170"/>
      <c r="J134" s="186" t="str">
        <f t="shared" ref="J134:U134" si="17">IFERROR(J100*J117,"")</f>
        <v/>
      </c>
      <c r="K134" s="186" t="str">
        <f t="shared" si="17"/>
        <v/>
      </c>
      <c r="L134" s="186" t="str">
        <f t="shared" si="17"/>
        <v/>
      </c>
      <c r="M134" s="186" t="str">
        <f t="shared" si="17"/>
        <v/>
      </c>
      <c r="N134" s="186" t="str">
        <f t="shared" si="17"/>
        <v/>
      </c>
      <c r="O134" s="186" t="str">
        <f t="shared" si="17"/>
        <v/>
      </c>
      <c r="P134" s="186" t="str">
        <f t="shared" si="17"/>
        <v/>
      </c>
      <c r="Q134" s="186" t="str">
        <f t="shared" si="17"/>
        <v/>
      </c>
      <c r="R134" s="170"/>
      <c r="S134" s="186" t="str">
        <f t="shared" si="17"/>
        <v/>
      </c>
      <c r="T134" s="186" t="str">
        <f t="shared" si="17"/>
        <v/>
      </c>
      <c r="U134" s="186" t="str">
        <f t="shared" si="17"/>
        <v/>
      </c>
    </row>
    <row r="135" spans="1:22">
      <c r="B135" s="160">
        <v>8</v>
      </c>
      <c r="C135" s="160"/>
      <c r="D135" s="186" t="str">
        <f t="shared" si="13"/>
        <v/>
      </c>
      <c r="E135" s="186" t="str">
        <f t="shared" si="16"/>
        <v/>
      </c>
      <c r="F135" s="186" t="str">
        <f t="shared" si="16"/>
        <v/>
      </c>
      <c r="G135" s="186">
        <f t="shared" si="16"/>
        <v>810671400.53999996</v>
      </c>
      <c r="H135" s="186">
        <f t="shared" si="16"/>
        <v>1443702241.971</v>
      </c>
      <c r="I135" s="170"/>
      <c r="J135" s="186">
        <f t="shared" ref="J135:U135" si="18">IFERROR(J101*J118,"")</f>
        <v>1443702241.971</v>
      </c>
      <c r="K135" s="186">
        <f t="shared" si="18"/>
        <v>650122674.14963686</v>
      </c>
      <c r="L135" s="186" t="str">
        <f t="shared" si="18"/>
        <v/>
      </c>
      <c r="M135" s="186" t="str">
        <f t="shared" si="18"/>
        <v/>
      </c>
      <c r="N135" s="186" t="str">
        <f t="shared" si="18"/>
        <v/>
      </c>
      <c r="O135" s="186" t="str">
        <f t="shared" si="18"/>
        <v/>
      </c>
      <c r="P135" s="186" t="str">
        <f t="shared" si="18"/>
        <v/>
      </c>
      <c r="Q135" s="186" t="str">
        <f t="shared" si="18"/>
        <v/>
      </c>
      <c r="R135" s="170"/>
      <c r="S135" s="186" t="str">
        <f t="shared" si="18"/>
        <v/>
      </c>
      <c r="T135" s="186" t="str">
        <f t="shared" si="18"/>
        <v/>
      </c>
      <c r="U135" s="186" t="str">
        <f t="shared" si="18"/>
        <v/>
      </c>
    </row>
    <row r="136" spans="1:22">
      <c r="B136" s="160">
        <v>9</v>
      </c>
      <c r="C136" s="160"/>
      <c r="D136" s="186" t="str">
        <f t="shared" si="13"/>
        <v/>
      </c>
      <c r="E136" s="186" t="str">
        <f t="shared" si="16"/>
        <v/>
      </c>
      <c r="F136" s="186" t="str">
        <f t="shared" si="16"/>
        <v/>
      </c>
      <c r="G136" s="186" t="str">
        <f t="shared" si="16"/>
        <v/>
      </c>
      <c r="H136" s="186" t="str">
        <f t="shared" si="16"/>
        <v/>
      </c>
      <c r="I136" s="170"/>
      <c r="J136" s="186" t="str">
        <f t="shared" ref="J136:U136" si="19">IFERROR(J102*J119,"")</f>
        <v/>
      </c>
      <c r="K136" s="186">
        <f t="shared" si="19"/>
        <v>848774452.86399996</v>
      </c>
      <c r="L136" s="186">
        <f t="shared" si="19"/>
        <v>1503820679.5949998</v>
      </c>
      <c r="M136" s="186">
        <f t="shared" si="19"/>
        <v>669457243.719082</v>
      </c>
      <c r="N136" s="186" t="str">
        <f t="shared" si="19"/>
        <v/>
      </c>
      <c r="O136" s="186" t="str">
        <f t="shared" si="19"/>
        <v/>
      </c>
      <c r="P136" s="186" t="str">
        <f t="shared" si="19"/>
        <v/>
      </c>
      <c r="Q136" s="186" t="str">
        <f t="shared" si="19"/>
        <v/>
      </c>
      <c r="R136" s="170"/>
      <c r="S136" s="186" t="str">
        <f t="shared" si="19"/>
        <v/>
      </c>
      <c r="T136" s="186" t="str">
        <f t="shared" si="19"/>
        <v/>
      </c>
      <c r="U136" s="186" t="str">
        <f t="shared" si="19"/>
        <v/>
      </c>
    </row>
    <row r="137" spans="1:22">
      <c r="B137" s="160">
        <v>10</v>
      </c>
      <c r="C137" s="160"/>
      <c r="D137" s="186" t="str">
        <f t="shared" si="13"/>
        <v/>
      </c>
      <c r="E137" s="186" t="str">
        <f t="shared" si="16"/>
        <v/>
      </c>
      <c r="F137" s="186" t="str">
        <f t="shared" si="16"/>
        <v/>
      </c>
      <c r="G137" s="186" t="str">
        <f t="shared" si="16"/>
        <v/>
      </c>
      <c r="H137" s="186" t="str">
        <f t="shared" si="16"/>
        <v/>
      </c>
      <c r="I137" s="170"/>
      <c r="J137" s="186" t="str">
        <f t="shared" ref="J137:U137" si="20">IFERROR(J103*J120,"")</f>
        <v/>
      </c>
      <c r="K137" s="186" t="str">
        <f t="shared" si="20"/>
        <v/>
      </c>
      <c r="L137" s="186" t="str">
        <f t="shared" si="20"/>
        <v/>
      </c>
      <c r="M137" s="186">
        <f t="shared" si="20"/>
        <v>866078013.00999999</v>
      </c>
      <c r="N137" s="186">
        <f t="shared" si="20"/>
        <v>1544179758.1560001</v>
      </c>
      <c r="O137" s="186">
        <f t="shared" si="20"/>
        <v>686238966.0877521</v>
      </c>
      <c r="P137" s="186" t="str">
        <f t="shared" si="20"/>
        <v/>
      </c>
      <c r="Q137" s="186" t="str">
        <f t="shared" si="20"/>
        <v/>
      </c>
      <c r="R137" s="170"/>
      <c r="S137" s="186" t="str">
        <f t="shared" si="20"/>
        <v/>
      </c>
      <c r="T137" s="186" t="str">
        <f t="shared" si="20"/>
        <v/>
      </c>
      <c r="U137" s="186" t="str">
        <f t="shared" si="20"/>
        <v/>
      </c>
    </row>
    <row r="138" spans="1:22">
      <c r="B138" s="160">
        <v>11</v>
      </c>
      <c r="C138" s="160"/>
      <c r="D138" s="186" t="str">
        <f t="shared" si="13"/>
        <v/>
      </c>
      <c r="E138" s="186" t="str">
        <f t="shared" si="16"/>
        <v/>
      </c>
      <c r="F138" s="186" t="str">
        <f t="shared" si="16"/>
        <v/>
      </c>
      <c r="G138" s="186" t="str">
        <f t="shared" si="16"/>
        <v/>
      </c>
      <c r="H138" s="186" t="str">
        <f t="shared" si="16"/>
        <v/>
      </c>
      <c r="I138" s="170"/>
      <c r="J138" s="186" t="str">
        <f t="shared" ref="J138:U138" si="21">IFERROR(J104*J121,"")</f>
        <v/>
      </c>
      <c r="K138" s="186" t="str">
        <f t="shared" si="21"/>
        <v/>
      </c>
      <c r="L138" s="186" t="str">
        <f t="shared" si="21"/>
        <v/>
      </c>
      <c r="M138" s="186" t="str">
        <f t="shared" si="21"/>
        <v/>
      </c>
      <c r="N138" s="186" t="str">
        <f t="shared" si="21"/>
        <v/>
      </c>
      <c r="O138" s="186">
        <f t="shared" si="21"/>
        <v>971628124.10399997</v>
      </c>
      <c r="P138" s="186">
        <f t="shared" si="21"/>
        <v>1621438955.4488399</v>
      </c>
      <c r="Q138" s="186">
        <f t="shared" si="21"/>
        <v>698546643.69570279</v>
      </c>
      <c r="R138" s="170"/>
      <c r="S138" s="186" t="str">
        <f t="shared" si="21"/>
        <v/>
      </c>
      <c r="T138" s="186" t="str">
        <f t="shared" si="21"/>
        <v/>
      </c>
      <c r="U138" s="186" t="str">
        <f t="shared" si="21"/>
        <v/>
      </c>
    </row>
    <row r="139" spans="1:22">
      <c r="B139" s="160">
        <v>12</v>
      </c>
      <c r="C139" s="160"/>
      <c r="D139" s="186" t="str">
        <f t="shared" si="13"/>
        <v/>
      </c>
      <c r="E139" s="186" t="str">
        <f t="shared" si="16"/>
        <v/>
      </c>
      <c r="F139" s="186" t="str">
        <f t="shared" si="16"/>
        <v/>
      </c>
      <c r="G139" s="186" t="str">
        <f t="shared" si="16"/>
        <v/>
      </c>
      <c r="H139" s="186" t="str">
        <f t="shared" si="16"/>
        <v/>
      </c>
      <c r="I139" s="170"/>
      <c r="J139" s="186" t="str">
        <f t="shared" ref="J139:U139" si="22">IFERROR(J105*J122,"")</f>
        <v/>
      </c>
      <c r="K139" s="186" t="str">
        <f t="shared" si="22"/>
        <v/>
      </c>
      <c r="L139" s="186" t="str">
        <f t="shared" si="22"/>
        <v/>
      </c>
      <c r="M139" s="186" t="str">
        <f t="shared" si="22"/>
        <v/>
      </c>
      <c r="N139" s="186" t="str">
        <f t="shared" si="22"/>
        <v/>
      </c>
      <c r="O139" s="186" t="str">
        <f t="shared" si="22"/>
        <v/>
      </c>
      <c r="P139" s="186" t="str">
        <f t="shared" si="22"/>
        <v/>
      </c>
      <c r="Q139" s="186">
        <f t="shared" si="22"/>
        <v>768260883.37450004</v>
      </c>
      <c r="R139" s="170"/>
      <c r="S139" s="186">
        <f t="shared" si="22"/>
        <v>1366510858.7495</v>
      </c>
      <c r="T139" s="186" t="str">
        <f t="shared" si="22"/>
        <v/>
      </c>
      <c r="U139" s="186" t="str">
        <f t="shared" si="22"/>
        <v/>
      </c>
    </row>
    <row r="140" spans="1:22">
      <c r="B140" s="160">
        <v>13</v>
      </c>
      <c r="C140" s="160"/>
      <c r="D140" s="186" t="str">
        <f t="shared" si="13"/>
        <v/>
      </c>
      <c r="E140" s="186" t="str">
        <f t="shared" si="16"/>
        <v/>
      </c>
      <c r="F140" s="186" t="str">
        <f t="shared" si="16"/>
        <v/>
      </c>
      <c r="G140" s="186" t="str">
        <f t="shared" si="16"/>
        <v/>
      </c>
      <c r="H140" s="186" t="str">
        <f t="shared" si="16"/>
        <v/>
      </c>
      <c r="I140" s="170"/>
      <c r="J140" s="186" t="str">
        <f t="shared" ref="J140:U140" si="23">IFERROR(J106*J123,"")</f>
        <v/>
      </c>
      <c r="K140" s="186" t="str">
        <f t="shared" si="23"/>
        <v/>
      </c>
      <c r="L140" s="186" t="str">
        <f t="shared" si="23"/>
        <v/>
      </c>
      <c r="M140" s="186" t="str">
        <f t="shared" si="23"/>
        <v/>
      </c>
      <c r="N140" s="186" t="str">
        <f t="shared" si="23"/>
        <v/>
      </c>
      <c r="O140" s="186" t="str">
        <f t="shared" si="23"/>
        <v/>
      </c>
      <c r="P140" s="186" t="str">
        <f t="shared" si="23"/>
        <v/>
      </c>
      <c r="Q140" s="186" t="str">
        <f t="shared" si="23"/>
        <v/>
      </c>
      <c r="R140" s="170"/>
      <c r="S140" s="186" t="str">
        <f t="shared" si="23"/>
        <v/>
      </c>
      <c r="T140" s="186" t="str">
        <f t="shared" si="23"/>
        <v/>
      </c>
      <c r="U140" s="186" t="str">
        <f t="shared" si="23"/>
        <v/>
      </c>
    </row>
    <row r="141" spans="1:22"/>
    <row r="142" spans="1:22"/>
    <row r="143" spans="1:22" s="90" customFormat="1" ht="18" customHeight="1">
      <c r="A143" s="88"/>
      <c r="B143" s="89" t="s">
        <v>321</v>
      </c>
      <c r="C143" s="88"/>
      <c r="D143" s="88"/>
      <c r="E143" s="88"/>
      <c r="F143" s="88"/>
      <c r="G143" s="88"/>
      <c r="H143" s="88"/>
      <c r="I143" s="88"/>
      <c r="J143" s="88"/>
      <c r="K143" s="88"/>
      <c r="L143" s="88"/>
      <c r="M143" s="88"/>
      <c r="N143" s="88"/>
      <c r="O143" s="88"/>
      <c r="P143" s="88"/>
      <c r="Q143" s="88"/>
      <c r="R143" s="88"/>
      <c r="S143" s="88"/>
      <c r="T143" s="88"/>
      <c r="U143" s="88"/>
      <c r="V143" s="88"/>
    </row>
    <row r="144" spans="1:22" s="90" customFormat="1" ht="21" customHeight="1">
      <c r="A144" s="161"/>
      <c r="B144" s="162" t="s">
        <v>322</v>
      </c>
      <c r="C144" s="163"/>
      <c r="D144" s="161"/>
      <c r="E144" s="161"/>
      <c r="F144" s="161"/>
      <c r="G144" s="161"/>
      <c r="H144" s="161"/>
      <c r="I144" s="161"/>
      <c r="J144" s="161"/>
      <c r="K144" s="161"/>
      <c r="L144" s="161"/>
      <c r="M144" s="161"/>
      <c r="N144" s="161"/>
      <c r="O144" s="161"/>
      <c r="P144" s="161"/>
      <c r="Q144" s="161"/>
      <c r="R144" s="161"/>
      <c r="S144" s="161"/>
      <c r="T144" s="161"/>
      <c r="U144" s="161"/>
      <c r="V144" s="161"/>
    </row>
    <row r="145" spans="2:22" s="90" customFormat="1" ht="21" customHeight="1">
      <c r="B145" s="180"/>
      <c r="C145" s="181"/>
    </row>
    <row r="146" spans="2:22" s="90" customFormat="1" ht="21" customHeight="1">
      <c r="B146" s="180"/>
      <c r="C146" s="416"/>
      <c r="D146" s="418" t="s">
        <v>79</v>
      </c>
      <c r="E146" s="419"/>
      <c r="F146" s="419"/>
      <c r="G146" s="419"/>
      <c r="H146" s="419"/>
      <c r="I146" s="419"/>
      <c r="J146" s="419"/>
      <c r="K146" s="419"/>
      <c r="L146" s="419"/>
      <c r="M146" s="419"/>
      <c r="N146" s="419"/>
      <c r="O146" s="253" t="s">
        <v>80</v>
      </c>
      <c r="P146" s="257"/>
      <c r="Q146" s="257"/>
      <c r="R146" s="159"/>
      <c r="S146" s="257"/>
      <c r="T146" s="257"/>
      <c r="U146" s="258"/>
    </row>
    <row r="147" spans="2:22" s="90" customFormat="1" ht="21" customHeight="1">
      <c r="B147" s="180"/>
      <c r="C147" s="417"/>
      <c r="D147" s="420" t="s">
        <v>81</v>
      </c>
      <c r="E147" s="421"/>
      <c r="F147" s="421"/>
      <c r="G147" s="421"/>
      <c r="H147" s="421"/>
      <c r="I147" s="421"/>
      <c r="J147" s="421"/>
      <c r="K147" s="421"/>
      <c r="L147" s="421"/>
      <c r="M147" s="421"/>
      <c r="N147" s="421"/>
      <c r="O147" s="254" t="s">
        <v>82</v>
      </c>
      <c r="P147" s="255"/>
      <c r="Q147" s="255"/>
      <c r="R147" s="159"/>
      <c r="S147" s="255"/>
      <c r="T147" s="255"/>
      <c r="U147" s="256"/>
    </row>
    <row r="148" spans="2:22" ht="42.75" customHeight="1">
      <c r="C148" s="157" t="s">
        <v>313</v>
      </c>
      <c r="D148" s="34" t="s">
        <v>87</v>
      </c>
      <c r="E148" s="34" t="s">
        <v>88</v>
      </c>
      <c r="F148" s="34" t="s">
        <v>89</v>
      </c>
      <c r="G148" s="34" t="s">
        <v>90</v>
      </c>
      <c r="H148" s="34" t="s">
        <v>91</v>
      </c>
      <c r="I148" s="159"/>
      <c r="J148" s="34" t="s">
        <v>92</v>
      </c>
      <c r="K148" s="34" t="s">
        <v>93</v>
      </c>
      <c r="L148" s="34" t="s">
        <v>94</v>
      </c>
      <c r="M148" s="34" t="s">
        <v>95</v>
      </c>
      <c r="N148" s="34" t="s">
        <v>96</v>
      </c>
      <c r="O148" s="34" t="s">
        <v>97</v>
      </c>
      <c r="P148" s="34" t="s">
        <v>98</v>
      </c>
      <c r="Q148" s="34" t="s">
        <v>99</v>
      </c>
      <c r="R148" s="159"/>
      <c r="S148" s="30" t="s">
        <v>100</v>
      </c>
      <c r="T148" s="30" t="s">
        <v>101</v>
      </c>
      <c r="U148" s="30" t="s">
        <v>102</v>
      </c>
      <c r="V148" s="171"/>
    </row>
    <row r="149" spans="2:22" ht="42.75" customHeight="1">
      <c r="C149" s="157" t="s">
        <v>313</v>
      </c>
      <c r="D149" s="34" t="s">
        <v>87</v>
      </c>
      <c r="E149" s="34" t="s">
        <v>88</v>
      </c>
      <c r="F149" s="34" t="s">
        <v>89</v>
      </c>
      <c r="G149" s="34" t="s">
        <v>90</v>
      </c>
      <c r="H149" s="34" t="s">
        <v>91</v>
      </c>
      <c r="I149" s="159"/>
      <c r="J149" s="34" t="s">
        <v>92</v>
      </c>
      <c r="K149" s="34" t="s">
        <v>93</v>
      </c>
      <c r="L149" s="34" t="s">
        <v>94</v>
      </c>
      <c r="M149" s="34" t="s">
        <v>95</v>
      </c>
      <c r="N149" s="34" t="s">
        <v>96</v>
      </c>
      <c r="O149" s="34" t="s">
        <v>97</v>
      </c>
      <c r="P149" s="34" t="s">
        <v>98</v>
      </c>
      <c r="Q149" s="34" t="s">
        <v>99</v>
      </c>
      <c r="R149" s="159"/>
      <c r="S149" s="30" t="s">
        <v>103</v>
      </c>
      <c r="T149" s="30" t="s">
        <v>104</v>
      </c>
      <c r="U149" s="30" t="s">
        <v>102</v>
      </c>
      <c r="V149" s="171"/>
    </row>
    <row r="150" spans="2:22" ht="31.4" customHeight="1">
      <c r="C150" s="157" t="s">
        <v>323</v>
      </c>
      <c r="D150" s="209" t="s">
        <v>284</v>
      </c>
      <c r="E150" s="210" t="s">
        <v>289</v>
      </c>
      <c r="F150" s="210" t="s">
        <v>292</v>
      </c>
      <c r="G150" s="210" t="s">
        <v>293</v>
      </c>
      <c r="H150" s="157" t="s">
        <v>294</v>
      </c>
      <c r="I150" s="159"/>
      <c r="J150" s="157" t="s">
        <v>294</v>
      </c>
      <c r="K150" s="210" t="s">
        <v>295</v>
      </c>
      <c r="L150" s="210" t="s">
        <v>296</v>
      </c>
      <c r="M150" s="210" t="s">
        <v>297</v>
      </c>
      <c r="N150" s="210" t="s">
        <v>298</v>
      </c>
      <c r="O150" s="210" t="s">
        <v>299</v>
      </c>
      <c r="P150" s="210" t="s">
        <v>300</v>
      </c>
      <c r="Q150" s="210" t="s">
        <v>301</v>
      </c>
      <c r="R150" s="159"/>
      <c r="S150" s="210" t="s">
        <v>302</v>
      </c>
      <c r="T150" s="210" t="s">
        <v>303</v>
      </c>
      <c r="U150" s="210" t="s">
        <v>304</v>
      </c>
      <c r="V150" s="172"/>
    </row>
    <row r="151" spans="2:22" ht="56.25" customHeight="1">
      <c r="C151" s="160" t="s">
        <v>324</v>
      </c>
      <c r="D151" s="169">
        <f>IFERROR(SUM(D133:D140),"")</f>
        <v>1116389262.3399999</v>
      </c>
      <c r="E151" s="169">
        <f t="shared" ref="E151:U151" si="24">IFERROR(SUM(E133:E140),"")</f>
        <v>1239357971.0605998</v>
      </c>
      <c r="F151" s="169">
        <f t="shared" si="24"/>
        <v>1311180162.0729997</v>
      </c>
      <c r="G151" s="169">
        <f t="shared" si="24"/>
        <v>1406317798.2312179</v>
      </c>
      <c r="H151" s="169">
        <f t="shared" si="24"/>
        <v>1443702241.971</v>
      </c>
      <c r="I151" s="170"/>
      <c r="J151" s="169">
        <f t="shared" si="24"/>
        <v>1443702241.971</v>
      </c>
      <c r="K151" s="169">
        <f t="shared" si="24"/>
        <v>1498897127.0136368</v>
      </c>
      <c r="L151" s="169">
        <f t="shared" si="24"/>
        <v>1503820679.5949998</v>
      </c>
      <c r="M151" s="169">
        <f t="shared" si="24"/>
        <v>1535535256.7290821</v>
      </c>
      <c r="N151" s="169">
        <f t="shared" si="24"/>
        <v>1544179758.1560001</v>
      </c>
      <c r="O151" s="169">
        <f t="shared" si="24"/>
        <v>1657867090.191752</v>
      </c>
      <c r="P151" s="169">
        <f t="shared" si="24"/>
        <v>1621438955.4488399</v>
      </c>
      <c r="Q151" s="169">
        <f t="shared" si="24"/>
        <v>1466807527.0702028</v>
      </c>
      <c r="R151" s="170"/>
      <c r="S151" s="169">
        <f t="shared" si="24"/>
        <v>1366510858.7495</v>
      </c>
      <c r="T151" s="169">
        <f t="shared" si="24"/>
        <v>0</v>
      </c>
      <c r="U151" s="169">
        <f t="shared" si="24"/>
        <v>0</v>
      </c>
      <c r="V151" s="171"/>
    </row>
    <row r="152" spans="2:22" ht="54.75" customHeight="1">
      <c r="C152" s="160" t="s">
        <v>276</v>
      </c>
      <c r="D152" s="169">
        <f>IF('3f WHD'!K$13&lt;&gt;"",SUMIF($K$38:$K$69,"="&amp;D$150,$G$38:$G$69)+SUMIF($J$38:$J$69,"="&amp;D$150,$G$38:$G$69),"")</f>
        <v>289086325</v>
      </c>
      <c r="E152" s="169">
        <f>IF('3f WHD'!L$13&lt;&gt;"",SUMIF($K$38:$K$69,"="&amp;E$150,$G$38:$G$69)+SUMIF($J$38:$J$69,"="&amp;E$150,$G$38:$G$69),"")</f>
        <v>287029215</v>
      </c>
      <c r="F152" s="169">
        <f>IF('3f WHD'!M$13&lt;&gt;"",SUMIF($K$38:$K$69,"="&amp;F$150,$G$38:$G$69)+SUMIF($J$38:$J$69,"="&amp;F$150,$G$38:$G$69),"")</f>
        <v>287428212</v>
      </c>
      <c r="G152" s="169">
        <f>IF('3f WHD'!N$13&lt;&gt;"",SUMIF($K$38:$K$69,"="&amp;G$150,$G$38:$G$69)+SUMIF($J$38:$J$69,"="&amp;G$150,$G$38:$G$69),"")</f>
        <v>284821302</v>
      </c>
      <c r="H152" s="169">
        <f>IF('3f WHD'!O$13&lt;&gt;"",SUMIF($K$38:$K$69,"="&amp;H$150,$G$38:$G$69)+SUMIF($J$38:$J$69,"="&amp;H$150,$G$38:$G$69),"")</f>
        <v>285658030</v>
      </c>
      <c r="I152" s="170"/>
      <c r="J152" s="169">
        <f>IF('3f WHD'!Q$13&lt;&gt;"",SUMIF($K$38:$K$69,"="&amp;J$150,$G$38:$G$69)+SUMIF($J$38:$J$69,"="&amp;J$150,$G$38:$G$69),"")</f>
        <v>285658030</v>
      </c>
      <c r="K152" s="169">
        <f>IF('3f WHD'!R$13&lt;&gt;"",SUMIF($K$38:$K$69,"="&amp;K$150,$G$38:$G$69)+SUMIF($J$38:$J$69,"="&amp;K$150,$G$38:$G$69),"")</f>
        <v>284998608</v>
      </c>
      <c r="L152" s="169">
        <f>IF('3f WHD'!S$13&lt;&gt;"",SUMIF($K$38:$K$69,"="&amp;L$150,$G$38:$G$69)+SUMIF($J$38:$J$69,"="&amp;L$150,$G$38:$G$69),"")</f>
        <v>275232817</v>
      </c>
      <c r="M152" s="169">
        <f>IF('3f WHD'!T$13&lt;&gt;"",SUMIF($K$38:$K$69,"="&amp;M$150,$G$38:$G$69)+SUMIF($J$38:$J$69,"="&amp;M$150,$G$38:$G$69),"")</f>
        <v>273686938</v>
      </c>
      <c r="N152" s="169">
        <f>IF('3f WHD'!U$13&lt;&gt;"",SUMIF($K$38:$K$69,"="&amp;N$150,$G$38:$G$69)+SUMIF($J$38:$J$69,"="&amp;N$150,$G$38:$G$69),"")</f>
        <v>275266021</v>
      </c>
      <c r="O152" s="169">
        <f>IF('3f WHD'!V$13&lt;&gt;"",SUMIF($K$38:$K$69,"="&amp;O$150,$G$38:$G$69)+SUMIF($J$38:$J$69,"="&amp;O$150,$G$38:$G$69),"")</f>
        <v>261785742</v>
      </c>
      <c r="P152" s="169">
        <f>IF('3f WHD'!W$13&lt;&gt;"",SUMIF($K$38:$K$69,"="&amp;P$150,$G$38:$G$69)+SUMIF($J$38:$J$69,"="&amp;P$150,$G$38:$G$69),"")</f>
        <v>257458677.59999999</v>
      </c>
      <c r="Q152" s="169">
        <f>IF('3f WHD'!X$13&lt;&gt;"",SUMIF($K$38:$K$69,"="&amp;Q$150,$G$38:$G$69)+SUMIF($J$38:$J$69,"="&amp;Q$150,$G$38:$G$69),"")</f>
        <v>265213181.05699998</v>
      </c>
      <c r="R152" s="170"/>
      <c r="S152" s="169">
        <f>IF('3f WHD'!Z$13&lt;&gt;"",SUMIF($K$38:$K$69,"="&amp;S$150,$G$38:$G$69)+SUMIF($J$38:$J$69,"="&amp;S$150,$G$38:$G$69),"")</f>
        <v>265840089.45700002</v>
      </c>
      <c r="T152" s="169" t="str">
        <f>IF('3f WHD'!AA$13&lt;&gt;"",SUMIF($K$38:$K$69,"="&amp;T$150,$G$38:$G$69)+SUMIF($J$38:$J$69,"="&amp;T$150,$G$38:$G$69),"")</f>
        <v/>
      </c>
      <c r="U152" s="169" t="str">
        <f>IF('3f WHD'!AB$13&lt;&gt;"",SUMIF($K$38:$K$69,"="&amp;U$150,$G$38:$G$69)+SUMIF($J$38:$J$69,"="&amp;U$150,$G$38:$G$69),"")</f>
        <v/>
      </c>
    </row>
    <row r="153" spans="2:22" ht="64.400000000000006" customHeight="1">
      <c r="C153" s="160" t="s">
        <v>325</v>
      </c>
      <c r="D153" s="169">
        <f>IF('3f WHD'!K$13&lt;&gt;"",SUMIF($K$38:$K$69,"="&amp;D$150,$H$38:$H$69)+SUMIF($J$38:$J$69,"="&amp;D$150,$H$38:$H$69),"")</f>
        <v>0</v>
      </c>
      <c r="E153" s="169">
        <f>IF('3f WHD'!L$13&lt;&gt;"",SUMIF($K$38:$K$69,"="&amp;E$150,$H$38:$H$69)+SUMIF($J$38:$J$69,"="&amp;E$150,$H$38:$H$69),"")</f>
        <v>4058627</v>
      </c>
      <c r="F153" s="169">
        <f>IF('3f WHD'!M$13&lt;&gt;"",SUMIF($K$38:$K$69,"="&amp;F$150,$H$38:$H$69)+SUMIF($J$38:$J$69,"="&amp;F$150,$H$38:$H$69),"")</f>
        <v>8117254</v>
      </c>
      <c r="G153" s="169">
        <f>IF('3f WHD'!N$13&lt;&gt;"",SUMIF($K$38:$K$69,"="&amp;G$150,$H$38:$H$69)+SUMIF($J$38:$J$69,"="&amp;G$150,$H$38:$H$69),"")</f>
        <v>8523116.6999999993</v>
      </c>
      <c r="H153" s="169">
        <f>IF('3f WHD'!O$13&lt;&gt;"",SUMIF($K$38:$K$69,"="&amp;H$150,$H$38:$H$69)+SUMIF($J$38:$J$69,"="&amp;H$150,$H$38:$H$69),"")</f>
        <v>8928979.4000000004</v>
      </c>
      <c r="I153" s="170"/>
      <c r="J153" s="169">
        <f>IF('3f WHD'!Q$13&lt;&gt;"",SUMIF($K$38:$K$69,"="&amp;J$150,$H$38:$H$69)+SUMIF($J$38:$J$69,"="&amp;J$150,$H$38:$H$69),"")</f>
        <v>8928979.4000000004</v>
      </c>
      <c r="K153" s="169">
        <f>IF('3f WHD'!R$13&lt;&gt;"",SUMIF($K$38:$K$69,"="&amp;K$150,$H$38:$H$69)+SUMIF($J$38:$J$69,"="&amp;K$150,$H$38:$H$69),"")</f>
        <v>9375428.370000001</v>
      </c>
      <c r="L153" s="169">
        <f>IF('3f WHD'!S$13&lt;&gt;"",SUMIF($K$38:$K$69,"="&amp;L$150,$H$38:$H$69)+SUMIF($J$38:$J$69,"="&amp;L$150,$H$38:$H$69),"")</f>
        <v>9821877.3400000017</v>
      </c>
      <c r="M153" s="169">
        <f>IF('3f WHD'!T$13&lt;&gt;"",SUMIF($K$38:$K$69,"="&amp;M$150,$H$38:$H$69)+SUMIF($J$38:$J$69,"="&amp;M$150,$H$38:$H$69),"")</f>
        <v>10312971.207000002</v>
      </c>
      <c r="N153" s="169">
        <f>IF('3f WHD'!U$13&lt;&gt;"",SUMIF($K$38:$K$69,"="&amp;N$150,$H$38:$H$69)+SUMIF($J$38:$J$69,"="&amp;N$150,$H$38:$H$69),"")</f>
        <v>10804065.074000003</v>
      </c>
      <c r="O153" s="169">
        <f>IF('3f WHD'!V$13&lt;&gt;"",SUMIF($K$38:$K$69,"="&amp;O$150,$H$38:$H$69)+SUMIF($J$38:$J$69,"="&amp;O$150,$H$38:$H$69),"")</f>
        <v>11344268.327700004</v>
      </c>
      <c r="P153" s="169">
        <f>IF('3f WHD'!W$13&lt;&gt;"",SUMIF($K$38:$K$69,"="&amp;P$150,$H$38:$H$69)+SUMIF($J$38:$J$69,"="&amp;P$150,$H$38:$H$69),"")</f>
        <v>11884471.581400003</v>
      </c>
      <c r="Q153" s="169">
        <f>IF('3f WHD'!X$13&lt;&gt;"",SUMIF($K$38:$K$69,"="&amp;Q$150,$H$38:$H$69)+SUMIF($J$38:$J$69,"="&amp;Q$150,$H$38:$H$69),"")</f>
        <v>12478695.160470003</v>
      </c>
      <c r="R153" s="170"/>
      <c r="S153" s="169">
        <f>IF('3f WHD'!Z$13&lt;&gt;"",SUMIF($K$38:$K$69,"="&amp;S$150,$H$38:$H$69)+SUMIF($J$38:$J$69,"="&amp;S$150,$H$38:$H$69),"")</f>
        <v>13072918.739540005</v>
      </c>
      <c r="T153" s="169" t="str">
        <f>IF('3f WHD'!AA$13&lt;&gt;"",SUMIF($K$38:$K$69,"="&amp;T$150,$H$38:$H$69)+SUMIF($J$38:$J$69,"="&amp;T$150,$H$38:$H$69),"")</f>
        <v/>
      </c>
      <c r="U153" s="169" t="str">
        <f>IF('3f WHD'!AB$13&lt;&gt;"",SUMIF($K$38:$K$69,"="&amp;U$150,$H$38:$H$69)+SUMIF($J$38:$J$69,"="&amp;U$150,$H$38:$H$69),"")</f>
        <v/>
      </c>
    </row>
    <row r="154" spans="2:22" ht="49.4" customHeight="1">
      <c r="C154" s="160" t="s">
        <v>326</v>
      </c>
      <c r="D154" s="169">
        <f>IF('3f WHD'!K$13&lt;&gt;"",SUMIF($K$38:$K$69,"="&amp;D$150,$I$38:$I$69)+SUMIF($J$38:$J$69,"="&amp;D$150,$I$38:$I$69),"")</f>
        <v>0</v>
      </c>
      <c r="E154" s="169">
        <f>IF('3f WHD'!L$13&lt;&gt;"",SUMIF($K$38:$K$69,"="&amp;E$150,$I$38:$I$69)+SUMIF($J$38:$J$69,"="&amp;E$150,$I$38:$I$69),"")</f>
        <v>0</v>
      </c>
      <c r="F154" s="169">
        <f>IF('3f WHD'!M$13&lt;&gt;"",SUMIF($K$38:$K$69,"="&amp;F$150,$I$38:$I$69)+SUMIF($J$38:$J$69,"="&amp;F$150,$I$38:$I$69),"")</f>
        <v>0</v>
      </c>
      <c r="G154" s="169">
        <f>IF('3f WHD'!N$13&lt;&gt;"",SUMIF($K$38:$K$69,"="&amp;G$150,$I$38:$I$69)+SUMIF($J$38:$J$69,"="&amp;G$150,$I$38:$I$69),"")</f>
        <v>0</v>
      </c>
      <c r="H154" s="169">
        <f>IF('3f WHD'!O$13&lt;&gt;"",SUMIF($K$38:$K$69,"="&amp;H$150,$I$38:$I$69)+SUMIF($J$38:$J$69,"="&amp;H$150,$I$38:$I$69),"")</f>
        <v>0</v>
      </c>
      <c r="I154" s="170"/>
      <c r="J154" s="169">
        <f>IF('3f WHD'!Q$13&lt;&gt;"",SUMIF($K$38:$K$69,"="&amp;J$150,$I$38:$I$69)+SUMIF($J$38:$J$69,"="&amp;J$150,$I$38:$I$69),"")</f>
        <v>0</v>
      </c>
      <c r="K154" s="169">
        <f>IF('3f WHD'!R$13&lt;&gt;"",SUMIF($K$38:$K$69,"="&amp;K$150,$I$38:$I$69)+SUMIF($J$38:$J$69,"="&amp;K$150,$I$38:$I$69),"")</f>
        <v>0</v>
      </c>
      <c r="L154" s="169">
        <f>IF('3f WHD'!S$13&lt;&gt;"",SUMIF($K$38:$K$69,"="&amp;L$150,$I$38:$I$69)+SUMIF($J$38:$J$69,"="&amp;L$150,$I$38:$I$69),"")</f>
        <v>0</v>
      </c>
      <c r="M154" s="169">
        <f>IF('3f WHD'!T$13&lt;&gt;"",SUMIF($K$38:$K$69,"="&amp;M$150,$I$38:$I$69)+SUMIF($J$38:$J$69,"="&amp;M$150,$I$38:$I$69),"")</f>
        <v>4430396.3839999996</v>
      </c>
      <c r="N154" s="169">
        <f>IF('3f WHD'!U$13&lt;&gt;"",SUMIF($K$38:$K$69,"="&amp;N$150,$I$38:$I$69)+SUMIF($J$38:$J$69,"="&amp;N$150,$I$38:$I$69),"")</f>
        <v>8736597.3889999986</v>
      </c>
      <c r="O154" s="169">
        <f>IF('3f WHD'!V$13&lt;&gt;"",SUMIF($K$38:$K$69,"="&amp;O$150,$I$38:$I$69)+SUMIF($J$38:$J$69,"="&amp;O$150,$I$38:$I$69),"")</f>
        <v>8423668.2469999995</v>
      </c>
      <c r="P154" s="169">
        <f>IF('3f WHD'!W$13&lt;&gt;"",SUMIF($K$38:$K$69,"="&amp;P$150,$I$38:$I$69)+SUMIF($J$38:$J$69,"="&amp;P$150,$I$38:$I$69),"")</f>
        <v>8798806.6639999989</v>
      </c>
      <c r="Q154" s="169">
        <f>IF('3f WHD'!X$13&lt;&gt;"",SUMIF($K$38:$K$69,"="&amp;Q$150,$I$38:$I$69)+SUMIF($J$38:$J$69,"="&amp;Q$150,$I$38:$I$69),"")</f>
        <v>9639861.3670000006</v>
      </c>
      <c r="R154" s="170"/>
      <c r="S154" s="169">
        <f>IF('3f WHD'!Z$13&lt;&gt;"",SUMIF($K$38:$K$69,"="&amp;S$150,$I$38:$I$69)+SUMIF($J$38:$J$69,"="&amp;S$150,$I$38:$I$69),"")</f>
        <v>9867391.9450000003</v>
      </c>
      <c r="T154" s="169" t="str">
        <f>IF('3f WHD'!AA$13&lt;&gt;"",SUMIF($K$38:$K$69,"="&amp;T$150,$I$38:$I$69)+SUMIF($J$38:$J$69,"="&amp;T$150,$I$38:$I$69),"")</f>
        <v/>
      </c>
      <c r="U154" s="169" t="str">
        <f>IF('3f WHD'!AB$13&lt;&gt;"",SUMIF($K$38:$K$69,"="&amp;U$150,$I$38:$I$69)+SUMIF($J$38:$J$69,"="&amp;U$150,$I$38:$I$69),"")</f>
        <v/>
      </c>
    </row>
    <row r="155" spans="2:22"/>
    <row r="156" spans="2:22"/>
    <row r="157" spans="2:22" ht="55.5" customHeight="1">
      <c r="C157" s="160" t="s">
        <v>327</v>
      </c>
      <c r="D157" s="208">
        <f>IFERROR(D151/(D152-D153-D154),"-")</f>
        <v>3.86178509945083</v>
      </c>
      <c r="E157" s="208">
        <f t="shared" ref="E157:U157" si="25">IFERROR(E151/(E152-E153-E154),"-")</f>
        <v>4.3798119791184789</v>
      </c>
      <c r="F157" s="208">
        <f t="shared" si="25"/>
        <v>4.6943384228877969</v>
      </c>
      <c r="G157" s="208">
        <f t="shared" si="25"/>
        <v>5.0898553557427864</v>
      </c>
      <c r="H157" s="208">
        <f t="shared" si="25"/>
        <v>5.2170245185345925</v>
      </c>
      <c r="I157" s="170"/>
      <c r="J157" s="208">
        <f t="shared" si="25"/>
        <v>5.2170245185345925</v>
      </c>
      <c r="K157" s="208">
        <f t="shared" si="25"/>
        <v>5.4382114342696974</v>
      </c>
      <c r="L157" s="208">
        <f t="shared" si="25"/>
        <v>5.6660086487823103</v>
      </c>
      <c r="M157" s="208">
        <f t="shared" si="25"/>
        <v>5.9299995528126548</v>
      </c>
      <c r="N157" s="208">
        <f t="shared" si="25"/>
        <v>6.0384303183314465</v>
      </c>
      <c r="O157" s="179">
        <f t="shared" si="25"/>
        <v>6.8501864450773278</v>
      </c>
      <c r="P157" s="179">
        <f t="shared" si="25"/>
        <v>6.8480043107034856</v>
      </c>
      <c r="Q157" s="179">
        <f t="shared" si="25"/>
        <v>6.0338953603312691</v>
      </c>
      <c r="R157" s="170"/>
      <c r="S157" s="179">
        <f t="shared" si="25"/>
        <v>5.6258217510753665</v>
      </c>
      <c r="T157" s="179" t="str">
        <f t="shared" si="25"/>
        <v>-</v>
      </c>
      <c r="U157" s="179" t="str">
        <f t="shared" si="25"/>
        <v>-</v>
      </c>
    </row>
    <row r="158" spans="2:22"/>
    <row r="159" spans="2:22"/>
  </sheetData>
  <mergeCells count="4">
    <mergeCell ref="B3:O3"/>
    <mergeCell ref="C146:C147"/>
    <mergeCell ref="D146:N146"/>
    <mergeCell ref="D147:N147"/>
  </mergeCells>
  <pageMargins left="0.7" right="0.7" top="0.75" bottom="0.75" header="0.3" footer="0.3"/>
  <pageSetup paperSize="9" orientation="portrait" r:id="rId1"/>
  <headerFooter>
    <oddFooter>&amp;C_x000D_&amp;1#&amp;"Calibri"&amp;10&amp;K000000 OFFICIAL-InternalOnly</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70D3-EAD0-4F66-BE52-82C7C88B05BC}">
  <sheetPr>
    <tabColor theme="7" tint="0.79998168889431442"/>
    <pageSetUpPr autoPageBreaks="0"/>
  </sheetPr>
  <dimension ref="A1:AC37"/>
  <sheetViews>
    <sheetView workbookViewId="0"/>
  </sheetViews>
  <sheetFormatPr defaultColWidth="0" defaultRowHeight="0" customHeight="1" zeroHeight="1"/>
  <cols>
    <col min="1" max="1" width="3" customWidth="1"/>
    <col min="2" max="2" width="36" customWidth="1"/>
    <col min="3" max="3" width="36.84375" customWidth="1"/>
    <col min="4" max="4" width="21.15234375" customWidth="1"/>
    <col min="5" max="5" width="15.61328125" customWidth="1"/>
    <col min="6" max="6" width="20.4609375" customWidth="1"/>
    <col min="7" max="7" width="1.4609375" customWidth="1"/>
    <col min="8" max="8" width="18" customWidth="1"/>
    <col min="9" max="9" width="13" customWidth="1"/>
    <col min="10" max="10" width="16" customWidth="1"/>
    <col min="11" max="11" width="11.4609375" customWidth="1"/>
    <col min="12" max="12" width="15.61328125" customWidth="1"/>
    <col min="13" max="13" width="13.84375" customWidth="1"/>
    <col min="14" max="15" width="13" customWidth="1"/>
    <col min="16" max="16" width="1.4609375" customWidth="1"/>
    <col min="17" max="24" width="15.61328125" customWidth="1"/>
    <col min="25" max="25" width="1.4609375" customWidth="1"/>
    <col min="26" max="28" width="15.61328125" customWidth="1"/>
    <col min="29" max="29" width="8.765625" customWidth="1"/>
  </cols>
  <sheetData>
    <row r="1" spans="1:29" ht="12.75" customHeight="1">
      <c r="A1" s="2"/>
      <c r="B1" s="2"/>
      <c r="C1" s="2"/>
      <c r="D1" s="2"/>
      <c r="E1" s="40"/>
      <c r="F1" s="2"/>
      <c r="G1" s="2"/>
      <c r="H1" s="2"/>
      <c r="I1" s="2"/>
      <c r="J1" s="2"/>
      <c r="K1" s="2"/>
      <c r="L1" s="2"/>
      <c r="M1" s="2"/>
      <c r="N1" s="2"/>
      <c r="O1" s="2"/>
      <c r="P1" s="2"/>
      <c r="Q1" s="2"/>
      <c r="R1" s="2"/>
      <c r="S1" s="2"/>
      <c r="T1" s="2"/>
      <c r="U1" s="2"/>
      <c r="V1" s="2"/>
      <c r="W1" s="2"/>
      <c r="X1" s="2"/>
      <c r="Y1" s="2"/>
      <c r="Z1" s="2"/>
      <c r="AA1" s="2"/>
      <c r="AB1" s="2"/>
      <c r="AC1" s="2"/>
    </row>
    <row r="2" spans="1:29" ht="18.75" customHeight="1">
      <c r="A2" s="2"/>
      <c r="B2" s="41" t="s">
        <v>335</v>
      </c>
      <c r="C2" s="41"/>
      <c r="D2" s="2"/>
      <c r="E2" s="40"/>
      <c r="F2" s="2"/>
      <c r="G2" s="2"/>
      <c r="H2" s="2"/>
      <c r="I2" s="2"/>
      <c r="J2" s="2"/>
      <c r="K2" s="2"/>
      <c r="L2" s="2"/>
      <c r="M2" s="2"/>
      <c r="N2" s="2"/>
      <c r="O2" s="2"/>
      <c r="P2" s="2"/>
      <c r="Q2" s="2"/>
      <c r="R2" s="2"/>
      <c r="S2" s="2"/>
      <c r="T2" s="2"/>
      <c r="U2" s="2"/>
      <c r="V2" s="2"/>
      <c r="W2" s="2"/>
      <c r="X2" s="2"/>
      <c r="Y2" s="2"/>
      <c r="Z2" s="2"/>
      <c r="AA2" s="2"/>
      <c r="AB2" s="2"/>
      <c r="AC2" s="2"/>
    </row>
    <row r="3" spans="1:29" ht="13.5">
      <c r="A3" s="2"/>
      <c r="B3" s="288" t="s">
        <v>336</v>
      </c>
      <c r="C3" s="288"/>
      <c r="D3" s="288"/>
      <c r="E3" s="288"/>
      <c r="F3" s="288"/>
      <c r="G3" s="40"/>
      <c r="H3" s="40"/>
      <c r="I3" s="40"/>
      <c r="J3" s="40"/>
      <c r="K3" s="40"/>
      <c r="L3" s="40"/>
      <c r="M3" s="40"/>
      <c r="N3" s="40"/>
      <c r="O3" s="40"/>
      <c r="P3" s="40"/>
      <c r="Q3" s="40"/>
      <c r="R3" s="40"/>
      <c r="S3" s="40"/>
      <c r="T3" s="40"/>
      <c r="U3" s="2"/>
      <c r="V3" s="2"/>
      <c r="W3" s="2"/>
      <c r="X3" s="2"/>
      <c r="Y3" s="40"/>
      <c r="Z3" s="2"/>
      <c r="AA3" s="2"/>
      <c r="AB3" s="2"/>
      <c r="AC3" s="2"/>
    </row>
    <row r="4" spans="1:29" ht="12.75" customHeight="1">
      <c r="A4" s="2"/>
      <c r="B4" s="2"/>
      <c r="C4" s="2"/>
      <c r="D4" s="2"/>
      <c r="E4" s="40"/>
      <c r="F4" s="2"/>
      <c r="G4" s="2"/>
      <c r="H4" s="2"/>
      <c r="I4" s="2"/>
      <c r="J4" s="2"/>
      <c r="K4" s="2"/>
      <c r="L4" s="2"/>
      <c r="M4" s="2"/>
      <c r="N4" s="2"/>
      <c r="O4" s="2"/>
      <c r="P4" s="2"/>
      <c r="Q4" s="2"/>
      <c r="R4" s="2"/>
      <c r="S4" s="2"/>
      <c r="T4" s="2"/>
      <c r="U4" s="2"/>
      <c r="V4" s="2"/>
      <c r="W4" s="2"/>
      <c r="X4" s="2"/>
      <c r="Y4" s="2"/>
      <c r="Z4" s="2"/>
      <c r="AA4" s="2"/>
      <c r="AB4" s="2"/>
      <c r="AC4" s="2"/>
    </row>
    <row r="5" spans="1:29" ht="13.5">
      <c r="A5" s="15"/>
      <c r="B5" s="15"/>
      <c r="C5" s="15"/>
      <c r="D5" s="15"/>
      <c r="E5" s="15"/>
      <c r="F5" s="15"/>
      <c r="G5" s="57"/>
      <c r="H5" s="15"/>
      <c r="I5" s="15"/>
      <c r="J5" s="15"/>
      <c r="K5" s="15"/>
      <c r="L5" s="15"/>
      <c r="M5" s="15"/>
      <c r="N5" s="15"/>
      <c r="O5" s="15"/>
      <c r="P5" s="57"/>
      <c r="Q5" s="15"/>
      <c r="R5" s="15"/>
      <c r="S5" s="15"/>
      <c r="T5" s="15"/>
      <c r="U5" s="15"/>
      <c r="V5" s="15"/>
      <c r="W5" s="15"/>
      <c r="X5" s="15"/>
      <c r="Y5" s="57"/>
      <c r="Z5" s="15"/>
      <c r="AA5" s="15"/>
      <c r="AB5" s="15"/>
      <c r="AC5" s="15"/>
    </row>
    <row r="6" spans="1:29" ht="12.75" customHeight="1">
      <c r="A6" s="15"/>
      <c r="B6" s="296" t="s">
        <v>27</v>
      </c>
      <c r="C6" s="345" t="s">
        <v>43</v>
      </c>
      <c r="D6" s="346" t="s">
        <v>186</v>
      </c>
      <c r="E6" s="345" t="s">
        <v>78</v>
      </c>
      <c r="F6" s="297"/>
      <c r="G6" s="29"/>
      <c r="H6" s="317" t="s">
        <v>79</v>
      </c>
      <c r="I6" s="318"/>
      <c r="J6" s="318"/>
      <c r="K6" s="318"/>
      <c r="L6" s="318"/>
      <c r="M6" s="318"/>
      <c r="N6" s="318"/>
      <c r="O6" s="319"/>
      <c r="P6" s="139"/>
      <c r="Q6" s="247" t="s">
        <v>80</v>
      </c>
      <c r="R6" s="248"/>
      <c r="S6" s="248"/>
      <c r="T6" s="248"/>
      <c r="U6" s="248"/>
      <c r="V6" s="248"/>
      <c r="W6" s="248"/>
      <c r="X6" s="248"/>
      <c r="Y6" s="29"/>
      <c r="Z6" s="248"/>
      <c r="AA6" s="248"/>
      <c r="AB6" s="249"/>
      <c r="AC6" s="15"/>
    </row>
    <row r="7" spans="1:29" ht="12.75" customHeight="1">
      <c r="A7" s="15"/>
      <c r="B7" s="296"/>
      <c r="C7" s="345"/>
      <c r="D7" s="346"/>
      <c r="E7" s="345"/>
      <c r="F7" s="297"/>
      <c r="G7" s="29"/>
      <c r="H7" s="301" t="s">
        <v>81</v>
      </c>
      <c r="I7" s="302"/>
      <c r="J7" s="302"/>
      <c r="K7" s="302"/>
      <c r="L7" s="302"/>
      <c r="M7" s="302"/>
      <c r="N7" s="302"/>
      <c r="O7" s="303"/>
      <c r="P7" s="139"/>
      <c r="Q7" s="250" t="s">
        <v>82</v>
      </c>
      <c r="R7" s="251"/>
      <c r="S7" s="251"/>
      <c r="T7" s="251"/>
      <c r="U7" s="251"/>
      <c r="V7" s="251"/>
      <c r="W7" s="251"/>
      <c r="X7" s="251"/>
      <c r="Y7" s="29"/>
      <c r="Z7" s="251"/>
      <c r="AA7" s="251"/>
      <c r="AB7" s="252"/>
      <c r="AC7" s="15"/>
    </row>
    <row r="8" spans="1:29" ht="25.5" customHeight="1">
      <c r="A8" s="15"/>
      <c r="B8" s="296"/>
      <c r="C8" s="345"/>
      <c r="D8" s="346"/>
      <c r="E8" s="345"/>
      <c r="F8" s="55" t="s">
        <v>83</v>
      </c>
      <c r="G8" s="29"/>
      <c r="H8" s="34" t="s">
        <v>84</v>
      </c>
      <c r="I8" s="34" t="s">
        <v>85</v>
      </c>
      <c r="J8" s="34" t="s">
        <v>86</v>
      </c>
      <c r="K8" s="34" t="s">
        <v>87</v>
      </c>
      <c r="L8" s="34" t="s">
        <v>88</v>
      </c>
      <c r="M8" s="35" t="s">
        <v>89</v>
      </c>
      <c r="N8" s="34" t="s">
        <v>90</v>
      </c>
      <c r="O8" s="34" t="s">
        <v>91</v>
      </c>
      <c r="P8" s="29"/>
      <c r="Q8" s="30" t="s">
        <v>92</v>
      </c>
      <c r="R8" s="30" t="s">
        <v>93</v>
      </c>
      <c r="S8" s="30" t="s">
        <v>94</v>
      </c>
      <c r="T8" s="36" t="s">
        <v>95</v>
      </c>
      <c r="U8" s="30" t="s">
        <v>96</v>
      </c>
      <c r="V8" s="30" t="s">
        <v>97</v>
      </c>
      <c r="W8" s="30" t="s">
        <v>98</v>
      </c>
      <c r="X8" s="30" t="s">
        <v>99</v>
      </c>
      <c r="Y8" s="29"/>
      <c r="Z8" s="30" t="s">
        <v>100</v>
      </c>
      <c r="AA8" s="30" t="s">
        <v>101</v>
      </c>
      <c r="AB8" s="30" t="s">
        <v>102</v>
      </c>
      <c r="AC8" s="15"/>
    </row>
    <row r="9" spans="1:29" ht="25.5" customHeight="1">
      <c r="A9" s="15"/>
      <c r="B9" s="296"/>
      <c r="C9" s="345"/>
      <c r="D9" s="346"/>
      <c r="E9" s="345"/>
      <c r="F9" s="100" t="s">
        <v>83</v>
      </c>
      <c r="G9" s="87"/>
      <c r="H9" s="34" t="s">
        <v>84</v>
      </c>
      <c r="I9" s="34" t="s">
        <v>85</v>
      </c>
      <c r="J9" s="34" t="s">
        <v>86</v>
      </c>
      <c r="K9" s="34" t="s">
        <v>87</v>
      </c>
      <c r="L9" s="34" t="s">
        <v>88</v>
      </c>
      <c r="M9" s="35" t="s">
        <v>89</v>
      </c>
      <c r="N9" s="34" t="s">
        <v>90</v>
      </c>
      <c r="O9" s="34" t="s">
        <v>91</v>
      </c>
      <c r="P9" s="87"/>
      <c r="Q9" s="30" t="s">
        <v>92</v>
      </c>
      <c r="R9" s="30" t="s">
        <v>93</v>
      </c>
      <c r="S9" s="30" t="s">
        <v>94</v>
      </c>
      <c r="T9" s="36" t="s">
        <v>95</v>
      </c>
      <c r="U9" s="30" t="s">
        <v>96</v>
      </c>
      <c r="V9" s="30" t="s">
        <v>97</v>
      </c>
      <c r="W9" s="30" t="s">
        <v>98</v>
      </c>
      <c r="X9" s="30" t="s">
        <v>99</v>
      </c>
      <c r="Y9" s="87"/>
      <c r="Z9" s="30" t="s">
        <v>103</v>
      </c>
      <c r="AA9" s="30" t="s">
        <v>104</v>
      </c>
      <c r="AB9" s="30" t="s">
        <v>102</v>
      </c>
      <c r="AC9" s="15"/>
    </row>
    <row r="10" spans="1:29" ht="30" customHeight="1">
      <c r="A10" s="15"/>
      <c r="B10" s="296"/>
      <c r="C10" s="345"/>
      <c r="D10" s="346"/>
      <c r="E10" s="345"/>
      <c r="F10" s="55" t="s">
        <v>105</v>
      </c>
      <c r="G10" s="29"/>
      <c r="H10" s="32" t="s">
        <v>106</v>
      </c>
      <c r="I10" s="32" t="s">
        <v>107</v>
      </c>
      <c r="J10" s="32" t="s">
        <v>108</v>
      </c>
      <c r="K10" s="32" t="s">
        <v>109</v>
      </c>
      <c r="L10" s="32" t="s">
        <v>110</v>
      </c>
      <c r="M10" s="33" t="s">
        <v>111</v>
      </c>
      <c r="N10" s="32" t="s">
        <v>112</v>
      </c>
      <c r="O10" s="32" t="s">
        <v>113</v>
      </c>
      <c r="P10" s="29"/>
      <c r="Q10" s="32" t="s">
        <v>114</v>
      </c>
      <c r="R10" s="32" t="s">
        <v>115</v>
      </c>
      <c r="S10" s="32" t="s">
        <v>116</v>
      </c>
      <c r="T10" s="37" t="s">
        <v>117</v>
      </c>
      <c r="U10" s="32" t="s">
        <v>118</v>
      </c>
      <c r="V10" s="32" t="s">
        <v>119</v>
      </c>
      <c r="W10" s="32" t="s">
        <v>120</v>
      </c>
      <c r="X10" s="32" t="s">
        <v>121</v>
      </c>
      <c r="Y10" s="29"/>
      <c r="Z10" s="32" t="s">
        <v>122</v>
      </c>
      <c r="AA10" s="32" t="s">
        <v>123</v>
      </c>
      <c r="AB10" s="32" t="s">
        <v>124</v>
      </c>
      <c r="AC10" s="15"/>
    </row>
    <row r="11" spans="1:29" ht="12.75" customHeight="1">
      <c r="A11" s="15"/>
      <c r="B11" s="296"/>
      <c r="C11" s="345"/>
      <c r="D11" s="346"/>
      <c r="E11" s="345"/>
      <c r="F11" s="56" t="s">
        <v>337</v>
      </c>
      <c r="G11" s="29"/>
      <c r="H11" s="30" t="s">
        <v>126</v>
      </c>
      <c r="I11" s="30" t="s">
        <v>126</v>
      </c>
      <c r="J11" s="30" t="s">
        <v>127</v>
      </c>
      <c r="K11" s="30" t="s">
        <v>127</v>
      </c>
      <c r="L11" s="30" t="s">
        <v>128</v>
      </c>
      <c r="M11" s="31" t="s">
        <v>128</v>
      </c>
      <c r="N11" s="30" t="s">
        <v>129</v>
      </c>
      <c r="O11" s="30" t="s">
        <v>129</v>
      </c>
      <c r="P11" s="29"/>
      <c r="Q11" s="30" t="s">
        <v>130</v>
      </c>
      <c r="R11" s="30" t="s">
        <v>131</v>
      </c>
      <c r="S11" s="30" t="s">
        <v>131</v>
      </c>
      <c r="T11" s="36" t="s">
        <v>132</v>
      </c>
      <c r="U11" s="30" t="s">
        <v>132</v>
      </c>
      <c r="V11" s="30" t="s">
        <v>133</v>
      </c>
      <c r="W11" s="30" t="s">
        <v>133</v>
      </c>
      <c r="X11" s="30" t="s">
        <v>134</v>
      </c>
      <c r="Y11" s="29"/>
      <c r="Z11" s="30" t="s">
        <v>134</v>
      </c>
      <c r="AA11" s="30" t="s">
        <v>135</v>
      </c>
      <c r="AB11" s="30" t="s">
        <v>135</v>
      </c>
      <c r="AC11" s="15"/>
    </row>
    <row r="12" spans="1:29" ht="13.5">
      <c r="A12" s="15"/>
      <c r="B12" s="343" t="s">
        <v>55</v>
      </c>
      <c r="C12" s="344"/>
      <c r="D12" s="344"/>
      <c r="E12" s="344"/>
      <c r="F12" s="344"/>
      <c r="G12" s="29"/>
      <c r="H12" s="49"/>
      <c r="I12" s="49"/>
      <c r="J12" s="49"/>
      <c r="K12" s="49"/>
      <c r="L12" s="49"/>
      <c r="M12" s="50"/>
      <c r="N12" s="49"/>
      <c r="O12" s="49"/>
      <c r="P12" s="29"/>
      <c r="Q12" s="49"/>
      <c r="R12" s="49"/>
      <c r="S12" s="49"/>
      <c r="T12" s="51"/>
      <c r="U12" s="49"/>
      <c r="V12" s="49"/>
      <c r="W12" s="49"/>
      <c r="X12" s="49"/>
      <c r="Y12" s="29"/>
      <c r="Z12" s="49"/>
      <c r="AA12" s="49"/>
      <c r="AB12" s="49"/>
      <c r="AC12" s="15"/>
    </row>
    <row r="13" spans="1:29" s="4" customFormat="1" ht="13.5">
      <c r="A13" s="57"/>
      <c r="B13" s="27" t="s">
        <v>338</v>
      </c>
      <c r="C13" s="27"/>
      <c r="D13" s="211" t="s">
        <v>235</v>
      </c>
      <c r="E13" s="3" t="s">
        <v>339</v>
      </c>
      <c r="F13" s="430"/>
      <c r="G13" s="29"/>
      <c r="H13" s="422"/>
      <c r="I13" s="423"/>
      <c r="J13" s="423"/>
      <c r="K13" s="423"/>
      <c r="L13" s="423"/>
      <c r="M13" s="423"/>
      <c r="N13" s="423"/>
      <c r="O13" s="424"/>
      <c r="P13" s="29"/>
      <c r="Q13" s="422"/>
      <c r="R13" s="423"/>
      <c r="S13" s="423"/>
      <c r="T13" s="423"/>
      <c r="U13" s="423"/>
      <c r="V13" s="423"/>
      <c r="W13" s="424"/>
      <c r="X13" s="226">
        <v>0.57599999999999996</v>
      </c>
      <c r="Y13" s="29"/>
      <c r="Z13" s="270">
        <v>0.57599999999999996</v>
      </c>
      <c r="AA13" s="218"/>
      <c r="AB13" s="218"/>
      <c r="AC13" s="57"/>
    </row>
    <row r="14" spans="1:29" s="4" customFormat="1" ht="28.5" customHeight="1">
      <c r="A14" s="57"/>
      <c r="B14" s="27" t="s">
        <v>340</v>
      </c>
      <c r="C14" s="229" t="s">
        <v>341</v>
      </c>
      <c r="D14" s="211" t="s">
        <v>235</v>
      </c>
      <c r="E14" s="3" t="s">
        <v>339</v>
      </c>
      <c r="F14" s="431"/>
      <c r="G14" s="29"/>
      <c r="H14" s="425"/>
      <c r="I14" s="426"/>
      <c r="J14" s="426"/>
      <c r="K14" s="426"/>
      <c r="L14" s="426"/>
      <c r="M14" s="426"/>
      <c r="N14" s="426"/>
      <c r="O14" s="427"/>
      <c r="P14" s="29"/>
      <c r="Q14" s="425"/>
      <c r="R14" s="426"/>
      <c r="S14" s="426"/>
      <c r="T14" s="426"/>
      <c r="U14" s="426"/>
      <c r="V14" s="426"/>
      <c r="W14" s="427"/>
      <c r="X14" s="226">
        <v>0.48399999999999999</v>
      </c>
      <c r="Y14" s="29"/>
      <c r="Z14" s="270">
        <v>0.48399999999999999</v>
      </c>
      <c r="AA14" s="428"/>
      <c r="AB14" s="429"/>
      <c r="AC14" s="57"/>
    </row>
    <row r="15" spans="1:29" ht="13.5">
      <c r="A15" s="15"/>
      <c r="B15" s="343" t="s">
        <v>51</v>
      </c>
      <c r="C15" s="344"/>
      <c r="D15" s="344"/>
      <c r="E15" s="344"/>
      <c r="F15" s="344"/>
      <c r="G15" s="29"/>
      <c r="H15" s="223"/>
      <c r="I15" s="15"/>
      <c r="J15" s="15"/>
      <c r="K15" s="15"/>
      <c r="L15" s="15"/>
      <c r="M15" s="15"/>
      <c r="N15" s="15"/>
      <c r="O15" s="222"/>
      <c r="P15" s="221"/>
      <c r="Q15" s="15"/>
      <c r="R15" s="15"/>
      <c r="S15" s="15"/>
      <c r="T15" s="15"/>
      <c r="U15" s="15"/>
      <c r="V15" s="15"/>
      <c r="W15" s="15"/>
      <c r="X15" s="51"/>
      <c r="Y15" s="221"/>
      <c r="Z15" s="49"/>
      <c r="AA15" s="49"/>
      <c r="AB15" s="49"/>
      <c r="AC15" s="15"/>
    </row>
    <row r="16" spans="1:29" ht="13.5">
      <c r="A16" s="15"/>
      <c r="B16" s="393" t="s">
        <v>342</v>
      </c>
      <c r="C16" s="393"/>
      <c r="D16" s="393"/>
      <c r="E16" s="12" t="s">
        <v>343</v>
      </c>
      <c r="F16" s="12"/>
      <c r="G16" s="29"/>
      <c r="H16" s="223"/>
      <c r="I16" s="15"/>
      <c r="J16" s="15"/>
      <c r="K16" s="15"/>
      <c r="L16" s="15"/>
      <c r="M16" s="15"/>
      <c r="N16" s="15"/>
      <c r="O16" s="222"/>
      <c r="P16" s="221"/>
      <c r="Q16" s="15"/>
      <c r="R16" s="15"/>
      <c r="S16" s="15"/>
      <c r="T16" s="15"/>
      <c r="U16" s="15"/>
      <c r="V16" s="15"/>
      <c r="W16" s="15"/>
      <c r="X16" s="5">
        <f>IF(X13="","-",((X13)*365/100)+(X14*122/100))</f>
        <v>2.6928799999999997</v>
      </c>
      <c r="Y16" s="221"/>
      <c r="Z16" s="5">
        <f>IF(Z13="","-",((Z13)*365/100)+(Z14*122/100))</f>
        <v>2.6928799999999997</v>
      </c>
      <c r="AA16" s="5" t="str">
        <f t="shared" ref="AA16:AB16" si="0">IF(AA13="","-",((AA13)*365/100))</f>
        <v>-</v>
      </c>
      <c r="AB16" s="5" t="str">
        <f t="shared" si="0"/>
        <v>-</v>
      </c>
      <c r="AC16" s="15"/>
    </row>
    <row r="17" spans="1:29" ht="13.5">
      <c r="A17" s="15"/>
      <c r="B17" s="15"/>
      <c r="C17" s="15"/>
      <c r="D17" s="15"/>
      <c r="E17" s="15"/>
      <c r="F17" s="15"/>
      <c r="G17" s="57"/>
      <c r="H17" s="15"/>
      <c r="I17" s="15"/>
      <c r="J17" s="15"/>
      <c r="K17" s="15"/>
      <c r="L17" s="15"/>
      <c r="M17" s="15"/>
      <c r="N17" s="15"/>
      <c r="O17" s="15"/>
      <c r="P17" s="57"/>
      <c r="Q17" s="15"/>
      <c r="R17" s="15"/>
      <c r="S17" s="15"/>
      <c r="T17" s="15"/>
      <c r="U17" s="15"/>
      <c r="V17" s="15"/>
      <c r="W17" s="15"/>
      <c r="X17" s="220"/>
      <c r="Y17" s="57"/>
      <c r="Z17" s="15"/>
      <c r="AA17" s="15"/>
      <c r="AB17" s="15"/>
      <c r="AC17" s="15"/>
    </row>
    <row r="18" spans="1:29" ht="13.5" hidden="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row>
    <row r="19" spans="1:29" ht="13.5" hidden="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row>
    <row r="20" spans="1:29" ht="13.5" hidden="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row>
    <row r="21" spans="1:29" ht="13.5" hidden="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row>
    <row r="22" spans="1:29" ht="13.5" hidden="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row>
    <row r="23" spans="1:29" ht="13.5" hidden="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215"/>
      <c r="AA23" s="213"/>
      <c r="AB23" s="15"/>
      <c r="AC23" s="15"/>
    </row>
    <row r="24" spans="1:29" ht="13.5" hidden="1">
      <c r="A24" s="15"/>
      <c r="B24" s="68"/>
      <c r="C24" s="68"/>
      <c r="D24" s="15"/>
      <c r="E24" s="15"/>
      <c r="F24" s="15"/>
      <c r="G24" s="15"/>
      <c r="H24" s="15"/>
      <c r="I24" s="15"/>
      <c r="J24" s="15"/>
      <c r="K24" s="15"/>
      <c r="L24" s="15"/>
      <c r="M24" s="15"/>
      <c r="N24" s="15"/>
      <c r="O24" s="15"/>
      <c r="P24" s="15"/>
      <c r="Q24" s="15"/>
      <c r="R24" s="15"/>
      <c r="S24" s="15"/>
      <c r="T24" s="15"/>
      <c r="U24" s="15"/>
      <c r="V24" s="15"/>
      <c r="W24" s="15"/>
      <c r="X24" s="15"/>
      <c r="Y24" s="15"/>
      <c r="Z24" s="215"/>
      <c r="AA24" s="213"/>
      <c r="AB24" s="15"/>
      <c r="AC24" s="15"/>
    </row>
    <row r="25" spans="1:29" ht="13.5" hidden="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216"/>
      <c r="AA25" s="15"/>
      <c r="AB25" s="15"/>
      <c r="AC25" s="15"/>
    </row>
    <row r="26" spans="1:29" ht="13.5" hidden="1">
      <c r="A26" s="15"/>
      <c r="B26" s="15"/>
      <c r="C26" s="15"/>
      <c r="D26" s="15"/>
      <c r="E26" s="15"/>
      <c r="F26" s="15"/>
      <c r="G26" s="15"/>
      <c r="H26" s="69"/>
      <c r="I26" s="69"/>
      <c r="J26" s="69"/>
      <c r="K26" s="15"/>
      <c r="L26" s="15"/>
      <c r="M26" s="15"/>
      <c r="N26" s="15"/>
      <c r="O26" s="15"/>
      <c r="P26" s="15"/>
      <c r="Q26" s="15"/>
      <c r="R26" s="15"/>
      <c r="S26" s="15"/>
      <c r="T26" s="15"/>
      <c r="U26" s="15"/>
      <c r="V26" s="15"/>
      <c r="W26" s="15"/>
      <c r="X26" s="15"/>
      <c r="Y26" s="15"/>
      <c r="Z26" s="15"/>
      <c r="AA26" s="15"/>
      <c r="AB26" s="15"/>
      <c r="AC26" s="15"/>
    </row>
    <row r="27" spans="1:29" ht="13.5" hidden="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ht="13.5" hidden="1">
      <c r="A28" s="15"/>
      <c r="B28" s="15"/>
      <c r="C28" s="15"/>
      <c r="D28" s="15"/>
      <c r="E28" s="15"/>
      <c r="F28" s="15"/>
      <c r="G28" s="15"/>
      <c r="H28" s="15"/>
      <c r="I28" s="219"/>
      <c r="J28" s="15"/>
      <c r="K28" s="15"/>
      <c r="L28" s="15"/>
      <c r="M28" s="15"/>
      <c r="N28" s="15"/>
      <c r="O28" s="15"/>
      <c r="P28" s="15"/>
      <c r="Q28" s="15"/>
      <c r="R28" s="15"/>
      <c r="S28" s="15"/>
      <c r="T28" s="15"/>
      <c r="U28" s="15"/>
      <c r="V28" s="15"/>
      <c r="W28" s="15"/>
      <c r="X28" s="15"/>
      <c r="Y28" s="15"/>
      <c r="Z28" s="15"/>
      <c r="AA28" s="15"/>
      <c r="AB28" s="15"/>
      <c r="AC28" s="15"/>
    </row>
    <row r="29" spans="1:29" ht="13.5" hidden="1">
      <c r="A29" s="15"/>
      <c r="B29" s="15"/>
      <c r="C29" s="15"/>
      <c r="D29" s="15"/>
      <c r="E29" s="15"/>
      <c r="F29" s="15"/>
      <c r="G29" s="15"/>
      <c r="H29" s="15"/>
      <c r="I29" s="15"/>
      <c r="J29" s="69"/>
      <c r="K29" s="15"/>
      <c r="L29" s="15"/>
      <c r="M29" s="15"/>
      <c r="N29" s="15"/>
      <c r="O29" s="15"/>
      <c r="P29" s="15"/>
      <c r="Q29" s="15"/>
      <c r="R29" s="15"/>
      <c r="S29" s="15"/>
      <c r="T29" s="15"/>
      <c r="U29" s="15"/>
      <c r="V29" s="15"/>
      <c r="W29" s="15"/>
      <c r="X29" s="15"/>
      <c r="Y29" s="15"/>
      <c r="Z29" s="15"/>
      <c r="AA29" s="15"/>
      <c r="AB29" s="15"/>
      <c r="AC29" s="15"/>
    </row>
    <row r="30" spans="1:29" ht="13.5" hidden="1">
      <c r="A30" s="15"/>
      <c r="B30" s="15"/>
      <c r="C30" s="15"/>
      <c r="D30" s="15"/>
      <c r="E30" s="15"/>
      <c r="F30" s="15"/>
      <c r="G30" s="15"/>
      <c r="H30" s="15"/>
      <c r="I30" s="15"/>
      <c r="J30" s="15"/>
      <c r="K30" s="15"/>
      <c r="L30" s="15"/>
      <c r="M30" s="70"/>
      <c r="N30" s="15"/>
      <c r="O30" s="15"/>
      <c r="P30" s="15"/>
      <c r="Q30" s="15"/>
      <c r="R30" s="15"/>
      <c r="S30" s="15"/>
      <c r="T30" s="15"/>
      <c r="U30" s="15"/>
      <c r="V30" s="15"/>
      <c r="W30" s="15"/>
      <c r="X30" s="15"/>
      <c r="Y30" s="15"/>
      <c r="Z30" s="15"/>
      <c r="AA30" s="15"/>
      <c r="AB30" s="15"/>
      <c r="AC30" s="15"/>
    </row>
    <row r="31" spans="1:29" ht="12.65" hidden="1" customHeight="1">
      <c r="AC31" s="15"/>
    </row>
    <row r="32" spans="1:29" ht="12.65" hidden="1" customHeight="1">
      <c r="AC32" s="15"/>
    </row>
    <row r="33" spans="11:29" ht="12.65" hidden="1" customHeight="1">
      <c r="AC33" s="15"/>
    </row>
    <row r="34" spans="11:29" ht="13.5" hidden="1">
      <c r="AC34" s="15"/>
    </row>
    <row r="35" spans="11:29" ht="13.5" hidden="1">
      <c r="K35" s="14"/>
      <c r="L35" s="25"/>
      <c r="M35" s="25"/>
      <c r="N35" s="25"/>
      <c r="O35" s="25"/>
      <c r="AC35" s="15"/>
    </row>
    <row r="36" spans="11:29" ht="13.5" hidden="1">
      <c r="K36" s="14"/>
      <c r="L36" s="25"/>
      <c r="M36" s="25"/>
      <c r="N36" s="25"/>
      <c r="O36" s="25"/>
      <c r="AC36" s="15"/>
    </row>
    <row r="37" spans="11:29" ht="12.65" hidden="1" customHeight="1">
      <c r="AC37" s="15"/>
    </row>
  </sheetData>
  <mergeCells count="15">
    <mergeCell ref="B3:F3"/>
    <mergeCell ref="B6:B11"/>
    <mergeCell ref="C6:C11"/>
    <mergeCell ref="D6:D11"/>
    <mergeCell ref="E6:E11"/>
    <mergeCell ref="F6:F7"/>
    <mergeCell ref="Q13:W14"/>
    <mergeCell ref="AA14:AB14"/>
    <mergeCell ref="B15:F15"/>
    <mergeCell ref="B16:D16"/>
    <mergeCell ref="H6:O6"/>
    <mergeCell ref="H7:O7"/>
    <mergeCell ref="B12:F12"/>
    <mergeCell ref="F13:F14"/>
    <mergeCell ref="H13:O14"/>
  </mergeCells>
  <hyperlinks>
    <hyperlink ref="D13" r:id="rId1" xr:uid="{4508E494-5673-4AC8-B30E-BC45F2A83632}"/>
    <hyperlink ref="D14" r:id="rId2" xr:uid="{C983B486-D536-4797-BED2-A6903F8E32D4}"/>
  </hyperlinks>
  <pageMargins left="0.7" right="0.7" top="0.75" bottom="0.75" header="0.3" footer="0.3"/>
  <pageSetup paperSize="9" orientation="portrait" r:id="rId3"/>
  <headerFooter>
    <oddFooter>&amp;C_x000D_&amp;1#&amp;"Calibri"&amp;10&amp;K000000 OFFICIAL-InternalOnly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157"/>
  <sheetViews>
    <sheetView topLeftCell="A16" zoomScaleNormal="100" workbookViewId="0">
      <selection activeCell="D32" sqref="D32"/>
    </sheetView>
  </sheetViews>
  <sheetFormatPr defaultColWidth="9" defaultRowHeight="13.5" zeroHeight="1"/>
  <cols>
    <col min="1" max="1" width="2.61328125" style="15" customWidth="1"/>
    <col min="2" max="2" width="20" style="15" customWidth="1"/>
    <col min="3" max="3" width="11" style="15" customWidth="1"/>
    <col min="4" max="4" width="45.61328125" style="15" customWidth="1"/>
    <col min="5" max="16384" width="9" style="15"/>
  </cols>
  <sheetData>
    <row r="1" spans="2:14"/>
    <row r="2" spans="2:14" s="89" customFormat="1">
      <c r="B2" s="89" t="s">
        <v>27</v>
      </c>
    </row>
    <row r="3" spans="2:14"/>
    <row r="4" spans="2:14">
      <c r="B4" s="15" t="s">
        <v>28</v>
      </c>
    </row>
    <row r="5" spans="2:14"/>
    <row r="6" spans="2:14">
      <c r="B6" s="15" t="s">
        <v>29</v>
      </c>
    </row>
    <row r="7" spans="2:14"/>
    <row r="8" spans="2:14">
      <c r="B8" s="15" t="s">
        <v>30</v>
      </c>
    </row>
    <row r="9" spans="2:14"/>
    <row r="10" spans="2:14">
      <c r="B10" s="15" t="s">
        <v>31</v>
      </c>
    </row>
    <row r="11" spans="2:14">
      <c r="B11" s="15" t="s">
        <v>32</v>
      </c>
    </row>
    <row r="12" spans="2:14"/>
    <row r="13" spans="2:14" ht="25.5" customHeight="1">
      <c r="B13" s="284" t="s">
        <v>33</v>
      </c>
      <c r="C13" s="284"/>
      <c r="D13" s="284"/>
      <c r="E13" s="284"/>
      <c r="F13" s="284"/>
      <c r="G13" s="284"/>
      <c r="H13" s="284"/>
      <c r="I13" s="284"/>
      <c r="J13" s="284"/>
      <c r="K13" s="284"/>
      <c r="L13" s="284"/>
      <c r="M13" s="284"/>
      <c r="N13" s="284"/>
    </row>
    <row r="14" spans="2:14" ht="12.75" customHeight="1">
      <c r="B14" s="230"/>
      <c r="C14" s="230"/>
      <c r="D14" s="230"/>
      <c r="E14" s="230"/>
      <c r="F14" s="230"/>
      <c r="G14" s="230"/>
      <c r="H14" s="230"/>
      <c r="I14" s="230"/>
      <c r="J14" s="230"/>
      <c r="K14" s="230"/>
      <c r="L14" s="230"/>
      <c r="M14" s="230"/>
      <c r="N14" s="230"/>
    </row>
    <row r="15" spans="2:14" ht="12.75" customHeight="1">
      <c r="B15" s="126"/>
      <c r="C15" s="127" t="s">
        <v>34</v>
      </c>
      <c r="D15" s="230"/>
      <c r="E15" s="128"/>
      <c r="F15" s="127" t="s">
        <v>35</v>
      </c>
      <c r="G15" s="230"/>
      <c r="H15" s="230"/>
      <c r="I15" s="230"/>
      <c r="J15" s="230"/>
      <c r="K15" s="230"/>
      <c r="L15" s="230"/>
      <c r="M15" s="230"/>
      <c r="N15" s="230"/>
    </row>
    <row r="16" spans="2:14"/>
    <row r="17" spans="1:4">
      <c r="A17" s="122"/>
      <c r="B17" s="15" t="s">
        <v>36</v>
      </c>
      <c r="C17" s="122"/>
      <c r="D17" s="122"/>
    </row>
    <row r="18" spans="1:4">
      <c r="A18" s="122"/>
      <c r="C18" s="122"/>
      <c r="D18" s="122"/>
    </row>
    <row r="19" spans="1:4" s="89" customFormat="1">
      <c r="B19" s="89" t="s">
        <v>37</v>
      </c>
    </row>
    <row r="20" spans="1:4">
      <c r="C20" s="123"/>
      <c r="D20" s="122"/>
    </row>
    <row r="21" spans="1:4">
      <c r="A21" s="57"/>
      <c r="B21" s="125" t="s">
        <v>38</v>
      </c>
      <c r="C21" s="125" t="s">
        <v>39</v>
      </c>
      <c r="D21" s="125" t="s">
        <v>27</v>
      </c>
    </row>
    <row r="22" spans="1:4">
      <c r="A22" s="57"/>
      <c r="B22" s="124" t="s">
        <v>40</v>
      </c>
      <c r="C22" s="124" t="s">
        <v>41</v>
      </c>
      <c r="D22" s="124" t="s">
        <v>42</v>
      </c>
    </row>
    <row r="23" spans="1:4" ht="19.5" customHeight="1">
      <c r="A23" s="57"/>
      <c r="B23" s="124" t="s">
        <v>43</v>
      </c>
      <c r="C23" s="124" t="s">
        <v>41</v>
      </c>
      <c r="D23" s="124" t="s">
        <v>44</v>
      </c>
    </row>
    <row r="24" spans="1:4" ht="12.75" customHeight="1">
      <c r="A24" s="57"/>
      <c r="B24" s="285" t="s">
        <v>45</v>
      </c>
      <c r="C24" s="286"/>
      <c r="D24" s="287"/>
    </row>
    <row r="25" spans="1:4" ht="22.5" customHeight="1">
      <c r="A25" s="57"/>
      <c r="B25" s="124" t="s">
        <v>46</v>
      </c>
      <c r="C25" s="124" t="s">
        <v>47</v>
      </c>
      <c r="D25" s="124" t="s">
        <v>48</v>
      </c>
    </row>
    <row r="26" spans="1:4" ht="12.75" customHeight="1">
      <c r="A26" s="57"/>
      <c r="B26" s="285" t="s">
        <v>49</v>
      </c>
      <c r="C26" s="286"/>
      <c r="D26" s="287"/>
    </row>
    <row r="27" spans="1:4" ht="23.5">
      <c r="A27" s="57"/>
      <c r="B27" s="124" t="s">
        <v>50</v>
      </c>
      <c r="C27" s="124" t="s">
        <v>51</v>
      </c>
      <c r="D27" s="124" t="s">
        <v>52</v>
      </c>
    </row>
    <row r="28" spans="1:4" ht="12.75" customHeight="1">
      <c r="A28" s="57"/>
      <c r="B28" s="285" t="s">
        <v>53</v>
      </c>
      <c r="C28" s="286"/>
      <c r="D28" s="287"/>
    </row>
    <row r="29" spans="1:4" ht="15" customHeight="1">
      <c r="A29" s="57"/>
      <c r="B29" s="124" t="s">
        <v>54</v>
      </c>
      <c r="C29" s="124" t="s">
        <v>55</v>
      </c>
      <c r="D29" s="124" t="s">
        <v>56</v>
      </c>
    </row>
    <row r="30" spans="1:4" ht="34.5" customHeight="1">
      <c r="A30" s="57"/>
      <c r="B30" s="124" t="s">
        <v>57</v>
      </c>
      <c r="C30" s="124" t="s">
        <v>58</v>
      </c>
      <c r="D30" s="124" t="s">
        <v>59</v>
      </c>
    </row>
    <row r="31" spans="1:4" ht="26.25" customHeight="1">
      <c r="A31" s="57"/>
      <c r="B31" s="124" t="s">
        <v>60</v>
      </c>
      <c r="C31" s="124" t="s">
        <v>58</v>
      </c>
      <c r="D31" s="124" t="s">
        <v>61</v>
      </c>
    </row>
    <row r="32" spans="1:4" ht="23.5">
      <c r="A32" s="57"/>
      <c r="B32" s="124" t="s">
        <v>62</v>
      </c>
      <c r="C32" s="124" t="s">
        <v>58</v>
      </c>
      <c r="D32" s="124" t="s">
        <v>362</v>
      </c>
    </row>
    <row r="33" spans="1:4" ht="23.5">
      <c r="A33" s="57"/>
      <c r="B33" s="124" t="s">
        <v>63</v>
      </c>
      <c r="C33" s="124" t="s">
        <v>58</v>
      </c>
      <c r="D33" s="124" t="s">
        <v>64</v>
      </c>
    </row>
    <row r="34" spans="1:4" ht="23.5">
      <c r="A34" s="57"/>
      <c r="B34" s="124" t="s">
        <v>65</v>
      </c>
      <c r="C34" s="124" t="s">
        <v>58</v>
      </c>
      <c r="D34" s="124" t="s">
        <v>66</v>
      </c>
    </row>
    <row r="35" spans="1:4">
      <c r="A35" s="57"/>
      <c r="B35" s="124" t="s">
        <v>67</v>
      </c>
      <c r="C35" s="124" t="s">
        <v>55</v>
      </c>
      <c r="D35" s="124" t="s">
        <v>68</v>
      </c>
    </row>
    <row r="36" spans="1:4" ht="23.5">
      <c r="A36" s="57"/>
      <c r="B36" s="124" t="s">
        <v>69</v>
      </c>
      <c r="C36" s="124" t="s">
        <v>58</v>
      </c>
      <c r="D36" s="124" t="s">
        <v>70</v>
      </c>
    </row>
    <row r="37" spans="1:4" ht="23.5">
      <c r="A37" s="57"/>
      <c r="B37" s="228" t="s">
        <v>71</v>
      </c>
      <c r="C37" s="228" t="s">
        <v>58</v>
      </c>
      <c r="D37" s="228" t="s">
        <v>72</v>
      </c>
    </row>
    <row r="38" spans="1:4"/>
    <row r="49" s="15" customFormat="1" hidden="1"/>
    <row r="50" s="15" customFormat="1" hidden="1"/>
    <row r="51" s="15" customFormat="1" hidden="1"/>
    <row r="52" s="15" customFormat="1" hidden="1"/>
    <row r="53" s="15" customFormat="1" hidden="1"/>
    <row r="54" s="15" customFormat="1" hidden="1"/>
    <row r="55" s="15" customFormat="1" hidden="1"/>
    <row r="56" s="15" customFormat="1" hidden="1"/>
    <row r="57" s="15" customFormat="1" hidden="1"/>
    <row r="58" s="15" customFormat="1" hidden="1"/>
    <row r="59" s="15" customFormat="1" hidden="1"/>
    <row r="60" s="15" customFormat="1" hidden="1"/>
    <row r="61" s="15" customFormat="1" hidden="1"/>
    <row r="62" s="15" customFormat="1" hidden="1"/>
    <row r="63" s="15" customFormat="1" hidden="1"/>
    <row r="64" s="15" customFormat="1" hidden="1"/>
    <row r="65" s="15" customFormat="1" hidden="1"/>
    <row r="66" s="15" customFormat="1" hidden="1"/>
    <row r="67" s="15" customFormat="1" hidden="1"/>
    <row r="68" s="15" customFormat="1" hidden="1"/>
    <row r="69" s="15" customFormat="1" hidden="1"/>
    <row r="70" s="15" customFormat="1" hidden="1"/>
    <row r="71" s="15" customFormat="1" hidden="1"/>
    <row r="72" s="15" customFormat="1" hidden="1"/>
    <row r="73" s="15" customFormat="1" hidden="1"/>
    <row r="74" s="15" customFormat="1" hidden="1"/>
    <row r="75" s="15" customFormat="1" hidden="1"/>
    <row r="76" s="15" customFormat="1" hidden="1"/>
    <row r="77" s="15" customFormat="1" hidden="1"/>
    <row r="78" s="15" customFormat="1" hidden="1"/>
    <row r="79" s="15" customFormat="1" hidden="1"/>
    <row r="80" s="15" customFormat="1" hidden="1"/>
    <row r="81" s="15" customFormat="1" hidden="1"/>
    <row r="82" s="15" customFormat="1" hidden="1"/>
    <row r="83" s="15" customFormat="1" hidden="1"/>
    <row r="84" s="15" customFormat="1" hidden="1"/>
    <row r="85" s="15" customFormat="1" hidden="1"/>
    <row r="86" s="15" customFormat="1" hidden="1"/>
    <row r="87" s="15" customFormat="1" hidden="1"/>
    <row r="88" s="15" customFormat="1" hidden="1"/>
    <row r="89" s="15" customFormat="1" hidden="1"/>
    <row r="90" s="15" customFormat="1" hidden="1"/>
    <row r="91" s="15" customFormat="1" hidden="1"/>
    <row r="92" s="15" customFormat="1" hidden="1"/>
    <row r="93" s="15" customFormat="1" hidden="1"/>
    <row r="94" s="15" customFormat="1" hidden="1"/>
    <row r="95" s="15" customFormat="1" hidden="1"/>
    <row r="96" s="15" customFormat="1" hidden="1"/>
    <row r="97" s="15" customFormat="1" hidden="1"/>
    <row r="98" s="15" customFormat="1" hidden="1"/>
    <row r="99" s="15" customFormat="1" hidden="1"/>
    <row r="100" s="15" customFormat="1" hidden="1"/>
    <row r="101" s="15" customFormat="1" hidden="1"/>
    <row r="102" s="15" customFormat="1" hidden="1"/>
    <row r="103" s="15" customFormat="1" hidden="1"/>
    <row r="104" s="15" customFormat="1" hidden="1"/>
    <row r="105" s="15" customFormat="1" hidden="1"/>
    <row r="106" s="15" customFormat="1" hidden="1"/>
    <row r="107" s="15" customFormat="1" hidden="1"/>
    <row r="108" s="15" customFormat="1" hidden="1"/>
    <row r="109" s="15" customFormat="1" hidden="1"/>
    <row r="110" s="15" customFormat="1" hidden="1"/>
    <row r="111" s="15" customFormat="1" hidden="1"/>
    <row r="112" s="15" customFormat="1" hidden="1"/>
    <row r="113" s="15" customFormat="1" hidden="1"/>
    <row r="114" s="15" customFormat="1" hidden="1"/>
    <row r="115" s="15" customFormat="1" hidden="1"/>
    <row r="116" s="15" customFormat="1" hidden="1"/>
    <row r="117" s="15" customFormat="1" hidden="1"/>
    <row r="118" s="15" customFormat="1" hidden="1"/>
    <row r="119" s="15" customFormat="1" hidden="1"/>
    <row r="120" s="15" customFormat="1" hidden="1"/>
    <row r="121" s="15" customFormat="1" hidden="1"/>
    <row r="122" s="15" customFormat="1" hidden="1"/>
    <row r="123" s="15" customFormat="1" hidden="1"/>
    <row r="124" s="15" customFormat="1" hidden="1"/>
    <row r="125" s="15" customFormat="1" hidden="1"/>
    <row r="126" s="15" customFormat="1" hidden="1"/>
    <row r="127" s="15" customFormat="1" hidden="1"/>
    <row r="128" s="15" customFormat="1" hidden="1"/>
    <row r="129" s="15" customFormat="1" hidden="1"/>
    <row r="130" s="15" customFormat="1" hidden="1"/>
    <row r="131" s="15" customFormat="1" hidden="1"/>
    <row r="132" s="15" customFormat="1" hidden="1"/>
    <row r="133" s="15" customFormat="1" hidden="1"/>
    <row r="134" s="15" customFormat="1" hidden="1"/>
    <row r="135" s="15" customFormat="1" hidden="1"/>
    <row r="144"/>
    <row r="156"/>
    <row r="157"/>
  </sheetData>
  <mergeCells count="4">
    <mergeCell ref="B13:N13"/>
    <mergeCell ref="B24:D24"/>
    <mergeCell ref="B26:D26"/>
    <mergeCell ref="B28:D28"/>
  </mergeCells>
  <pageMargins left="0.7" right="0.7" top="0.75" bottom="0.75" header="0.3" footer="0.3"/>
  <pageSetup orientation="portrait" r:id="rId1"/>
  <headerFooter>
    <oddFooter>&amp;C_x000D_&amp;1#&amp;"Calibri"&amp;10&amp;K000000 OFFICIAL-InternalOnly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autoPageBreaks="0"/>
  </sheetPr>
  <dimension ref="A1:AC95"/>
  <sheetViews>
    <sheetView topLeftCell="M34" zoomScaleNormal="100" workbookViewId="0">
      <selection activeCell="Y60" sqref="Y60"/>
    </sheetView>
  </sheetViews>
  <sheetFormatPr defaultColWidth="0" defaultRowHeight="13.5" zeroHeight="1"/>
  <cols>
    <col min="1" max="1" width="5.765625" customWidth="1"/>
    <col min="2" max="2" width="23.4609375" customWidth="1"/>
    <col min="3" max="3" width="17.84375" customWidth="1"/>
    <col min="4" max="4" width="23.3828125" customWidth="1"/>
    <col min="5" max="5" width="25.765625" customWidth="1"/>
    <col min="6" max="6" width="1.61328125" customWidth="1"/>
    <col min="7" max="14" width="15.61328125" customWidth="1"/>
    <col min="15" max="15" width="1.84375" customWidth="1"/>
    <col min="16" max="23" width="15.61328125" customWidth="1"/>
    <col min="24" max="24" width="1.84375" customWidth="1"/>
    <col min="25" max="27" width="15.61328125" customWidth="1"/>
    <col min="28" max="28" width="9" customWidth="1"/>
    <col min="29" max="29" width="0" hidden="1" customWidth="1"/>
    <col min="30" max="16384" width="9" hidden="1"/>
  </cols>
  <sheetData>
    <row r="1" spans="1:27" s="2" customFormat="1" ht="12.75" customHeight="1"/>
    <row r="2" spans="1:27" s="2" customFormat="1" ht="18.75" customHeight="1">
      <c r="B2" s="140" t="s">
        <v>73</v>
      </c>
      <c r="C2" s="41"/>
      <c r="D2" s="41"/>
      <c r="E2" s="41"/>
      <c r="F2" s="41"/>
      <c r="G2" s="41"/>
      <c r="O2" s="41"/>
      <c r="X2" s="41"/>
    </row>
    <row r="3" spans="1:27" s="2" customFormat="1" ht="48.75" customHeight="1">
      <c r="B3" s="288" t="s">
        <v>74</v>
      </c>
      <c r="C3" s="288"/>
      <c r="D3" s="288"/>
      <c r="E3" s="288"/>
      <c r="F3" s="288"/>
      <c r="G3" s="288"/>
      <c r="H3" s="288"/>
      <c r="I3" s="288"/>
      <c r="J3" s="40"/>
      <c r="K3" s="40"/>
      <c r="L3" s="40"/>
      <c r="M3" s="40"/>
      <c r="N3" s="40"/>
      <c r="O3" s="40"/>
      <c r="P3" s="40"/>
      <c r="Q3" s="40"/>
      <c r="R3" s="40"/>
      <c r="S3" s="40"/>
      <c r="T3" s="40"/>
      <c r="U3" s="40"/>
      <c r="V3" s="40"/>
      <c r="W3" s="40"/>
      <c r="X3" s="40"/>
      <c r="Y3" s="40"/>
      <c r="Z3" s="40"/>
      <c r="AA3" s="40"/>
    </row>
    <row r="4" spans="1:27" s="2" customFormat="1" ht="12.75" customHeight="1"/>
    <row r="5" spans="1:27" s="15" customFormat="1"/>
    <row r="6" spans="1:27" s="15" customFormat="1">
      <c r="B6" s="86"/>
    </row>
    <row r="7" spans="1:27" s="88" customFormat="1">
      <c r="B7" s="89" t="s">
        <v>75</v>
      </c>
    </row>
    <row r="8" spans="1:27" s="15" customFormat="1">
      <c r="B8" s="86"/>
    </row>
    <row r="9" spans="1:27">
      <c r="A9" s="15"/>
      <c r="B9" s="295" t="s">
        <v>76</v>
      </c>
      <c r="C9" s="289" t="s">
        <v>77</v>
      </c>
      <c r="D9" s="296" t="s">
        <v>78</v>
      </c>
      <c r="E9" s="297"/>
      <c r="F9" s="87"/>
      <c r="G9" s="298" t="s">
        <v>79</v>
      </c>
      <c r="H9" s="299"/>
      <c r="I9" s="299"/>
      <c r="J9" s="299"/>
      <c r="K9" s="299"/>
      <c r="L9" s="299"/>
      <c r="M9" s="299"/>
      <c r="N9" s="300"/>
      <c r="O9" s="139"/>
      <c r="P9" s="247" t="s">
        <v>80</v>
      </c>
      <c r="Q9" s="248"/>
      <c r="R9" s="248"/>
      <c r="S9" s="248"/>
      <c r="T9" s="248"/>
      <c r="U9" s="248"/>
      <c r="V9" s="248"/>
      <c r="W9" s="248"/>
      <c r="X9" s="87"/>
      <c r="Y9" s="248"/>
      <c r="Z9" s="248"/>
      <c r="AA9" s="249"/>
    </row>
    <row r="10" spans="1:27" ht="12.75" customHeight="1">
      <c r="A10" s="15"/>
      <c r="B10" s="295"/>
      <c r="C10" s="289"/>
      <c r="D10" s="296"/>
      <c r="E10" s="297"/>
      <c r="F10" s="87"/>
      <c r="G10" s="301" t="s">
        <v>81</v>
      </c>
      <c r="H10" s="302"/>
      <c r="I10" s="302"/>
      <c r="J10" s="302"/>
      <c r="K10" s="302"/>
      <c r="L10" s="302"/>
      <c r="M10" s="302"/>
      <c r="N10" s="303"/>
      <c r="O10" s="139"/>
      <c r="P10" s="250" t="s">
        <v>82</v>
      </c>
      <c r="Q10" s="251"/>
      <c r="R10" s="251"/>
      <c r="S10" s="251"/>
      <c r="T10" s="251"/>
      <c r="U10" s="251"/>
      <c r="V10" s="251"/>
      <c r="W10" s="251"/>
      <c r="X10" s="87"/>
      <c r="Y10" s="251"/>
      <c r="Z10" s="251"/>
      <c r="AA10" s="252"/>
    </row>
    <row r="11" spans="1:27" ht="23">
      <c r="A11" s="15"/>
      <c r="B11" s="295"/>
      <c r="C11" s="289"/>
      <c r="D11" s="296"/>
      <c r="E11" s="100" t="s">
        <v>83</v>
      </c>
      <c r="F11" s="87"/>
      <c r="G11" s="34" t="s">
        <v>84</v>
      </c>
      <c r="H11" s="34" t="s">
        <v>85</v>
      </c>
      <c r="I11" s="34" t="s">
        <v>86</v>
      </c>
      <c r="J11" s="34" t="s">
        <v>87</v>
      </c>
      <c r="K11" s="34" t="s">
        <v>88</v>
      </c>
      <c r="L11" s="35" t="s">
        <v>89</v>
      </c>
      <c r="M11" s="34" t="s">
        <v>90</v>
      </c>
      <c r="N11" s="34" t="s">
        <v>91</v>
      </c>
      <c r="O11" s="87"/>
      <c r="P11" s="30" t="s">
        <v>92</v>
      </c>
      <c r="Q11" s="30" t="s">
        <v>93</v>
      </c>
      <c r="R11" s="30" t="s">
        <v>94</v>
      </c>
      <c r="S11" s="36" t="s">
        <v>95</v>
      </c>
      <c r="T11" s="30" t="s">
        <v>96</v>
      </c>
      <c r="U11" s="30" t="s">
        <v>97</v>
      </c>
      <c r="V11" s="30" t="s">
        <v>98</v>
      </c>
      <c r="W11" s="30" t="s">
        <v>99</v>
      </c>
      <c r="X11" s="87"/>
      <c r="Y11" s="30" t="s">
        <v>100</v>
      </c>
      <c r="Z11" s="30" t="s">
        <v>101</v>
      </c>
      <c r="AA11" s="30" t="s">
        <v>102</v>
      </c>
    </row>
    <row r="12" spans="1:27" ht="23">
      <c r="A12" s="15"/>
      <c r="B12" s="295"/>
      <c r="C12" s="289"/>
      <c r="D12" s="296"/>
      <c r="E12" s="100" t="s">
        <v>83</v>
      </c>
      <c r="F12" s="87"/>
      <c r="G12" s="34" t="s">
        <v>84</v>
      </c>
      <c r="H12" s="34" t="s">
        <v>85</v>
      </c>
      <c r="I12" s="34" t="s">
        <v>86</v>
      </c>
      <c r="J12" s="34" t="s">
        <v>87</v>
      </c>
      <c r="K12" s="34" t="s">
        <v>88</v>
      </c>
      <c r="L12" s="35" t="s">
        <v>89</v>
      </c>
      <c r="M12" s="34" t="s">
        <v>90</v>
      </c>
      <c r="N12" s="34" t="s">
        <v>91</v>
      </c>
      <c r="O12" s="87"/>
      <c r="P12" s="30" t="s">
        <v>92</v>
      </c>
      <c r="Q12" s="30" t="s">
        <v>93</v>
      </c>
      <c r="R12" s="30" t="s">
        <v>94</v>
      </c>
      <c r="S12" s="36" t="s">
        <v>95</v>
      </c>
      <c r="T12" s="30" t="s">
        <v>96</v>
      </c>
      <c r="U12" s="30" t="s">
        <v>97</v>
      </c>
      <c r="V12" s="30" t="s">
        <v>98</v>
      </c>
      <c r="W12" s="30" t="s">
        <v>99</v>
      </c>
      <c r="X12" s="87"/>
      <c r="Y12" s="30" t="s">
        <v>103</v>
      </c>
      <c r="Z12" s="30" t="s">
        <v>104</v>
      </c>
      <c r="AA12" s="30" t="s">
        <v>102</v>
      </c>
    </row>
    <row r="13" spans="1:27" ht="12.75" customHeight="1">
      <c r="A13" s="15"/>
      <c r="B13" s="295"/>
      <c r="C13" s="289"/>
      <c r="D13" s="296"/>
      <c r="E13" s="100" t="s">
        <v>105</v>
      </c>
      <c r="F13" s="87"/>
      <c r="G13" s="32" t="s">
        <v>106</v>
      </c>
      <c r="H13" s="32" t="s">
        <v>107</v>
      </c>
      <c r="I13" s="32" t="s">
        <v>108</v>
      </c>
      <c r="J13" s="32" t="s">
        <v>109</v>
      </c>
      <c r="K13" s="32" t="s">
        <v>110</v>
      </c>
      <c r="L13" s="33" t="s">
        <v>111</v>
      </c>
      <c r="M13" s="32" t="s">
        <v>112</v>
      </c>
      <c r="N13" s="32" t="s">
        <v>113</v>
      </c>
      <c r="O13" s="87"/>
      <c r="P13" s="32" t="s">
        <v>114</v>
      </c>
      <c r="Q13" s="32" t="s">
        <v>115</v>
      </c>
      <c r="R13" s="32" t="s">
        <v>116</v>
      </c>
      <c r="S13" s="37" t="s">
        <v>117</v>
      </c>
      <c r="T13" s="32" t="s">
        <v>118</v>
      </c>
      <c r="U13" s="32" t="s">
        <v>119</v>
      </c>
      <c r="V13" s="32" t="s">
        <v>120</v>
      </c>
      <c r="W13" s="32" t="s">
        <v>121</v>
      </c>
      <c r="X13" s="87"/>
      <c r="Y13" s="32" t="s">
        <v>122</v>
      </c>
      <c r="Z13" s="32" t="s">
        <v>123</v>
      </c>
      <c r="AA13" s="32" t="s">
        <v>124</v>
      </c>
    </row>
    <row r="14" spans="1:27" ht="12.75" customHeight="1">
      <c r="A14" s="15"/>
      <c r="B14" s="295"/>
      <c r="C14" s="289"/>
      <c r="D14" s="296"/>
      <c r="E14" s="142" t="s">
        <v>125</v>
      </c>
      <c r="F14" s="87"/>
      <c r="G14" s="30" t="s">
        <v>126</v>
      </c>
      <c r="H14" s="30" t="s">
        <v>126</v>
      </c>
      <c r="I14" s="30" t="s">
        <v>127</v>
      </c>
      <c r="J14" s="30" t="s">
        <v>127</v>
      </c>
      <c r="K14" s="30" t="s">
        <v>128</v>
      </c>
      <c r="L14" s="31" t="s">
        <v>128</v>
      </c>
      <c r="M14" s="30" t="s">
        <v>129</v>
      </c>
      <c r="N14" s="30" t="s">
        <v>129</v>
      </c>
      <c r="O14" s="87"/>
      <c r="P14" s="30" t="s">
        <v>130</v>
      </c>
      <c r="Q14" s="30" t="s">
        <v>131</v>
      </c>
      <c r="R14" s="30" t="s">
        <v>131</v>
      </c>
      <c r="S14" s="36" t="s">
        <v>132</v>
      </c>
      <c r="T14" s="30" t="s">
        <v>132</v>
      </c>
      <c r="U14" s="30" t="s">
        <v>133</v>
      </c>
      <c r="V14" s="30" t="s">
        <v>133</v>
      </c>
      <c r="W14" s="30" t="s">
        <v>134</v>
      </c>
      <c r="X14" s="87"/>
      <c r="Y14" s="30" t="s">
        <v>134</v>
      </c>
      <c r="Z14" s="30" t="s">
        <v>135</v>
      </c>
      <c r="AA14" s="30" t="s">
        <v>135</v>
      </c>
    </row>
    <row r="15" spans="1:27" ht="12.75" customHeight="1">
      <c r="A15" s="15"/>
      <c r="B15" s="290" t="s">
        <v>136</v>
      </c>
      <c r="C15" s="111" t="s">
        <v>137</v>
      </c>
      <c r="D15" s="293" t="s">
        <v>138</v>
      </c>
      <c r="E15" s="294"/>
      <c r="F15" s="87"/>
      <c r="G15" s="109">
        <f>IF('2a Aggregate costs'!H$15="-","-",SUM('2a Aggregate costs'!H$15,'2a Aggregate costs'!H$16,'2a Aggregate costs'!H$17,'2a Aggregate costs'!H38)*'3a Demand'!$C$9+'2a Aggregate costs'!H$18)</f>
        <v>68.565771367263309</v>
      </c>
      <c r="H15" s="109">
        <f>IF('2a Aggregate costs'!I$15="-","-",SUM('2a Aggregate costs'!I$15,'2a Aggregate costs'!I$16,'2a Aggregate costs'!I$17,'2a Aggregate costs'!I38)*'3a Demand'!$C$9+'2a Aggregate costs'!I$18)</f>
        <v>68.545523907361414</v>
      </c>
      <c r="I15" s="109">
        <f>IF('2a Aggregate costs'!J$15="-","-",SUM('2a Aggregate costs'!J$15,'2a Aggregate costs'!J$16,'2a Aggregate costs'!J$17,'2a Aggregate costs'!J38)*'3a Demand'!$C$9+'2a Aggregate costs'!J$18)</f>
        <v>83.614794006957538</v>
      </c>
      <c r="J15" s="109">
        <f>IF('2a Aggregate costs'!K$15="-","-",SUM('2a Aggregate costs'!K$15,'2a Aggregate costs'!K$16,'2a Aggregate costs'!K$17,'2a Aggregate costs'!K38)*'3a Demand'!$C$9+'2a Aggregate costs'!K$18)</f>
        <v>83.537954562762394</v>
      </c>
      <c r="K15" s="109">
        <f>IF('2a Aggregate costs'!L$15="-","-",SUM('2a Aggregate costs'!L$15,'2a Aggregate costs'!L$16,'2a Aggregate costs'!L$17,'2a Aggregate costs'!L38)*'3a Demand'!$C$9+'2a Aggregate costs'!L$18)</f>
        <v>88.918000091064357</v>
      </c>
      <c r="L15" s="109">
        <f>IF('2a Aggregate costs'!M$15="-","-",SUM('2a Aggregate costs'!M$15,'2a Aggregate costs'!M$16,'2a Aggregate costs'!M$17,'2a Aggregate costs'!M38)*'3a Demand'!$C$9+'2a Aggregate costs'!M$18)</f>
        <v>89.232750584499058</v>
      </c>
      <c r="M15" s="109">
        <f>IF('2a Aggregate costs'!N$15="-","-",SUM('2a Aggregate costs'!N$15,'2a Aggregate costs'!N$16,'2a Aggregate costs'!N$17,'2a Aggregate costs'!N38)*'3a Demand'!$C$9+'2a Aggregate costs'!N$18)</f>
        <v>103.19089658237827</v>
      </c>
      <c r="N15" s="109">
        <f>IF('2a Aggregate costs'!O$15="-","-",SUM('2a Aggregate costs'!O$15,'2a Aggregate costs'!O$16,'2a Aggregate costs'!O$17,'2a Aggregate costs'!O38)*'3a Demand'!$C$9+'2a Aggregate costs'!O$18)</f>
        <v>103.26009605959037</v>
      </c>
      <c r="O15" s="87"/>
      <c r="P15" s="109">
        <f>IF('2a Aggregate costs'!Q$15="-","-",SUM('2a Aggregate costs'!Q$15,'2a Aggregate costs'!Q$16,'2a Aggregate costs'!Q$17,'2a Aggregate costs'!Q38)*'3a Demand'!$C$9+'2a Aggregate costs'!Q$18)</f>
        <v>103.26009605959037</v>
      </c>
      <c r="Q15" s="109">
        <f>IF('2a Aggregate costs'!R$15="-","-",SUM('2a Aggregate costs'!R$15,'2a Aggregate costs'!R$16,'2a Aggregate costs'!R$17,'2a Aggregate costs'!R38)*'3a Demand'!$C$9+'2a Aggregate costs'!R$18)</f>
        <v>110.39599487540659</v>
      </c>
      <c r="R15" s="109">
        <f>IF('2a Aggregate costs'!S$15="-","-",SUM('2a Aggregate costs'!S$15,'2a Aggregate costs'!S$16,'2a Aggregate costs'!S$17,'2a Aggregate costs'!S38)*'3a Demand'!$C$9+'2a Aggregate costs'!S$18)</f>
        <v>111.7072095389764</v>
      </c>
      <c r="S15" s="109">
        <f>IF('2a Aggregate costs'!T$15="-","-",SUM('2a Aggregate costs'!T$15,'2a Aggregate costs'!T$16,'2a Aggregate costs'!T$17,'2a Aggregate costs'!T38)*'3a Demand'!$C$9+'2a Aggregate costs'!T$18)</f>
        <v>114.90065469882065</v>
      </c>
      <c r="T15" s="109">
        <f>IF('2a Aggregate costs'!U$15="-","-",SUM('2a Aggregate costs'!U$15,'2a Aggregate costs'!U$16,'2a Aggregate costs'!U$17,'2a Aggregate costs'!U38)*'3a Demand'!$C$9+'2a Aggregate costs'!U$18)</f>
        <v>114.4180160814398</v>
      </c>
      <c r="U15" s="109">
        <f>IF('2a Aggregate costs'!V$15="-","-",SUM('2a Aggregate costs'!V$15,'2a Aggregate costs'!V$16,'2a Aggregate costs'!V$17,'2a Aggregate costs'!V38)*'3a Demand'!$C$9+'2a Aggregate costs'!V$18)</f>
        <v>121.05350272737377</v>
      </c>
      <c r="V15" s="109">
        <f>IF('2a Aggregate costs'!W$15="-","-",SUM('2a Aggregate costs'!W$15,'2a Aggregate costs'!W$16,'2a Aggregate costs'!W$17,'2a Aggregate costs'!W38)*'3a Demand'!$C$9+'2a Aggregate costs'!W$18)</f>
        <v>120.46168627822081</v>
      </c>
      <c r="W15" s="109">
        <f>IF('2a Aggregate costs'!X$15="-","-",SUM('2a Aggregate costs'!X$15,'2a Aggregate costs'!X$16,'2a Aggregate costs'!X$17,'2a Aggregate costs'!X38)*'3a Demand'!$C$9+'2a Aggregate costs'!X$18)</f>
        <v>126.57531856556605</v>
      </c>
      <c r="X15" s="87"/>
      <c r="Y15" s="109">
        <f>IF('2a Aggregate costs'!Z$15="-","-",SUM('2a Aggregate costs'!Z$15,'2a Aggregate costs'!Z$16,'2a Aggregate costs'!Z$17,'2a Aggregate costs'!Z38)*'3a Demand'!$C$9+'2a Aggregate costs'!Z$18)</f>
        <v>125.50081957998127</v>
      </c>
      <c r="Z15" s="109" t="str">
        <f>IF('2a Aggregate costs'!AA$15="-","-",SUM('2a Aggregate costs'!AA$15,'2a Aggregate costs'!AA$16,'2a Aggregate costs'!AA$17,'2a Aggregate costs'!AA38)*'3a Demand'!$C$9+'2a Aggregate costs'!AA$18)</f>
        <v>-</v>
      </c>
      <c r="AA15" s="109" t="str">
        <f>IF('2a Aggregate costs'!AB$15="-","-",SUM('2a Aggregate costs'!AB$15,'2a Aggregate costs'!AB$16,'2a Aggregate costs'!AB$17,'2a Aggregate costs'!AB38)*'3a Demand'!$C$9+'2a Aggregate costs'!AB$18)</f>
        <v>-</v>
      </c>
    </row>
    <row r="16" spans="1:27" ht="12.75" customHeight="1">
      <c r="A16" s="15"/>
      <c r="B16" s="291"/>
      <c r="C16" s="111" t="s">
        <v>139</v>
      </c>
      <c r="D16" s="293"/>
      <c r="E16" s="294"/>
      <c r="F16" s="87"/>
      <c r="G16" s="109">
        <f>IF('2a Aggregate costs'!H$15="-","-",SUM('2a Aggregate costs'!H$15,'2a Aggregate costs'!H$16,'2a Aggregate costs'!H$17,'2a Aggregate costs'!H39)*'3a Demand'!$C$9+'2a Aggregate costs'!H$18)</f>
        <v>68.549277733799528</v>
      </c>
      <c r="H16" s="109">
        <f>IF('2a Aggregate costs'!I$15="-","-",SUM('2a Aggregate costs'!I$15,'2a Aggregate costs'!I$16,'2a Aggregate costs'!I$17,'2a Aggregate costs'!I39)*'3a Demand'!$C$9+'2a Aggregate costs'!I$18)</f>
        <v>68.529294772291379</v>
      </c>
      <c r="I16" s="109">
        <f>IF('2a Aggregate costs'!J$15="-","-",SUM('2a Aggregate costs'!J$15,'2a Aggregate costs'!J$16,'2a Aggregate costs'!J$17,'2a Aggregate costs'!J39)*'3a Demand'!$C$9+'2a Aggregate costs'!J$18)</f>
        <v>83.598175372645827</v>
      </c>
      <c r="J16" s="109">
        <f>IF('2a Aggregate costs'!K$15="-","-",SUM('2a Aggregate costs'!K$15,'2a Aggregate costs'!K$16,'2a Aggregate costs'!K$17,'2a Aggregate costs'!K39)*'3a Demand'!$C$9+'2a Aggregate costs'!K$18)</f>
        <v>83.520615948275136</v>
      </c>
      <c r="K16" s="109">
        <f>IF('2a Aggregate costs'!L$15="-","-",SUM('2a Aggregate costs'!L$15,'2a Aggregate costs'!L$16,'2a Aggregate costs'!L$17,'2a Aggregate costs'!L39)*'3a Demand'!$C$9+'2a Aggregate costs'!L$18)</f>
        <v>88.900349381516335</v>
      </c>
      <c r="L16" s="109">
        <f>IF('2a Aggregate costs'!M$15="-","-",SUM('2a Aggregate costs'!M$15,'2a Aggregate costs'!M$16,'2a Aggregate costs'!M$17,'2a Aggregate costs'!M39)*'3a Demand'!$C$9+'2a Aggregate costs'!M$18)</f>
        <v>89.215421715439106</v>
      </c>
      <c r="M16" s="109">
        <f>IF('2a Aggregate costs'!N$15="-","-",SUM('2a Aggregate costs'!N$15,'2a Aggregate costs'!N$16,'2a Aggregate costs'!N$17,'2a Aggregate costs'!N39)*'3a Demand'!$C$9+'2a Aggregate costs'!N$18)</f>
        <v>103.1814964830757</v>
      </c>
      <c r="N16" s="109">
        <f>IF('2a Aggregate costs'!O$15="-","-",SUM('2a Aggregate costs'!O$15,'2a Aggregate costs'!O$16,'2a Aggregate costs'!O$17,'2a Aggregate costs'!O39)*'3a Demand'!$C$9+'2a Aggregate costs'!O$18)</f>
        <v>103.25048926507061</v>
      </c>
      <c r="O16" s="87"/>
      <c r="P16" s="109">
        <f>IF('2a Aggregate costs'!Q$15="-","-",SUM('2a Aggregate costs'!Q$15,'2a Aggregate costs'!Q$16,'2a Aggregate costs'!Q$17,'2a Aggregate costs'!Q39)*'3a Demand'!$C$9+'2a Aggregate costs'!Q$18)</f>
        <v>103.25048926507061</v>
      </c>
      <c r="Q16" s="109">
        <f>IF('2a Aggregate costs'!R$15="-","-",SUM('2a Aggregate costs'!R$15,'2a Aggregate costs'!R$16,'2a Aggregate costs'!R$17,'2a Aggregate costs'!R39)*'3a Demand'!$C$9+'2a Aggregate costs'!R$18)</f>
        <v>110.37944693268375</v>
      </c>
      <c r="R16" s="109">
        <f>IF('2a Aggregate costs'!S$15="-","-",SUM('2a Aggregate costs'!S$15,'2a Aggregate costs'!S$16,'2a Aggregate costs'!S$17,'2a Aggregate costs'!S39)*'3a Demand'!$C$9+'2a Aggregate costs'!S$18)</f>
        <v>111.69006213727795</v>
      </c>
      <c r="S16" s="109">
        <f>IF('2a Aggregate costs'!T$15="-","-",SUM('2a Aggregate costs'!T$15,'2a Aggregate costs'!T$16,'2a Aggregate costs'!T$17,'2a Aggregate costs'!T39)*'3a Demand'!$C$9+'2a Aggregate costs'!T$18)</f>
        <v>114.8843354440319</v>
      </c>
      <c r="T16" s="109">
        <f>IF('2a Aggregate costs'!U$15="-","-",SUM('2a Aggregate costs'!U$15,'2a Aggregate costs'!U$16,'2a Aggregate costs'!U$17,'2a Aggregate costs'!U39)*'3a Demand'!$C$9+'2a Aggregate costs'!U$18)</f>
        <v>114.39960231359808</v>
      </c>
      <c r="U16" s="109">
        <f>IF('2a Aggregate costs'!V$15="-","-",SUM('2a Aggregate costs'!V$15,'2a Aggregate costs'!V$16,'2a Aggregate costs'!V$17,'2a Aggregate costs'!V39)*'3a Demand'!$C$9+'2a Aggregate costs'!V$18)</f>
        <v>121.02780814466783</v>
      </c>
      <c r="V16" s="109">
        <f>IF('2a Aggregate costs'!W$15="-","-",SUM('2a Aggregate costs'!W$15,'2a Aggregate costs'!W$16,'2a Aggregate costs'!W$17,'2a Aggregate costs'!W39)*'3a Demand'!$C$9+'2a Aggregate costs'!W$18)</f>
        <v>120.43774198122743</v>
      </c>
      <c r="W16" s="109">
        <f>IF('2a Aggregate costs'!X$15="-","-",SUM('2a Aggregate costs'!X$15,'2a Aggregate costs'!X$16,'2a Aggregate costs'!X$17,'2a Aggregate costs'!X39)*'3a Demand'!$C$9+'2a Aggregate costs'!X$18)</f>
        <v>126.5450819719328</v>
      </c>
      <c r="X16" s="87"/>
      <c r="Y16" s="109">
        <f>IF('2a Aggregate costs'!Z$15="-","-",SUM('2a Aggregate costs'!Z$15,'2a Aggregate costs'!Z$16,'2a Aggregate costs'!Z$17,'2a Aggregate costs'!Z39)*'3a Demand'!$C$9+'2a Aggregate costs'!Z$18)</f>
        <v>125.47176062822518</v>
      </c>
      <c r="Z16" s="109" t="str">
        <f>IF('2a Aggregate costs'!AA$15="-","-",SUM('2a Aggregate costs'!AA$15,'2a Aggregate costs'!AA$16,'2a Aggregate costs'!AA$17,'2a Aggregate costs'!AA39)*'3a Demand'!$C$9+'2a Aggregate costs'!AA$18)</f>
        <v>-</v>
      </c>
      <c r="AA16" s="109" t="str">
        <f>IF('2a Aggregate costs'!AB$15="-","-",SUM('2a Aggregate costs'!AB$15,'2a Aggregate costs'!AB$16,'2a Aggregate costs'!AB$17,'2a Aggregate costs'!AB39)*'3a Demand'!$C$9+'2a Aggregate costs'!AB$18)</f>
        <v>-</v>
      </c>
    </row>
    <row r="17" spans="1:27" ht="12.75" customHeight="1">
      <c r="A17" s="15"/>
      <c r="B17" s="291"/>
      <c r="C17" s="111" t="s">
        <v>140</v>
      </c>
      <c r="D17" s="293"/>
      <c r="E17" s="294"/>
      <c r="F17" s="87"/>
      <c r="G17" s="109">
        <f>IF('2a Aggregate costs'!H$15="-","-",SUM('2a Aggregate costs'!H$15,'2a Aggregate costs'!H$16,'2a Aggregate costs'!H$17,'2a Aggregate costs'!H40)*'3a Demand'!$C$9+'2a Aggregate costs'!H$18)</f>
        <v>68.556743260928414</v>
      </c>
      <c r="H17" s="109">
        <f>IF('2a Aggregate costs'!I$15="-","-",SUM('2a Aggregate costs'!I$15,'2a Aggregate costs'!I$16,'2a Aggregate costs'!I$17,'2a Aggregate costs'!I40)*'3a Demand'!$C$9+'2a Aggregate costs'!I$18)</f>
        <v>68.536640579290776</v>
      </c>
      <c r="I17" s="109">
        <f>IF('2a Aggregate costs'!J$15="-","-",SUM('2a Aggregate costs'!J$15,'2a Aggregate costs'!J$16,'2a Aggregate costs'!J$17,'2a Aggregate costs'!J40)*'3a Demand'!$C$9+'2a Aggregate costs'!J$18)</f>
        <v>83.605697479013202</v>
      </c>
      <c r="J17" s="109">
        <f>IF('2a Aggregate costs'!K$15="-","-",SUM('2a Aggregate costs'!K$15,'2a Aggregate costs'!K$16,'2a Aggregate costs'!K$17,'2a Aggregate costs'!K40)*'3a Demand'!$C$9+'2a Aggregate costs'!K$18)</f>
        <v>83.528463939872381</v>
      </c>
      <c r="K17" s="109">
        <f>IF('2a Aggregate costs'!L$15="-","-",SUM('2a Aggregate costs'!L$15,'2a Aggregate costs'!L$16,'2a Aggregate costs'!L$17,'2a Aggregate costs'!L40)*'3a Demand'!$C$9+'2a Aggregate costs'!L$18)</f>
        <v>88.908338636962327</v>
      </c>
      <c r="L17" s="109">
        <f>IF('2a Aggregate costs'!M$15="-","-",SUM('2a Aggregate costs'!M$15,'2a Aggregate costs'!M$16,'2a Aggregate costs'!M$17,'2a Aggregate costs'!M40)*'3a Demand'!$C$9+'2a Aggregate costs'!M$18)</f>
        <v>89.223265295955429</v>
      </c>
      <c r="M17" s="109">
        <f>IF('2a Aggregate costs'!N$15="-","-",SUM('2a Aggregate costs'!N$15,'2a Aggregate costs'!N$16,'2a Aggregate costs'!N$17,'2a Aggregate costs'!N40)*'3a Demand'!$C$9+'2a Aggregate costs'!N$18)</f>
        <v>103.19079248395576</v>
      </c>
      <c r="N17" s="109">
        <f>IF('2a Aggregate costs'!O$15="-","-",SUM('2a Aggregate costs'!O$15,'2a Aggregate costs'!O$16,'2a Aggregate costs'!O$17,'2a Aggregate costs'!O40)*'3a Demand'!$C$9+'2a Aggregate costs'!O$18)</f>
        <v>103.25998967218713</v>
      </c>
      <c r="O17" s="87"/>
      <c r="P17" s="109">
        <f>IF('2a Aggregate costs'!Q$15="-","-",SUM('2a Aggregate costs'!Q$15,'2a Aggregate costs'!Q$16,'2a Aggregate costs'!Q$17,'2a Aggregate costs'!Q40)*'3a Demand'!$C$9+'2a Aggregate costs'!Q$18)</f>
        <v>103.25998967218713</v>
      </c>
      <c r="Q17" s="109">
        <f>IF('2a Aggregate costs'!R$15="-","-",SUM('2a Aggregate costs'!R$15,'2a Aggregate costs'!R$16,'2a Aggregate costs'!R$17,'2a Aggregate costs'!R40)*'3a Demand'!$C$9+'2a Aggregate costs'!R$18)</f>
        <v>110.39101593552665</v>
      </c>
      <c r="R17" s="109">
        <f>IF('2a Aggregate costs'!S$15="-","-",SUM('2a Aggregate costs'!S$15,'2a Aggregate costs'!S$16,'2a Aggregate costs'!S$17,'2a Aggregate costs'!S40)*'3a Demand'!$C$9+'2a Aggregate costs'!S$18)</f>
        <v>111.70205324303423</v>
      </c>
      <c r="S17" s="109">
        <f>IF('2a Aggregate costs'!T$15="-","-",SUM('2a Aggregate costs'!T$15,'2a Aggregate costs'!T$16,'2a Aggregate costs'!T$17,'2a Aggregate costs'!T40)*'3a Demand'!$C$9+'2a Aggregate costs'!T$18)</f>
        <v>114.89522129686249</v>
      </c>
      <c r="T17" s="109">
        <f>IF('2a Aggregate costs'!U$15="-","-",SUM('2a Aggregate costs'!U$15,'2a Aggregate costs'!U$16,'2a Aggregate costs'!U$17,'2a Aggregate costs'!U40)*'3a Demand'!$C$9+'2a Aggregate costs'!U$18)</f>
        <v>114.41188769241774</v>
      </c>
      <c r="U17" s="109">
        <f>IF('2a Aggregate costs'!V$15="-","-",SUM('2a Aggregate costs'!V$15,'2a Aggregate costs'!V$16,'2a Aggregate costs'!V$17,'2a Aggregate costs'!V40)*'3a Demand'!$C$9+'2a Aggregate costs'!V$18)</f>
        <v>121.04682014154253</v>
      </c>
      <c r="V17" s="109">
        <f>IF('2a Aggregate costs'!W$15="-","-",SUM('2a Aggregate costs'!W$15,'2a Aggregate costs'!W$16,'2a Aggregate costs'!W$17,'2a Aggregate costs'!W40)*'3a Demand'!$C$9+'2a Aggregate costs'!W$18)</f>
        <v>120.45547361108393</v>
      </c>
      <c r="W17" s="109">
        <f>IF('2a Aggregate costs'!X$15="-","-",SUM('2a Aggregate costs'!X$15,'2a Aggregate costs'!X$16,'2a Aggregate costs'!X$17,'2a Aggregate costs'!X40)*'3a Demand'!$C$9+'2a Aggregate costs'!X$18)</f>
        <v>126.57473445968105</v>
      </c>
      <c r="X17" s="87"/>
      <c r="Y17" s="109">
        <f>IF('2a Aggregate costs'!Z$15="-","-",SUM('2a Aggregate costs'!Z$15,'2a Aggregate costs'!Z$16,'2a Aggregate costs'!Z$17,'2a Aggregate costs'!Z40)*'3a Demand'!$C$9+'2a Aggregate costs'!Z$18)</f>
        <v>125.50026418089986</v>
      </c>
      <c r="Z17" s="109" t="str">
        <f>IF('2a Aggregate costs'!AA$15="-","-",SUM('2a Aggregate costs'!AA$15,'2a Aggregate costs'!AA$16,'2a Aggregate costs'!AA$17,'2a Aggregate costs'!AA40)*'3a Demand'!$C$9+'2a Aggregate costs'!AA$18)</f>
        <v>-</v>
      </c>
      <c r="AA17" s="109" t="str">
        <f>IF('2a Aggregate costs'!AB$15="-","-",SUM('2a Aggregate costs'!AB$15,'2a Aggregate costs'!AB$16,'2a Aggregate costs'!AB$17,'2a Aggregate costs'!AB40)*'3a Demand'!$C$9+'2a Aggregate costs'!AB$18)</f>
        <v>-</v>
      </c>
    </row>
    <row r="18" spans="1:27" ht="12.75" customHeight="1">
      <c r="A18" s="15"/>
      <c r="B18" s="291"/>
      <c r="C18" s="111" t="s">
        <v>141</v>
      </c>
      <c r="D18" s="293"/>
      <c r="E18" s="294"/>
      <c r="F18" s="87"/>
      <c r="G18" s="109">
        <f>IF('2a Aggregate costs'!H$15="-","-",SUM('2a Aggregate costs'!H$15,'2a Aggregate costs'!H$16,'2a Aggregate costs'!H$17,'2a Aggregate costs'!H41)*'3a Demand'!$C$9+'2a Aggregate costs'!H$18)</f>
        <v>68.565747177307713</v>
      </c>
      <c r="H18" s="109">
        <f>IF('2a Aggregate costs'!I$15="-","-",SUM('2a Aggregate costs'!I$15,'2a Aggregate costs'!I$16,'2a Aggregate costs'!I$17,'2a Aggregate costs'!I41)*'3a Demand'!$C$9+'2a Aggregate costs'!I$18)</f>
        <v>68.545500105325445</v>
      </c>
      <c r="I18" s="109">
        <f>IF('2a Aggregate costs'!J$15="-","-",SUM('2a Aggregate costs'!J$15,'2a Aggregate costs'!J$16,'2a Aggregate costs'!J$17,'2a Aggregate costs'!J41)*'3a Demand'!$C$9+'2a Aggregate costs'!J$18)</f>
        <v>83.614769633672708</v>
      </c>
      <c r="J18" s="109">
        <f>IF('2a Aggregate costs'!K$15="-","-",SUM('2a Aggregate costs'!K$15,'2a Aggregate costs'!K$16,'2a Aggregate costs'!K$17,'2a Aggregate costs'!K41)*'3a Demand'!$C$9+'2a Aggregate costs'!K$18)</f>
        <v>83.537929133537489</v>
      </c>
      <c r="K18" s="109">
        <f>IF('2a Aggregate costs'!L$15="-","-",SUM('2a Aggregate costs'!L$15,'2a Aggregate costs'!L$16,'2a Aggregate costs'!L$17,'2a Aggregate costs'!L41)*'3a Demand'!$C$9+'2a Aggregate costs'!L$18)</f>
        <v>88.91797420411342</v>
      </c>
      <c r="L18" s="109">
        <f>IF('2a Aggregate costs'!M$15="-","-",SUM('2a Aggregate costs'!M$15,'2a Aggregate costs'!M$16,'2a Aggregate costs'!M$17,'2a Aggregate costs'!M41)*'3a Demand'!$C$9+'2a Aggregate costs'!M$18)</f>
        <v>89.232725169567033</v>
      </c>
      <c r="M18" s="109">
        <f>IF('2a Aggregate costs'!N$15="-","-",SUM('2a Aggregate costs'!N$15,'2a Aggregate costs'!N$16,'2a Aggregate costs'!N$17,'2a Aggregate costs'!N41)*'3a Demand'!$C$9+'2a Aggregate costs'!N$18)</f>
        <v>103.20523416154967</v>
      </c>
      <c r="N18" s="109">
        <f>IF('2a Aggregate costs'!O$15="-","-",SUM('2a Aggregate costs'!O$15,'2a Aggregate costs'!O$16,'2a Aggregate costs'!O$17,'2a Aggregate costs'!O41)*'3a Demand'!$C$9+'2a Aggregate costs'!O$18)</f>
        <v>103.27474890235051</v>
      </c>
      <c r="O18" s="87"/>
      <c r="P18" s="109">
        <f>IF('2a Aggregate costs'!Q$15="-","-",SUM('2a Aggregate costs'!Q$15,'2a Aggregate costs'!Q$16,'2a Aggregate costs'!Q$17,'2a Aggregate costs'!Q41)*'3a Demand'!$C$9+'2a Aggregate costs'!Q$18)</f>
        <v>103.27474890235051</v>
      </c>
      <c r="Q18" s="109">
        <f>IF('2a Aggregate costs'!R$15="-","-",SUM('2a Aggregate costs'!R$15,'2a Aggregate costs'!R$16,'2a Aggregate costs'!R$17,'2a Aggregate costs'!R41)*'3a Demand'!$C$9+'2a Aggregate costs'!R$18)</f>
        <v>110.40834451903547</v>
      </c>
      <c r="R18" s="109">
        <f>IF('2a Aggregate costs'!S$15="-","-",SUM('2a Aggregate costs'!S$15,'2a Aggregate costs'!S$16,'2a Aggregate costs'!S$17,'2a Aggregate costs'!S41)*'3a Demand'!$C$9+'2a Aggregate costs'!S$18)</f>
        <v>111.72002066613638</v>
      </c>
      <c r="S18" s="109">
        <f>IF('2a Aggregate costs'!T$15="-","-",SUM('2a Aggregate costs'!T$15,'2a Aggregate costs'!T$16,'2a Aggregate costs'!T$17,'2a Aggregate costs'!T41)*'3a Demand'!$C$9+'2a Aggregate costs'!T$18)</f>
        <v>114.92100619219393</v>
      </c>
      <c r="T18" s="109">
        <f>IF('2a Aggregate costs'!U$15="-","-",SUM('2a Aggregate costs'!U$15,'2a Aggregate costs'!U$16,'2a Aggregate costs'!U$17,'2a Aggregate costs'!U41)*'3a Demand'!$C$9+'2a Aggregate costs'!U$18)</f>
        <v>114.44093718956309</v>
      </c>
      <c r="U18" s="109">
        <f>IF('2a Aggregate costs'!V$15="-","-",SUM('2a Aggregate costs'!V$15,'2a Aggregate costs'!V$16,'2a Aggregate costs'!V$17,'2a Aggregate costs'!V41)*'3a Demand'!$C$9+'2a Aggregate costs'!V$18)</f>
        <v>121.08265454459803</v>
      </c>
      <c r="V18" s="109">
        <f>IF('2a Aggregate costs'!W$15="-","-",SUM('2a Aggregate costs'!W$15,'2a Aggregate costs'!W$16,'2a Aggregate costs'!W$17,'2a Aggregate costs'!W41)*'3a Demand'!$C$9+'2a Aggregate costs'!W$18)</f>
        <v>120.48875645470467</v>
      </c>
      <c r="W18" s="109">
        <f>IF('2a Aggregate costs'!X$15="-","-",SUM('2a Aggregate costs'!X$15,'2a Aggregate costs'!X$16,'2a Aggregate costs'!X$17,'2a Aggregate costs'!X41)*'3a Demand'!$C$9+'2a Aggregate costs'!X$18)</f>
        <v>126.60981518104413</v>
      </c>
      <c r="X18" s="87"/>
      <c r="Y18" s="109">
        <f>IF('2a Aggregate costs'!Z$15="-","-",SUM('2a Aggregate costs'!Z$15,'2a Aggregate costs'!Z$16,'2a Aggregate costs'!Z$17,'2a Aggregate costs'!Z41)*'3a Demand'!$C$9+'2a Aggregate costs'!Z$18)</f>
        <v>125.53404322940914</v>
      </c>
      <c r="Z18" s="109" t="str">
        <f>IF('2a Aggregate costs'!AA$15="-","-",SUM('2a Aggregate costs'!AA$15,'2a Aggregate costs'!AA$16,'2a Aggregate costs'!AA$17,'2a Aggregate costs'!AA41)*'3a Demand'!$C$9+'2a Aggregate costs'!AA$18)</f>
        <v>-</v>
      </c>
      <c r="AA18" s="109" t="str">
        <f>IF('2a Aggregate costs'!AB$15="-","-",SUM('2a Aggregate costs'!AB$15,'2a Aggregate costs'!AB$16,'2a Aggregate costs'!AB$17,'2a Aggregate costs'!AB41)*'3a Demand'!$C$9+'2a Aggregate costs'!AB$18)</f>
        <v>-</v>
      </c>
    </row>
    <row r="19" spans="1:27" ht="12.75" customHeight="1">
      <c r="A19" s="15"/>
      <c r="B19" s="291"/>
      <c r="C19" s="111" t="s">
        <v>142</v>
      </c>
      <c r="D19" s="293"/>
      <c r="E19" s="294"/>
      <c r="F19" s="87"/>
      <c r="G19" s="109">
        <f>IF('2a Aggregate costs'!H$15="-","-",SUM('2a Aggregate costs'!H$15,'2a Aggregate costs'!H$16,'2a Aggregate costs'!H$17,'2a Aggregate costs'!H42)*'3a Demand'!$C$9+'2a Aggregate costs'!H$18)</f>
        <v>68.550813167100358</v>
      </c>
      <c r="H19" s="109">
        <f>IF('2a Aggregate costs'!I$15="-","-",SUM('2a Aggregate costs'!I$15,'2a Aggregate costs'!I$16,'2a Aggregate costs'!I$17,'2a Aggregate costs'!I42)*'3a Demand'!$C$9+'2a Aggregate costs'!I$18)</f>
        <v>68.530805582779863</v>
      </c>
      <c r="I19" s="109">
        <f>IF('2a Aggregate costs'!J$15="-","-",SUM('2a Aggregate costs'!J$15,'2a Aggregate costs'!J$16,'2a Aggregate costs'!J$17,'2a Aggregate costs'!J42)*'3a Demand'!$C$9+'2a Aggregate costs'!J$18)</f>
        <v>83.599722442586042</v>
      </c>
      <c r="J19" s="109">
        <f>IF('2a Aggregate costs'!K$15="-","-",SUM('2a Aggregate costs'!K$15,'2a Aggregate costs'!K$16,'2a Aggregate costs'!K$17,'2a Aggregate costs'!K42)*'3a Demand'!$C$9+'2a Aggregate costs'!K$18)</f>
        <v>83.522230042957943</v>
      </c>
      <c r="K19" s="109">
        <f>IF('2a Aggregate costs'!L$15="-","-",SUM('2a Aggregate costs'!L$15,'2a Aggregate costs'!L$16,'2a Aggregate costs'!L$17,'2a Aggregate costs'!L42)*'3a Demand'!$C$9+'2a Aggregate costs'!L$18)</f>
        <v>88.901992529903438</v>
      </c>
      <c r="L19" s="109">
        <f>IF('2a Aggregate costs'!M$15="-","-",SUM('2a Aggregate costs'!M$15,'2a Aggregate costs'!M$16,'2a Aggregate costs'!M$17,'2a Aggregate costs'!M42)*'3a Demand'!$C$9+'2a Aggregate costs'!M$18)</f>
        <v>89.21703490289589</v>
      </c>
      <c r="M19" s="109">
        <f>IF('2a Aggregate costs'!N$15="-","-",SUM('2a Aggregate costs'!N$15,'2a Aggregate costs'!N$16,'2a Aggregate costs'!N$17,'2a Aggregate costs'!N42)*'3a Demand'!$C$9+'2a Aggregate costs'!N$18)</f>
        <v>103.1814234863363</v>
      </c>
      <c r="N19" s="109">
        <f>IF('2a Aggregate costs'!O$15="-","-",SUM('2a Aggregate costs'!O$15,'2a Aggregate costs'!O$16,'2a Aggregate costs'!O$17,'2a Aggregate costs'!O42)*'3a Demand'!$C$9+'2a Aggregate costs'!O$18)</f>
        <v>103.2504146632336</v>
      </c>
      <c r="O19" s="87"/>
      <c r="P19" s="109">
        <f>IF('2a Aggregate costs'!Q$15="-","-",SUM('2a Aggregate costs'!Q$15,'2a Aggregate costs'!Q$16,'2a Aggregate costs'!Q$17,'2a Aggregate costs'!Q42)*'3a Demand'!$C$9+'2a Aggregate costs'!Q$18)</f>
        <v>103.2504146632336</v>
      </c>
      <c r="Q19" s="109">
        <f>IF('2a Aggregate costs'!R$15="-","-",SUM('2a Aggregate costs'!R$15,'2a Aggregate costs'!R$16,'2a Aggregate costs'!R$17,'2a Aggregate costs'!R42)*'3a Demand'!$C$9+'2a Aggregate costs'!R$18)</f>
        <v>110.38159085908389</v>
      </c>
      <c r="R19" s="109">
        <f>IF('2a Aggregate costs'!S$15="-","-",SUM('2a Aggregate costs'!S$15,'2a Aggregate costs'!S$16,'2a Aggregate costs'!S$17,'2a Aggregate costs'!S42)*'3a Demand'!$C$9+'2a Aggregate costs'!S$18)</f>
        <v>111.69228468957603</v>
      </c>
      <c r="S19" s="109">
        <f>IF('2a Aggregate costs'!T$15="-","-",SUM('2a Aggregate costs'!T$15,'2a Aggregate costs'!T$16,'2a Aggregate costs'!T$17,'2a Aggregate costs'!T42)*'3a Demand'!$C$9+'2a Aggregate costs'!T$18)</f>
        <v>114.89110859099678</v>
      </c>
      <c r="T19" s="109">
        <f>IF('2a Aggregate costs'!U$15="-","-",SUM('2a Aggregate costs'!U$15,'2a Aggregate costs'!U$16,'2a Aggregate costs'!U$17,'2a Aggregate costs'!U42)*'3a Demand'!$C$9+'2a Aggregate costs'!U$18)</f>
        <v>114.40723325319138</v>
      </c>
      <c r="U19" s="109">
        <f>IF('2a Aggregate costs'!V$15="-","-",SUM('2a Aggregate costs'!V$15,'2a Aggregate costs'!V$16,'2a Aggregate costs'!V$17,'2a Aggregate costs'!V42)*'3a Demand'!$C$9+'2a Aggregate costs'!V$18)</f>
        <v>121.04034142400069</v>
      </c>
      <c r="V19" s="109">
        <f>IF('2a Aggregate costs'!W$15="-","-",SUM('2a Aggregate costs'!W$15,'2a Aggregate costs'!W$16,'2a Aggregate costs'!W$17,'2a Aggregate costs'!W42)*'3a Demand'!$C$9+'2a Aggregate costs'!W$18)</f>
        <v>120.44939213964373</v>
      </c>
      <c r="W19" s="109">
        <f>IF('2a Aggregate costs'!X$15="-","-",SUM('2a Aggregate costs'!X$15,'2a Aggregate costs'!X$16,'2a Aggregate costs'!X$17,'2a Aggregate costs'!X42)*'3a Demand'!$C$9+'2a Aggregate costs'!X$18)</f>
        <v>126.56135408710406</v>
      </c>
      <c r="X19" s="87"/>
      <c r="Y19" s="109">
        <f>IF('2a Aggregate costs'!Z$15="-","-",SUM('2a Aggregate costs'!Z$15,'2a Aggregate costs'!Z$16,'2a Aggregate costs'!Z$17,'2a Aggregate costs'!Z42)*'3a Demand'!$C$9+'2a Aggregate costs'!Z$18)</f>
        <v>125.48742132045453</v>
      </c>
      <c r="Z19" s="109" t="str">
        <f>IF('2a Aggregate costs'!AA$15="-","-",SUM('2a Aggregate costs'!AA$15,'2a Aggregate costs'!AA$16,'2a Aggregate costs'!AA$17,'2a Aggregate costs'!AA42)*'3a Demand'!$C$9+'2a Aggregate costs'!AA$18)</f>
        <v>-</v>
      </c>
      <c r="AA19" s="109" t="str">
        <f>IF('2a Aggregate costs'!AB$15="-","-",SUM('2a Aggregate costs'!AB$15,'2a Aggregate costs'!AB$16,'2a Aggregate costs'!AB$17,'2a Aggregate costs'!AB42)*'3a Demand'!$C$9+'2a Aggregate costs'!AB$18)</f>
        <v>-</v>
      </c>
    </row>
    <row r="20" spans="1:27" ht="12.75" customHeight="1">
      <c r="A20" s="15"/>
      <c r="B20" s="291"/>
      <c r="C20" s="111" t="s">
        <v>143</v>
      </c>
      <c r="D20" s="293"/>
      <c r="E20" s="294"/>
      <c r="F20" s="87"/>
      <c r="G20" s="109">
        <f>IF('2a Aggregate costs'!H$15="-","-",SUM('2a Aggregate costs'!H$15,'2a Aggregate costs'!H$16,'2a Aggregate costs'!H$17,'2a Aggregate costs'!H43)*'3a Demand'!$C$9+'2a Aggregate costs'!H$18)</f>
        <v>68.556725848640852</v>
      </c>
      <c r="H20" s="109">
        <f>IF('2a Aggregate costs'!I$15="-","-",SUM('2a Aggregate costs'!I$15,'2a Aggregate costs'!I$16,'2a Aggregate costs'!I$17,'2a Aggregate costs'!I43)*'3a Demand'!$C$9+'2a Aggregate costs'!I$18)</f>
        <v>68.536623446233506</v>
      </c>
      <c r="I20" s="109">
        <f>IF('2a Aggregate costs'!J$15="-","-",SUM('2a Aggregate costs'!J$15,'2a Aggregate costs'!J$16,'2a Aggregate costs'!J$17,'2a Aggregate costs'!J43)*'3a Demand'!$C$9+'2a Aggregate costs'!J$18)</f>
        <v>83.605679934762563</v>
      </c>
      <c r="J20" s="109">
        <f>IF('2a Aggregate costs'!K$15="-","-",SUM('2a Aggregate costs'!K$15,'2a Aggregate costs'!K$16,'2a Aggregate costs'!K$17,'2a Aggregate costs'!K43)*'3a Demand'!$C$9+'2a Aggregate costs'!K$18)</f>
        <v>83.528445635540479</v>
      </c>
      <c r="K20" s="109">
        <f>IF('2a Aggregate costs'!L$15="-","-",SUM('2a Aggregate costs'!L$15,'2a Aggregate costs'!L$16,'2a Aggregate costs'!L$17,'2a Aggregate costs'!L43)*'3a Demand'!$C$9+'2a Aggregate costs'!L$18)</f>
        <v>88.908320003152454</v>
      </c>
      <c r="L20" s="109">
        <f>IF('2a Aggregate costs'!M$15="-","-",SUM('2a Aggregate costs'!M$15,'2a Aggregate costs'!M$16,'2a Aggregate costs'!M$17,'2a Aggregate costs'!M43)*'3a Demand'!$C$9+'2a Aggregate costs'!M$18)</f>
        <v>89.223247001911744</v>
      </c>
      <c r="M20" s="109">
        <f>IF('2a Aggregate costs'!N$15="-","-",SUM('2a Aggregate costs'!N$15,'2a Aggregate costs'!N$16,'2a Aggregate costs'!N$17,'2a Aggregate costs'!N43)*'3a Demand'!$C$9+'2a Aggregate costs'!N$18)</f>
        <v>103.18595324217736</v>
      </c>
      <c r="N20" s="109">
        <f>IF('2a Aggregate costs'!O$15="-","-",SUM('2a Aggregate costs'!O$15,'2a Aggregate costs'!O$16,'2a Aggregate costs'!O$17,'2a Aggregate costs'!O43)*'3a Demand'!$C$9+'2a Aggregate costs'!O$18)</f>
        <v>103.25504402215726</v>
      </c>
      <c r="O20" s="87"/>
      <c r="P20" s="109">
        <f>IF('2a Aggregate costs'!Q$15="-","-",SUM('2a Aggregate costs'!Q$15,'2a Aggregate costs'!Q$16,'2a Aggregate costs'!Q$17,'2a Aggregate costs'!Q43)*'3a Demand'!$C$9+'2a Aggregate costs'!Q$18)</f>
        <v>103.25504402215726</v>
      </c>
      <c r="Q20" s="109">
        <f>IF('2a Aggregate costs'!R$15="-","-",SUM('2a Aggregate costs'!R$15,'2a Aggregate costs'!R$16,'2a Aggregate costs'!R$17,'2a Aggregate costs'!R43)*'3a Demand'!$C$9+'2a Aggregate costs'!R$18)</f>
        <v>110.38189529315571</v>
      </c>
      <c r="R20" s="109">
        <f>IF('2a Aggregate costs'!S$15="-","-",SUM('2a Aggregate costs'!S$15,'2a Aggregate costs'!S$16,'2a Aggregate costs'!S$17,'2a Aggregate costs'!S43)*'3a Demand'!$C$9+'2a Aggregate costs'!S$18)</f>
        <v>111.69260010496798</v>
      </c>
      <c r="S20" s="109">
        <f>IF('2a Aggregate costs'!T$15="-","-",SUM('2a Aggregate costs'!T$15,'2a Aggregate costs'!T$16,'2a Aggregate costs'!T$17,'2a Aggregate costs'!T43)*'3a Demand'!$C$9+'2a Aggregate costs'!T$18)</f>
        <v>114.88427922557452</v>
      </c>
      <c r="T20" s="109">
        <f>IF('2a Aggregate costs'!U$15="-","-",SUM('2a Aggregate costs'!U$15,'2a Aggregate costs'!U$16,'2a Aggregate costs'!U$17,'2a Aggregate costs'!U43)*'3a Demand'!$C$9+'2a Aggregate costs'!U$18)</f>
        <v>114.39954261523624</v>
      </c>
      <c r="U20" s="109">
        <f>IF('2a Aggregate costs'!V$15="-","-",SUM('2a Aggregate costs'!V$15,'2a Aggregate costs'!V$16,'2a Aggregate costs'!V$17,'2a Aggregate costs'!V43)*'3a Demand'!$C$9+'2a Aggregate costs'!V$18)</f>
        <v>121.02891942338647</v>
      </c>
      <c r="V20" s="109">
        <f>IF('2a Aggregate costs'!W$15="-","-",SUM('2a Aggregate costs'!W$15,'2a Aggregate costs'!W$16,'2a Aggregate costs'!W$17,'2a Aggregate costs'!W43)*'3a Demand'!$C$9+'2a Aggregate costs'!W$18)</f>
        <v>120.43876818656001</v>
      </c>
      <c r="W20" s="109">
        <f>IF('2a Aggregate costs'!X$15="-","-",SUM('2a Aggregate costs'!X$15,'2a Aggregate costs'!X$16,'2a Aggregate costs'!X$17,'2a Aggregate costs'!X43)*'3a Demand'!$C$9+'2a Aggregate costs'!X$18)</f>
        <v>126.54810698331491</v>
      </c>
      <c r="X20" s="87"/>
      <c r="Y20" s="109">
        <f>IF('2a Aggregate costs'!Z$15="-","-",SUM('2a Aggregate costs'!Z$15,'2a Aggregate costs'!Z$16,'2a Aggregate costs'!Z$17,'2a Aggregate costs'!Z43)*'3a Demand'!$C$9+'2a Aggregate costs'!Z$18)</f>
        <v>125.47467603569308</v>
      </c>
      <c r="Z20" s="109" t="str">
        <f>IF('2a Aggregate costs'!AA$15="-","-",SUM('2a Aggregate costs'!AA$15,'2a Aggregate costs'!AA$16,'2a Aggregate costs'!AA$17,'2a Aggregate costs'!AA43)*'3a Demand'!$C$9+'2a Aggregate costs'!AA$18)</f>
        <v>-</v>
      </c>
      <c r="AA20" s="109" t="str">
        <f>IF('2a Aggregate costs'!AB$15="-","-",SUM('2a Aggregate costs'!AB$15,'2a Aggregate costs'!AB$16,'2a Aggregate costs'!AB$17,'2a Aggregate costs'!AB43)*'3a Demand'!$C$9+'2a Aggregate costs'!AB$18)</f>
        <v>-</v>
      </c>
    </row>
    <row r="21" spans="1:27" ht="12.75" customHeight="1">
      <c r="A21" s="15"/>
      <c r="B21" s="291"/>
      <c r="C21" s="111" t="s">
        <v>144</v>
      </c>
      <c r="D21" s="293"/>
      <c r="E21" s="294"/>
      <c r="F21" s="87"/>
      <c r="G21" s="109">
        <f>IF('2a Aggregate costs'!H$15="-","-",SUM('2a Aggregate costs'!H$15,'2a Aggregate costs'!H$16,'2a Aggregate costs'!H$17,'2a Aggregate costs'!H44)*'3a Demand'!$C$9+'2a Aggregate costs'!H$18)</f>
        <v>68.560160005926562</v>
      </c>
      <c r="H21" s="109">
        <f>IF('2a Aggregate costs'!I$15="-","-",SUM('2a Aggregate costs'!I$15,'2a Aggregate costs'!I$16,'2a Aggregate costs'!I$17,'2a Aggregate costs'!I44)*'3a Demand'!$C$9+'2a Aggregate costs'!I$18)</f>
        <v>68.5400025320222</v>
      </c>
      <c r="I21" s="109">
        <f>IF('2a Aggregate costs'!J$15="-","-",SUM('2a Aggregate costs'!J$15,'2a Aggregate costs'!J$16,'2a Aggregate costs'!J$17,'2a Aggregate costs'!J44)*'3a Demand'!$C$9+'2a Aggregate costs'!J$18)</f>
        <v>83.609140118610185</v>
      </c>
      <c r="J21" s="109">
        <f>IF('2a Aggregate costs'!K$15="-","-",SUM('2a Aggregate costs'!K$15,'2a Aggregate costs'!K$16,'2a Aggregate costs'!K$17,'2a Aggregate costs'!K44)*'3a Demand'!$C$9+'2a Aggregate costs'!K$18)</f>
        <v>83.532055727240163</v>
      </c>
      <c r="K21" s="109">
        <f>IF('2a Aggregate costs'!L$15="-","-",SUM('2a Aggregate costs'!L$15,'2a Aggregate costs'!L$16,'2a Aggregate costs'!L$17,'2a Aggregate costs'!L44)*'3a Demand'!$C$9+'2a Aggregate costs'!L$18)</f>
        <v>88.911995076502734</v>
      </c>
      <c r="L21" s="109">
        <f>IF('2a Aggregate costs'!M$15="-","-",SUM('2a Aggregate costs'!M$15,'2a Aggregate costs'!M$16,'2a Aggregate costs'!M$17,'2a Aggregate costs'!M44)*'3a Demand'!$C$9+'2a Aggregate costs'!M$18)</f>
        <v>89.226855064505457</v>
      </c>
      <c r="M21" s="109">
        <f>IF('2a Aggregate costs'!N$15="-","-",SUM('2a Aggregate costs'!N$15,'2a Aggregate costs'!N$16,'2a Aggregate costs'!N$17,'2a Aggregate costs'!N44)*'3a Demand'!$C$9+'2a Aggregate costs'!N$18)</f>
        <v>103.19700321494943</v>
      </c>
      <c r="N21" s="109">
        <f>IF('2a Aggregate costs'!O$15="-","-",SUM('2a Aggregate costs'!O$15,'2a Aggregate costs'!O$16,'2a Aggregate costs'!O$17,'2a Aggregate costs'!O44)*'3a Demand'!$C$9+'2a Aggregate costs'!O$18)</f>
        <v>103.26633696858828</v>
      </c>
      <c r="O21" s="87"/>
      <c r="P21" s="109">
        <f>IF('2a Aggregate costs'!Q$15="-","-",SUM('2a Aggregate costs'!Q$15,'2a Aggregate costs'!Q$16,'2a Aggregate costs'!Q$17,'2a Aggregate costs'!Q44)*'3a Demand'!$C$9+'2a Aggregate costs'!Q$18)</f>
        <v>103.26633696858828</v>
      </c>
      <c r="Q21" s="109">
        <f>IF('2a Aggregate costs'!R$15="-","-",SUM('2a Aggregate costs'!R$15,'2a Aggregate costs'!R$16,'2a Aggregate costs'!R$17,'2a Aggregate costs'!R44)*'3a Demand'!$C$9+'2a Aggregate costs'!R$18)</f>
        <v>110.39805303597517</v>
      </c>
      <c r="R21" s="109">
        <f>IF('2a Aggregate costs'!S$15="-","-",SUM('2a Aggregate costs'!S$15,'2a Aggregate costs'!S$16,'2a Aggregate costs'!S$17,'2a Aggregate costs'!S44)*'3a Demand'!$C$9+'2a Aggregate costs'!S$18)</f>
        <v>111.709341177252</v>
      </c>
      <c r="S21" s="109">
        <f>IF('2a Aggregate costs'!T$15="-","-",SUM('2a Aggregate costs'!T$15,'2a Aggregate costs'!T$16,'2a Aggregate costs'!T$17,'2a Aggregate costs'!T44)*'3a Demand'!$C$9+'2a Aggregate costs'!T$18)</f>
        <v>114.90278601608806</v>
      </c>
      <c r="T21" s="109">
        <f>IF('2a Aggregate costs'!U$15="-","-",SUM('2a Aggregate costs'!U$15,'2a Aggregate costs'!U$16,'2a Aggregate costs'!U$17,'2a Aggregate costs'!U44)*'3a Demand'!$C$9+'2a Aggregate costs'!U$18)</f>
        <v>114.42039745696937</v>
      </c>
      <c r="U21" s="109">
        <f>IF('2a Aggregate costs'!V$15="-","-",SUM('2a Aggregate costs'!V$15,'2a Aggregate costs'!V$16,'2a Aggregate costs'!V$17,'2a Aggregate costs'!V44)*'3a Demand'!$C$9+'2a Aggregate costs'!V$18)</f>
        <v>121.04798172649346</v>
      </c>
      <c r="V21" s="109">
        <f>IF('2a Aggregate costs'!W$15="-","-",SUM('2a Aggregate costs'!W$15,'2a Aggregate costs'!W$16,'2a Aggregate costs'!W$17,'2a Aggregate costs'!W44)*'3a Demand'!$C$9+'2a Aggregate costs'!W$18)</f>
        <v>120.45651370700574</v>
      </c>
      <c r="W21" s="109">
        <f>IF('2a Aggregate costs'!X$15="-","-",SUM('2a Aggregate costs'!X$15,'2a Aggregate costs'!X$16,'2a Aggregate costs'!X$17,'2a Aggregate costs'!X44)*'3a Demand'!$C$9+'2a Aggregate costs'!X$18)</f>
        <v>126.56471480313334</v>
      </c>
      <c r="X21" s="87"/>
      <c r="Y21" s="109">
        <f>IF('2a Aggregate costs'!Z$15="-","-",SUM('2a Aggregate costs'!Z$15,'2a Aggregate costs'!Z$16,'2a Aggregate costs'!Z$17,'2a Aggregate costs'!Z44)*'3a Demand'!$C$9+'2a Aggregate costs'!Z$18)</f>
        <v>125.48824111996691</v>
      </c>
      <c r="Z21" s="109" t="str">
        <f>IF('2a Aggregate costs'!AA$15="-","-",SUM('2a Aggregate costs'!AA$15,'2a Aggregate costs'!AA$16,'2a Aggregate costs'!AA$17,'2a Aggregate costs'!AA44)*'3a Demand'!$C$9+'2a Aggregate costs'!AA$18)</f>
        <v>-</v>
      </c>
      <c r="AA21" s="109" t="str">
        <f>IF('2a Aggregate costs'!AB$15="-","-",SUM('2a Aggregate costs'!AB$15,'2a Aggregate costs'!AB$16,'2a Aggregate costs'!AB$17,'2a Aggregate costs'!AB44)*'3a Demand'!$C$9+'2a Aggregate costs'!AB$18)</f>
        <v>-</v>
      </c>
    </row>
    <row r="22" spans="1:27" ht="12.75" customHeight="1">
      <c r="A22" s="15"/>
      <c r="B22" s="291"/>
      <c r="C22" s="111" t="s">
        <v>145</v>
      </c>
      <c r="D22" s="293"/>
      <c r="E22" s="294"/>
      <c r="F22" s="29"/>
      <c r="G22" s="109">
        <f>IF('2a Aggregate costs'!H$15="-","-",SUM('2a Aggregate costs'!H$15,'2a Aggregate costs'!H$16,'2a Aggregate costs'!H$17,'2a Aggregate costs'!H45)*'3a Demand'!$C$9+'2a Aggregate costs'!H$18)</f>
        <v>68.547386682423578</v>
      </c>
      <c r="H22" s="109">
        <f>IF('2a Aggregate costs'!I$15="-","-",SUM('2a Aggregate costs'!I$15,'2a Aggregate costs'!I$16,'2a Aggregate costs'!I$17,'2a Aggregate costs'!I45)*'3a Demand'!$C$9+'2a Aggregate costs'!I$18)</f>
        <v>68.527434046559122</v>
      </c>
      <c r="I22" s="109">
        <f>IF('2a Aggregate costs'!J$15="-","-",SUM('2a Aggregate costs'!J$15,'2a Aggregate costs'!J$16,'2a Aggregate costs'!J$17,'2a Aggregate costs'!J45)*'3a Demand'!$C$9+'2a Aggregate costs'!J$18)</f>
        <v>83.596269989495994</v>
      </c>
      <c r="J22" s="109">
        <f>IF('2a Aggregate costs'!K$15="-","-",SUM('2a Aggregate costs'!K$15,'2a Aggregate costs'!K$16,'2a Aggregate costs'!K$17,'2a Aggregate costs'!K45)*'3a Demand'!$C$9+'2a Aggregate costs'!K$18)</f>
        <v>83.518628016940596</v>
      </c>
      <c r="K22" s="109">
        <f>IF('2a Aggregate costs'!L$15="-","-",SUM('2a Aggregate costs'!L$15,'2a Aggregate costs'!L$16,'2a Aggregate costs'!L$17,'2a Aggregate costs'!L45)*'3a Demand'!$C$9+'2a Aggregate costs'!L$18)</f>
        <v>88.898325667417765</v>
      </c>
      <c r="L22" s="109">
        <f>IF('2a Aggregate costs'!M$15="-","-",SUM('2a Aggregate costs'!M$15,'2a Aggregate costs'!M$16,'2a Aggregate costs'!M$17,'2a Aggregate costs'!M45)*'3a Demand'!$C$9+'2a Aggregate costs'!M$18)</f>
        <v>89.213434901451066</v>
      </c>
      <c r="M22" s="109">
        <f>IF('2a Aggregate costs'!N$15="-","-",SUM('2a Aggregate costs'!N$15,'2a Aggregate costs'!N$16,'2a Aggregate costs'!N$17,'2a Aggregate costs'!N45)*'3a Demand'!$C$9+'2a Aggregate costs'!N$18)</f>
        <v>103.18004779359447</v>
      </c>
      <c r="N22" s="109">
        <f>IF('2a Aggregate costs'!O$15="-","-",SUM('2a Aggregate costs'!O$15,'2a Aggregate costs'!O$16,'2a Aggregate costs'!O$17,'2a Aggregate costs'!O45)*'3a Demand'!$C$9+'2a Aggregate costs'!O$18)</f>
        <v>103.24900872090601</v>
      </c>
      <c r="O22" s="87"/>
      <c r="P22" s="109">
        <f>IF('2a Aggregate costs'!Q$15="-","-",SUM('2a Aggregate costs'!Q$15,'2a Aggregate costs'!Q$16,'2a Aggregate costs'!Q$17,'2a Aggregate costs'!Q45)*'3a Demand'!$C$9+'2a Aggregate costs'!Q$18)</f>
        <v>103.24900872090601</v>
      </c>
      <c r="Q22" s="109">
        <f>IF('2a Aggregate costs'!R$15="-","-",SUM('2a Aggregate costs'!R$15,'2a Aggregate costs'!R$16,'2a Aggregate costs'!R$17,'2a Aggregate costs'!R45)*'3a Demand'!$C$9+'2a Aggregate costs'!R$18)</f>
        <v>110.38013724600586</v>
      </c>
      <c r="R22" s="109">
        <f>IF('2a Aggregate costs'!S$15="-","-",SUM('2a Aggregate costs'!S$15,'2a Aggregate costs'!S$16,'2a Aggregate costs'!S$17,'2a Aggregate costs'!S45)*'3a Demand'!$C$9+'2a Aggregate costs'!S$18)</f>
        <v>111.6946549390581</v>
      </c>
      <c r="S22" s="109">
        <f>IF('2a Aggregate costs'!T$15="-","-",SUM('2a Aggregate costs'!T$15,'2a Aggregate costs'!T$16,'2a Aggregate costs'!T$17,'2a Aggregate costs'!T45)*'3a Demand'!$C$9+'2a Aggregate costs'!T$18)</f>
        <v>114.88906356222863</v>
      </c>
      <c r="T22" s="109">
        <f>IF('2a Aggregate costs'!U$15="-","-",SUM('2a Aggregate costs'!U$15,'2a Aggregate costs'!U$16,'2a Aggregate costs'!U$17,'2a Aggregate costs'!U45)*'3a Demand'!$C$9+'2a Aggregate costs'!U$18)</f>
        <v>114.40848643406545</v>
      </c>
      <c r="U22" s="109">
        <f>IF('2a Aggregate costs'!V$15="-","-",SUM('2a Aggregate costs'!V$15,'2a Aggregate costs'!V$16,'2a Aggregate costs'!V$17,'2a Aggregate costs'!V45)*'3a Demand'!$C$9+'2a Aggregate costs'!V$18)</f>
        <v>121.04212798149379</v>
      </c>
      <c r="V22" s="109">
        <f>IF('2a Aggregate costs'!W$15="-","-",SUM('2a Aggregate costs'!W$15,'2a Aggregate costs'!W$16,'2a Aggregate costs'!W$17,'2a Aggregate costs'!W45)*'3a Demand'!$C$9+'2a Aggregate costs'!W$18)</f>
        <v>120.44834141433503</v>
      </c>
      <c r="W22" s="109">
        <f>IF('2a Aggregate costs'!X$15="-","-",SUM('2a Aggregate costs'!X$15,'2a Aggregate costs'!X$16,'2a Aggregate costs'!X$17,'2a Aggregate costs'!X45)*'3a Demand'!$C$9+'2a Aggregate costs'!X$18)</f>
        <v>126.55616762721465</v>
      </c>
      <c r="X22" s="87"/>
      <c r="Y22" s="109">
        <f>IF('2a Aggregate costs'!Z$15="-","-",SUM('2a Aggregate costs'!Z$15,'2a Aggregate costs'!Z$16,'2a Aggregate costs'!Z$17,'2a Aggregate costs'!Z45)*'3a Demand'!$C$9+'2a Aggregate costs'!Z$18)</f>
        <v>125.48206645212916</v>
      </c>
      <c r="Z22" s="109" t="str">
        <f>IF('2a Aggregate costs'!AA$15="-","-",SUM('2a Aggregate costs'!AA$15,'2a Aggregate costs'!AA$16,'2a Aggregate costs'!AA$17,'2a Aggregate costs'!AA45)*'3a Demand'!$C$9+'2a Aggregate costs'!AA$18)</f>
        <v>-</v>
      </c>
      <c r="AA22" s="109" t="str">
        <f>IF('2a Aggregate costs'!AB$15="-","-",SUM('2a Aggregate costs'!AB$15,'2a Aggregate costs'!AB$16,'2a Aggregate costs'!AB$17,'2a Aggregate costs'!AB45)*'3a Demand'!$C$9+'2a Aggregate costs'!AB$18)</f>
        <v>-</v>
      </c>
    </row>
    <row r="23" spans="1:27" ht="12.75" customHeight="1">
      <c r="A23" s="15"/>
      <c r="B23" s="291"/>
      <c r="C23" s="111" t="s">
        <v>146</v>
      </c>
      <c r="D23" s="293"/>
      <c r="E23" s="294"/>
      <c r="F23" s="29"/>
      <c r="G23" s="109">
        <f>IF('2a Aggregate costs'!H$15="-","-",SUM('2a Aggregate costs'!H$15,'2a Aggregate costs'!H$16,'2a Aggregate costs'!H$17,'2a Aggregate costs'!H46)*'3a Demand'!$C$9+'2a Aggregate costs'!H$18)</f>
        <v>68.55579000687797</v>
      </c>
      <c r="H23" s="109">
        <f>IF('2a Aggregate costs'!I$15="-","-",SUM('2a Aggregate costs'!I$15,'2a Aggregate costs'!I$16,'2a Aggregate costs'!I$17,'2a Aggregate costs'!I46)*'3a Demand'!$C$9+'2a Aggregate costs'!I$18)</f>
        <v>68.535702611997237</v>
      </c>
      <c r="I23" s="109">
        <f>IF('2a Aggregate costs'!J$15="-","-",SUM('2a Aggregate costs'!J$15,'2a Aggregate costs'!J$16,'2a Aggregate costs'!J$17,'2a Aggregate costs'!J46)*'3a Demand'!$C$9+'2a Aggregate costs'!J$18)</f>
        <v>83.604737000504613</v>
      </c>
      <c r="J23" s="109">
        <f>IF('2a Aggregate costs'!K$15="-","-",SUM('2a Aggregate costs'!K$15,'2a Aggregate costs'!K$16,'2a Aggregate costs'!K$17,'2a Aggregate costs'!K46)*'3a Demand'!$C$9+'2a Aggregate costs'!K$18)</f>
        <v>83.527461849912925</v>
      </c>
      <c r="K23" s="109">
        <f>IF('2a Aggregate costs'!L$15="-","-",SUM('2a Aggregate costs'!L$15,'2a Aggregate costs'!L$16,'2a Aggregate costs'!L$17,'2a Aggregate costs'!L46)*'3a Demand'!$C$9+'2a Aggregate costs'!L$18)</f>
        <v>88.9073185093836</v>
      </c>
      <c r="L23" s="109">
        <f>IF('2a Aggregate costs'!M$15="-","-",SUM('2a Aggregate costs'!M$15,'2a Aggregate costs'!M$16,'2a Aggregate costs'!M$17,'2a Aggregate costs'!M46)*'3a Demand'!$C$9+'2a Aggregate costs'!M$18)</f>
        <v>89.22226376923561</v>
      </c>
      <c r="M23" s="109">
        <f>IF('2a Aggregate costs'!N$15="-","-",SUM('2a Aggregate costs'!N$15,'2a Aggregate costs'!N$16,'2a Aggregate costs'!N$17,'2a Aggregate costs'!N46)*'3a Demand'!$C$9+'2a Aggregate costs'!N$18)</f>
        <v>103.18509229444641</v>
      </c>
      <c r="N23" s="109">
        <f>IF('2a Aggregate costs'!O$15="-","-",SUM('2a Aggregate costs'!O$15,'2a Aggregate costs'!O$16,'2a Aggregate costs'!O$17,'2a Aggregate costs'!O46)*'3a Demand'!$C$9+'2a Aggregate costs'!O$18)</f>
        <v>103.25416414337329</v>
      </c>
      <c r="O23" s="87"/>
      <c r="P23" s="109">
        <f>IF('2a Aggregate costs'!Q$15="-","-",SUM('2a Aggregate costs'!Q$15,'2a Aggregate costs'!Q$16,'2a Aggregate costs'!Q$17,'2a Aggregate costs'!Q46)*'3a Demand'!$C$9+'2a Aggregate costs'!Q$18)</f>
        <v>103.25416414337329</v>
      </c>
      <c r="Q23" s="109">
        <f>IF('2a Aggregate costs'!R$15="-","-",SUM('2a Aggregate costs'!R$15,'2a Aggregate costs'!R$16,'2a Aggregate costs'!R$17,'2a Aggregate costs'!R46)*'3a Demand'!$C$9+'2a Aggregate costs'!R$18)</f>
        <v>110.38686246643424</v>
      </c>
      <c r="R23" s="109">
        <f>IF('2a Aggregate costs'!S$15="-","-",SUM('2a Aggregate costs'!S$15,'2a Aggregate costs'!S$16,'2a Aggregate costs'!S$17,'2a Aggregate costs'!S46)*'3a Demand'!$C$9+'2a Aggregate costs'!S$18)</f>
        <v>111.69774923055448</v>
      </c>
      <c r="S23" s="109">
        <f>IF('2a Aggregate costs'!T$15="-","-",SUM('2a Aggregate costs'!T$15,'2a Aggregate costs'!T$16,'2a Aggregate costs'!T$17,'2a Aggregate costs'!T46)*'3a Demand'!$C$9+'2a Aggregate costs'!T$18)</f>
        <v>114.8942978176965</v>
      </c>
      <c r="T23" s="109">
        <f>IF('2a Aggregate costs'!U$15="-","-",SUM('2a Aggregate costs'!U$15,'2a Aggregate costs'!U$16,'2a Aggregate costs'!U$17,'2a Aggregate costs'!U46)*'3a Demand'!$C$9+'2a Aggregate costs'!U$18)</f>
        <v>114.41085689696557</v>
      </c>
      <c r="U23" s="109">
        <f>IF('2a Aggregate costs'!V$15="-","-",SUM('2a Aggregate costs'!V$15,'2a Aggregate costs'!V$16,'2a Aggregate costs'!V$17,'2a Aggregate costs'!V46)*'3a Demand'!$C$9+'2a Aggregate costs'!V$18)</f>
        <v>121.04378830690989</v>
      </c>
      <c r="V23" s="109">
        <f>IF('2a Aggregate costs'!W$15="-","-",SUM('2a Aggregate costs'!W$15,'2a Aggregate costs'!W$16,'2a Aggregate costs'!W$17,'2a Aggregate costs'!W46)*'3a Demand'!$C$9+'2a Aggregate costs'!W$18)</f>
        <v>120.45263635701144</v>
      </c>
      <c r="W23" s="109">
        <f>IF('2a Aggregate costs'!X$15="-","-",SUM('2a Aggregate costs'!X$15,'2a Aggregate costs'!X$16,'2a Aggregate costs'!X$17,'2a Aggregate costs'!X46)*'3a Demand'!$C$9+'2a Aggregate costs'!X$18)</f>
        <v>126.56857488821802</v>
      </c>
      <c r="X23" s="87"/>
      <c r="Y23" s="109">
        <f>IF('2a Aggregate costs'!Z$15="-","-",SUM('2a Aggregate costs'!Z$15,'2a Aggregate costs'!Z$16,'2a Aggregate costs'!Z$17,'2a Aggregate costs'!Z46)*'3a Demand'!$C$9+'2a Aggregate costs'!Z$18)</f>
        <v>125.49433359257735</v>
      </c>
      <c r="Z23" s="109" t="str">
        <f>IF('2a Aggregate costs'!AA$15="-","-",SUM('2a Aggregate costs'!AA$15,'2a Aggregate costs'!AA$16,'2a Aggregate costs'!AA$17,'2a Aggregate costs'!AA46)*'3a Demand'!$C$9+'2a Aggregate costs'!AA$18)</f>
        <v>-</v>
      </c>
      <c r="AA23" s="109" t="str">
        <f>IF('2a Aggregate costs'!AB$15="-","-",SUM('2a Aggregate costs'!AB$15,'2a Aggregate costs'!AB$16,'2a Aggregate costs'!AB$17,'2a Aggregate costs'!AB46)*'3a Demand'!$C$9+'2a Aggregate costs'!AB$18)</f>
        <v>-</v>
      </c>
    </row>
    <row r="24" spans="1:27" ht="12.75" customHeight="1">
      <c r="A24" s="15"/>
      <c r="B24" s="291"/>
      <c r="C24" s="111" t="s">
        <v>147</v>
      </c>
      <c r="D24" s="293"/>
      <c r="E24" s="294"/>
      <c r="F24" s="29"/>
      <c r="G24" s="109">
        <f>IF('2a Aggregate costs'!H$15="-","-",SUM('2a Aggregate costs'!H$15,'2a Aggregate costs'!H$16,'2a Aggregate costs'!H$17,'2a Aggregate costs'!H47)*'3a Demand'!$C$9+'2a Aggregate costs'!H$18)</f>
        <v>68.551645969717612</v>
      </c>
      <c r="H24" s="109">
        <f>IF('2a Aggregate costs'!I$15="-","-",SUM('2a Aggregate costs'!I$15,'2a Aggregate costs'!I$16,'2a Aggregate costs'!I$17,'2a Aggregate costs'!I47)*'3a Demand'!$C$9+'2a Aggregate costs'!I$18)</f>
        <v>68.531625030246786</v>
      </c>
      <c r="I24" s="109">
        <f>IF('2a Aggregate costs'!J$15="-","-",SUM('2a Aggregate costs'!J$15,'2a Aggregate costs'!J$16,'2a Aggregate costs'!J$17,'2a Aggregate costs'!J47)*'3a Demand'!$C$9+'2a Aggregate costs'!J$18)</f>
        <v>83.600561556792172</v>
      </c>
      <c r="J24" s="109">
        <f>IF('2a Aggregate costs'!K$15="-","-",SUM('2a Aggregate costs'!K$15,'2a Aggregate costs'!K$16,'2a Aggregate costs'!K$17,'2a Aggregate costs'!K47)*'3a Demand'!$C$9+'2a Aggregate costs'!K$18)</f>
        <v>83.523105510668344</v>
      </c>
      <c r="K24" s="109">
        <f>IF('2a Aggregate costs'!L$15="-","-",SUM('2a Aggregate costs'!L$15,'2a Aggregate costs'!L$16,'2a Aggregate costs'!L$17,'2a Aggregate costs'!L47)*'3a Demand'!$C$9+'2a Aggregate costs'!L$18)</f>
        <v>88.902883756032622</v>
      </c>
      <c r="L24" s="109">
        <f>IF('2a Aggregate costs'!M$15="-","-",SUM('2a Aggregate costs'!M$15,'2a Aggregate costs'!M$16,'2a Aggregate costs'!M$17,'2a Aggregate costs'!M47)*'3a Demand'!$C$9+'2a Aggregate costs'!M$18)</f>
        <v>89.217909878536574</v>
      </c>
      <c r="M24" s="109">
        <f>IF('2a Aggregate costs'!N$15="-","-",SUM('2a Aggregate costs'!N$15,'2a Aggregate costs'!N$16,'2a Aggregate costs'!N$17,'2a Aggregate costs'!N47)*'3a Demand'!$C$9+'2a Aggregate costs'!N$18)</f>
        <v>103.18045219826936</v>
      </c>
      <c r="N24" s="109">
        <f>IF('2a Aggregate costs'!O$15="-","-",SUM('2a Aggregate costs'!O$15,'2a Aggregate costs'!O$16,'2a Aggregate costs'!O$17,'2a Aggregate costs'!O47)*'3a Demand'!$C$9+'2a Aggregate costs'!O$18)</f>
        <v>103.24942201788187</v>
      </c>
      <c r="O24" s="87"/>
      <c r="P24" s="109">
        <f>IF('2a Aggregate costs'!Q$15="-","-",SUM('2a Aggregate costs'!Q$15,'2a Aggregate costs'!Q$16,'2a Aggregate costs'!Q$17,'2a Aggregate costs'!Q47)*'3a Demand'!$C$9+'2a Aggregate costs'!Q$18)</f>
        <v>103.24942201788187</v>
      </c>
      <c r="Q24" s="109">
        <f>IF('2a Aggregate costs'!R$15="-","-",SUM('2a Aggregate costs'!R$15,'2a Aggregate costs'!R$16,'2a Aggregate costs'!R$17,'2a Aggregate costs'!R47)*'3a Demand'!$C$9+'2a Aggregate costs'!R$18)</f>
        <v>110.3805645564847</v>
      </c>
      <c r="R24" s="109">
        <f>IF('2a Aggregate costs'!S$15="-","-",SUM('2a Aggregate costs'!S$15,'2a Aggregate costs'!S$16,'2a Aggregate costs'!S$17,'2a Aggregate costs'!S47)*'3a Demand'!$C$9+'2a Aggregate costs'!S$18)</f>
        <v>111.69121919139204</v>
      </c>
      <c r="S24" s="109">
        <f>IF('2a Aggregate costs'!T$15="-","-",SUM('2a Aggregate costs'!T$15,'2a Aggregate costs'!T$16,'2a Aggregate costs'!T$17,'2a Aggregate costs'!T47)*'3a Demand'!$C$9+'2a Aggregate costs'!T$18)</f>
        <v>114.88219483508649</v>
      </c>
      <c r="T24" s="109">
        <f>IF('2a Aggregate costs'!U$15="-","-",SUM('2a Aggregate costs'!U$15,'2a Aggregate costs'!U$16,'2a Aggregate costs'!U$17,'2a Aggregate costs'!U47)*'3a Demand'!$C$9+'2a Aggregate costs'!U$18)</f>
        <v>114.39718367156834</v>
      </c>
      <c r="U24" s="109">
        <f>IF('2a Aggregate costs'!V$15="-","-",SUM('2a Aggregate costs'!V$15,'2a Aggregate costs'!V$16,'2a Aggregate costs'!V$17,'2a Aggregate costs'!V47)*'3a Demand'!$C$9+'2a Aggregate costs'!V$18)</f>
        <v>121.02601455728704</v>
      </c>
      <c r="V24" s="109">
        <f>IF('2a Aggregate costs'!W$15="-","-",SUM('2a Aggregate costs'!W$15,'2a Aggregate costs'!W$16,'2a Aggregate costs'!W$17,'2a Aggregate costs'!W47)*'3a Demand'!$C$9+'2a Aggregate costs'!W$18)</f>
        <v>120.43609497203327</v>
      </c>
      <c r="W24" s="109">
        <f>IF('2a Aggregate costs'!X$15="-","-",SUM('2a Aggregate costs'!X$15,'2a Aggregate costs'!X$16,'2a Aggregate costs'!X$17,'2a Aggregate costs'!X47)*'3a Demand'!$C$9+'2a Aggregate costs'!X$18)</f>
        <v>126.55825210065206</v>
      </c>
      <c r="X24" s="87"/>
      <c r="Y24" s="109">
        <f>IF('2a Aggregate costs'!Z$15="-","-",SUM('2a Aggregate costs'!Z$15,'2a Aggregate costs'!Z$16,'2a Aggregate costs'!Z$17,'2a Aggregate costs'!Z47)*'3a Demand'!$C$9+'2a Aggregate costs'!Z$18)</f>
        <v>125.4844290531592</v>
      </c>
      <c r="Z24" s="109" t="str">
        <f>IF('2a Aggregate costs'!AA$15="-","-",SUM('2a Aggregate costs'!AA$15,'2a Aggregate costs'!AA$16,'2a Aggregate costs'!AA$17,'2a Aggregate costs'!AA47)*'3a Demand'!$C$9+'2a Aggregate costs'!AA$18)</f>
        <v>-</v>
      </c>
      <c r="AA24" s="109" t="str">
        <f>IF('2a Aggregate costs'!AB$15="-","-",SUM('2a Aggregate costs'!AB$15,'2a Aggregate costs'!AB$16,'2a Aggregate costs'!AB$17,'2a Aggregate costs'!AB47)*'3a Demand'!$C$9+'2a Aggregate costs'!AB$18)</f>
        <v>-</v>
      </c>
    </row>
    <row r="25" spans="1:27" ht="12.75" customHeight="1">
      <c r="A25" s="15"/>
      <c r="B25" s="291"/>
      <c r="C25" s="111" t="s">
        <v>148</v>
      </c>
      <c r="D25" s="293"/>
      <c r="E25" s="294"/>
      <c r="F25" s="29"/>
      <c r="G25" s="109">
        <f>IF('2a Aggregate costs'!H$15="-","-",SUM('2a Aggregate costs'!H$15,'2a Aggregate costs'!H$16,'2a Aggregate costs'!H$17,'2a Aggregate costs'!H48)*'3a Demand'!$C$9+'2a Aggregate costs'!H$18)</f>
        <v>68.539550896779375</v>
      </c>
      <c r="H25" s="109">
        <f>IF('2a Aggregate costs'!I$15="-","-",SUM('2a Aggregate costs'!I$15,'2a Aggregate costs'!I$16,'2a Aggregate costs'!I$17,'2a Aggregate costs'!I48)*'3a Demand'!$C$9+'2a Aggregate costs'!I$18)</f>
        <v>68.5197239186556</v>
      </c>
      <c r="I25" s="109">
        <f>IF('2a Aggregate costs'!J$15="-","-",SUM('2a Aggregate costs'!J$15,'2a Aggregate costs'!J$16,'2a Aggregate costs'!J$17,'2a Aggregate costs'!J48)*'3a Demand'!$C$9+'2a Aggregate costs'!J$18)</f>
        <v>83.588374818522794</v>
      </c>
      <c r="J25" s="109">
        <f>IF('2a Aggregate costs'!K$15="-","-",SUM('2a Aggregate costs'!K$15,'2a Aggregate costs'!K$16,'2a Aggregate costs'!K$17,'2a Aggregate costs'!K48)*'3a Demand'!$C$9+'2a Aggregate costs'!K$18)</f>
        <v>83.510390798210835</v>
      </c>
      <c r="K25" s="109">
        <f>IF('2a Aggregate costs'!L$15="-","-",SUM('2a Aggregate costs'!L$15,'2a Aggregate costs'!L$16,'2a Aggregate costs'!L$17,'2a Aggregate costs'!L48)*'3a Demand'!$C$9+'2a Aggregate costs'!L$18)</f>
        <v>88.889940178750891</v>
      </c>
      <c r="L25" s="109">
        <f>IF('2a Aggregate costs'!M$15="-","-",SUM('2a Aggregate costs'!M$15,'2a Aggregate costs'!M$16,'2a Aggregate costs'!M$17,'2a Aggregate costs'!M48)*'3a Demand'!$C$9+'2a Aggregate costs'!M$18)</f>
        <v>89.205202312573178</v>
      </c>
      <c r="M25" s="109">
        <f>IF('2a Aggregate costs'!N$15="-","-",SUM('2a Aggregate costs'!N$15,'2a Aggregate costs'!N$16,'2a Aggregate costs'!N$17,'2a Aggregate costs'!N48)*'3a Demand'!$C$9+'2a Aggregate costs'!N$18)</f>
        <v>103.17088658516163</v>
      </c>
      <c r="N25" s="109">
        <f>IF('2a Aggregate costs'!O$15="-","-",SUM('2a Aggregate costs'!O$15,'2a Aggregate costs'!O$16,'2a Aggregate costs'!O$17,'2a Aggregate costs'!O48)*'3a Demand'!$C$9+'2a Aggregate costs'!O$18)</f>
        <v>103.23964607013669</v>
      </c>
      <c r="O25" s="87"/>
      <c r="P25" s="109">
        <f>IF('2a Aggregate costs'!Q$15="-","-",SUM('2a Aggregate costs'!Q$15,'2a Aggregate costs'!Q$16,'2a Aggregate costs'!Q$17,'2a Aggregate costs'!Q48)*'3a Demand'!$C$9+'2a Aggregate costs'!Q$18)</f>
        <v>103.23964607013669</v>
      </c>
      <c r="Q25" s="109">
        <f>IF('2a Aggregate costs'!R$15="-","-",SUM('2a Aggregate costs'!R$15,'2a Aggregate costs'!R$16,'2a Aggregate costs'!R$17,'2a Aggregate costs'!R48)*'3a Demand'!$C$9+'2a Aggregate costs'!R$18)</f>
        <v>110.37504353598116</v>
      </c>
      <c r="R25" s="109">
        <f>IF('2a Aggregate costs'!S$15="-","-",SUM('2a Aggregate costs'!S$15,'2a Aggregate costs'!S$16,'2a Aggregate costs'!S$17,'2a Aggregate costs'!S48)*'3a Demand'!$C$9+'2a Aggregate costs'!S$18)</f>
        <v>111.68549842027564</v>
      </c>
      <c r="S25" s="109">
        <f>IF('2a Aggregate costs'!T$15="-","-",SUM('2a Aggregate costs'!T$15,'2a Aggregate costs'!T$16,'2a Aggregate costs'!T$17,'2a Aggregate costs'!T48)*'3a Demand'!$C$9+'2a Aggregate costs'!T$18)</f>
        <v>114.87963726752957</v>
      </c>
      <c r="T25" s="109">
        <f>IF('2a Aggregate costs'!U$15="-","-",SUM('2a Aggregate costs'!U$15,'2a Aggregate costs'!U$16,'2a Aggregate costs'!U$17,'2a Aggregate costs'!U48)*'3a Demand'!$C$9+'2a Aggregate costs'!U$18)</f>
        <v>114.39430782369746</v>
      </c>
      <c r="U25" s="109">
        <f>IF('2a Aggregate costs'!V$15="-","-",SUM('2a Aggregate costs'!V$15,'2a Aggregate costs'!V$16,'2a Aggregate costs'!V$17,'2a Aggregate costs'!V48)*'3a Demand'!$C$9+'2a Aggregate costs'!V$18)</f>
        <v>121.01750784944342</v>
      </c>
      <c r="V25" s="109">
        <f>IF('2a Aggregate costs'!W$15="-","-",SUM('2a Aggregate costs'!W$15,'2a Aggregate costs'!W$16,'2a Aggregate costs'!W$17,'2a Aggregate costs'!W48)*'3a Demand'!$C$9+'2a Aggregate costs'!W$18)</f>
        <v>120.42817308134462</v>
      </c>
      <c r="W25" s="109">
        <f>IF('2a Aggregate costs'!X$15="-","-",SUM('2a Aggregate costs'!X$15,'2a Aggregate costs'!X$16,'2a Aggregate costs'!X$17,'2a Aggregate costs'!X48)*'3a Demand'!$C$9+'2a Aggregate costs'!X$18)</f>
        <v>126.53507412297992</v>
      </c>
      <c r="X25" s="87"/>
      <c r="Y25" s="109">
        <f>IF('2a Aggregate costs'!Z$15="-","-",SUM('2a Aggregate costs'!Z$15,'2a Aggregate costs'!Z$16,'2a Aggregate costs'!Z$17,'2a Aggregate costs'!Z48)*'3a Demand'!$C$9+'2a Aggregate costs'!Z$18)</f>
        <v>125.46212437871127</v>
      </c>
      <c r="Z25" s="109" t="str">
        <f>IF('2a Aggregate costs'!AA$15="-","-",SUM('2a Aggregate costs'!AA$15,'2a Aggregate costs'!AA$16,'2a Aggregate costs'!AA$17,'2a Aggregate costs'!AA48)*'3a Demand'!$C$9+'2a Aggregate costs'!AA$18)</f>
        <v>-</v>
      </c>
      <c r="AA25" s="109" t="str">
        <f>IF('2a Aggregate costs'!AB$15="-","-",SUM('2a Aggregate costs'!AB$15,'2a Aggregate costs'!AB$16,'2a Aggregate costs'!AB$17,'2a Aggregate costs'!AB48)*'3a Demand'!$C$9+'2a Aggregate costs'!AB$18)</f>
        <v>-</v>
      </c>
    </row>
    <row r="26" spans="1:27" ht="12.75" customHeight="1">
      <c r="A26" s="15"/>
      <c r="B26" s="291"/>
      <c r="C26" s="111" t="s">
        <v>149</v>
      </c>
      <c r="D26" s="293"/>
      <c r="E26" s="294"/>
      <c r="F26" s="29"/>
      <c r="G26" s="109">
        <f>IF('2a Aggregate costs'!H$15="-","-",SUM('2a Aggregate costs'!H$15,'2a Aggregate costs'!H$16,'2a Aggregate costs'!H$17,'2a Aggregate costs'!H49)*'3a Demand'!$C$9+'2a Aggregate costs'!H$18)</f>
        <v>68.566257480138134</v>
      </c>
      <c r="H26" s="109">
        <f>IF('2a Aggregate costs'!I$15="-","-",SUM('2a Aggregate costs'!I$15,'2a Aggregate costs'!I$16,'2a Aggregate costs'!I$17,'2a Aggregate costs'!I49)*'3a Demand'!$C$9+'2a Aggregate costs'!I$18)</f>
        <v>68.54600222473897</v>
      </c>
      <c r="I26" s="109">
        <f>IF('2a Aggregate costs'!J$15="-","-",SUM('2a Aggregate costs'!J$15,'2a Aggregate costs'!J$16,'2a Aggregate costs'!J$17,'2a Aggregate costs'!J49)*'3a Demand'!$C$9+'2a Aggregate costs'!J$18)</f>
        <v>83.615283803952153</v>
      </c>
      <c r="J26" s="109">
        <f>IF('2a Aggregate costs'!K$15="-","-",SUM('2a Aggregate costs'!K$15,'2a Aggregate costs'!K$16,'2a Aggregate costs'!K$17,'2a Aggregate costs'!K49)*'3a Demand'!$C$9+'2a Aggregate costs'!K$18)</f>
        <v>83.538465579558803</v>
      </c>
      <c r="K26" s="109">
        <f>IF('2a Aggregate costs'!L$15="-","-",SUM('2a Aggregate costs'!L$15,'2a Aggregate costs'!L$16,'2a Aggregate costs'!L$17,'2a Aggregate costs'!L49)*'3a Demand'!$C$9+'2a Aggregate costs'!L$18)</f>
        <v>88.918520306163103</v>
      </c>
      <c r="L26" s="109">
        <f>IF('2a Aggregate costs'!M$15="-","-",SUM('2a Aggregate costs'!M$15,'2a Aggregate costs'!M$16,'2a Aggregate costs'!M$17,'2a Aggregate costs'!M49)*'3a Demand'!$C$9+'2a Aggregate costs'!M$18)</f>
        <v>89.23326131407083</v>
      </c>
      <c r="M26" s="109">
        <f>IF('2a Aggregate costs'!N$15="-","-",SUM('2a Aggregate costs'!N$15,'2a Aggregate costs'!N$16,'2a Aggregate costs'!N$17,'2a Aggregate costs'!N49)*'3a Demand'!$C$9+'2a Aggregate costs'!N$18)</f>
        <v>103.19313190317045</v>
      </c>
      <c r="N26" s="109">
        <f>IF('2a Aggregate costs'!O$15="-","-",SUM('2a Aggregate costs'!O$15,'2a Aggregate costs'!O$16,'2a Aggregate costs'!O$17,'2a Aggregate costs'!O49)*'3a Demand'!$C$9+'2a Aggregate costs'!O$18)</f>
        <v>103.26238053200336</v>
      </c>
      <c r="O26" s="87"/>
      <c r="P26" s="109">
        <f>IF('2a Aggregate costs'!Q$15="-","-",SUM('2a Aggregate costs'!Q$15,'2a Aggregate costs'!Q$16,'2a Aggregate costs'!Q$17,'2a Aggregate costs'!Q49)*'3a Demand'!$C$9+'2a Aggregate costs'!Q$18)</f>
        <v>103.26238053200336</v>
      </c>
      <c r="Q26" s="109">
        <f>IF('2a Aggregate costs'!R$15="-","-",SUM('2a Aggregate costs'!R$15,'2a Aggregate costs'!R$16,'2a Aggregate costs'!R$17,'2a Aggregate costs'!R49)*'3a Demand'!$C$9+'2a Aggregate costs'!R$18)</f>
        <v>110.39362986281387</v>
      </c>
      <c r="R26" s="109">
        <f>IF('2a Aggregate costs'!S$15="-","-",SUM('2a Aggregate costs'!S$15,'2a Aggregate costs'!S$16,'2a Aggregate costs'!S$17,'2a Aggregate costs'!S49)*'3a Demand'!$C$9+'2a Aggregate costs'!S$18)</f>
        <v>111.70476541113041</v>
      </c>
      <c r="S26" s="109">
        <f>IF('2a Aggregate costs'!T$15="-","-",SUM('2a Aggregate costs'!T$15,'2a Aggregate costs'!T$16,'2a Aggregate costs'!T$17,'2a Aggregate costs'!T49)*'3a Demand'!$C$9+'2a Aggregate costs'!T$18)</f>
        <v>114.9046356255967</v>
      </c>
      <c r="T26" s="109">
        <f>IF('2a Aggregate costs'!U$15="-","-",SUM('2a Aggregate costs'!U$15,'2a Aggregate costs'!U$16,'2a Aggregate costs'!U$17,'2a Aggregate costs'!U49)*'3a Demand'!$C$9+'2a Aggregate costs'!U$18)</f>
        <v>114.42248377213858</v>
      </c>
      <c r="U26" s="109">
        <f>IF('2a Aggregate costs'!V$15="-","-",SUM('2a Aggregate costs'!V$15,'2a Aggregate costs'!V$16,'2a Aggregate costs'!V$17,'2a Aggregate costs'!V49)*'3a Demand'!$C$9+'2a Aggregate costs'!V$18)</f>
        <v>121.06347608883701</v>
      </c>
      <c r="V26" s="109">
        <f>IF('2a Aggregate costs'!W$15="-","-",SUM('2a Aggregate costs'!W$15,'2a Aggregate costs'!W$16,'2a Aggregate costs'!W$17,'2a Aggregate costs'!W49)*'3a Demand'!$C$9+'2a Aggregate costs'!W$18)</f>
        <v>120.47092116189678</v>
      </c>
      <c r="W26" s="109">
        <f>IF('2a Aggregate costs'!X$15="-","-",SUM('2a Aggregate costs'!X$15,'2a Aggregate costs'!X$16,'2a Aggregate costs'!X$17,'2a Aggregate costs'!X49)*'3a Demand'!$C$9+'2a Aggregate costs'!X$18)</f>
        <v>126.58490194252974</v>
      </c>
      <c r="X26" s="87"/>
      <c r="Y26" s="109">
        <f>IF('2a Aggregate costs'!Z$15="-","-",SUM('2a Aggregate costs'!Z$15,'2a Aggregate costs'!Z$16,'2a Aggregate costs'!Z$17,'2a Aggregate costs'!Z49)*'3a Demand'!$C$9+'2a Aggregate costs'!Z$18)</f>
        <v>125.51006076203592</v>
      </c>
      <c r="Z26" s="109" t="str">
        <f>IF('2a Aggregate costs'!AA$15="-","-",SUM('2a Aggregate costs'!AA$15,'2a Aggregate costs'!AA$16,'2a Aggregate costs'!AA$17,'2a Aggregate costs'!AA49)*'3a Demand'!$C$9+'2a Aggregate costs'!AA$18)</f>
        <v>-</v>
      </c>
      <c r="AA26" s="109" t="str">
        <f>IF('2a Aggregate costs'!AB$15="-","-",SUM('2a Aggregate costs'!AB$15,'2a Aggregate costs'!AB$16,'2a Aggregate costs'!AB$17,'2a Aggregate costs'!AB49)*'3a Demand'!$C$9+'2a Aggregate costs'!AB$18)</f>
        <v>-</v>
      </c>
    </row>
    <row r="27" spans="1:27" ht="12.75" customHeight="1">
      <c r="A27" s="15"/>
      <c r="B27" s="291"/>
      <c r="C27" s="111" t="s">
        <v>150</v>
      </c>
      <c r="D27" s="293"/>
      <c r="E27" s="294"/>
      <c r="F27" s="29"/>
      <c r="G27" s="109">
        <f>IF('2a Aggregate costs'!H$15="-","-",SUM('2a Aggregate costs'!H$15,'2a Aggregate costs'!H$16,'2a Aggregate costs'!H$17,'2a Aggregate costs'!H50)*'3a Demand'!$C$9+'2a Aggregate costs'!H$18)</f>
        <v>68.561272633346178</v>
      </c>
      <c r="H27" s="109">
        <f>IF('2a Aggregate costs'!I$15="-","-",SUM('2a Aggregate costs'!I$15,'2a Aggregate costs'!I$16,'2a Aggregate costs'!I$17,'2a Aggregate costs'!I50)*'3a Demand'!$C$9+'2a Aggregate costs'!I$18)</f>
        <v>68.541097316910879</v>
      </c>
      <c r="I27" s="109">
        <f>IF('2a Aggregate costs'!J$15="-","-",SUM('2a Aggregate costs'!J$15,'2a Aggregate costs'!J$16,'2a Aggregate costs'!J$17,'2a Aggregate costs'!J50)*'3a Demand'!$C$9+'2a Aggregate costs'!J$18)</f>
        <v>83.610261178336188</v>
      </c>
      <c r="J27" s="109">
        <f>IF('2a Aggregate costs'!K$15="-","-",SUM('2a Aggregate costs'!K$15,'2a Aggregate costs'!K$16,'2a Aggregate costs'!K$17,'2a Aggregate costs'!K50)*'3a Demand'!$C$9+'2a Aggregate costs'!K$18)</f>
        <v>83.533225355384204</v>
      </c>
      <c r="K27" s="109">
        <f>IF('2a Aggregate costs'!L$15="-","-",SUM('2a Aggregate costs'!L$15,'2a Aggregate costs'!L$16,'2a Aggregate costs'!L$17,'2a Aggregate costs'!L50)*'3a Demand'!$C$9+'2a Aggregate costs'!L$18)</f>
        <v>88.913185757953372</v>
      </c>
      <c r="L27" s="109">
        <f>IF('2a Aggregate costs'!M$15="-","-",SUM('2a Aggregate costs'!M$15,'2a Aggregate costs'!M$16,'2a Aggregate costs'!M$17,'2a Aggregate costs'!M50)*'3a Demand'!$C$9+'2a Aggregate costs'!M$18)</f>
        <v>89.228024035242527</v>
      </c>
      <c r="M27" s="109">
        <f>IF('2a Aggregate costs'!N$15="-","-",SUM('2a Aggregate costs'!N$15,'2a Aggregate costs'!N$16,'2a Aggregate costs'!N$17,'2a Aggregate costs'!N50)*'3a Demand'!$C$9+'2a Aggregate costs'!N$18)</f>
        <v>103.20172610134659</v>
      </c>
      <c r="N27" s="109">
        <f>IF('2a Aggregate costs'!O$15="-","-",SUM('2a Aggregate costs'!O$15,'2a Aggregate costs'!O$16,'2a Aggregate costs'!O$17,'2a Aggregate costs'!O50)*'3a Demand'!$C$9+'2a Aggregate costs'!O$18)</f>
        <v>103.27116370474258</v>
      </c>
      <c r="O27" s="87"/>
      <c r="P27" s="109">
        <f>IF('2a Aggregate costs'!Q$15="-","-",SUM('2a Aggregate costs'!Q$15,'2a Aggregate costs'!Q$16,'2a Aggregate costs'!Q$17,'2a Aggregate costs'!Q50)*'3a Demand'!$C$9+'2a Aggregate costs'!Q$18)</f>
        <v>103.27116370474258</v>
      </c>
      <c r="Q27" s="109">
        <f>IF('2a Aggregate costs'!R$15="-","-",SUM('2a Aggregate costs'!R$15,'2a Aggregate costs'!R$16,'2a Aggregate costs'!R$17,'2a Aggregate costs'!R50)*'3a Demand'!$C$9+'2a Aggregate costs'!R$18)</f>
        <v>110.40261218544866</v>
      </c>
      <c r="R27" s="109">
        <f>IF('2a Aggregate costs'!S$15="-","-",SUM('2a Aggregate costs'!S$15,'2a Aggregate costs'!S$16,'2a Aggregate costs'!S$17,'2a Aggregate costs'!S50)*'3a Demand'!$C$9+'2a Aggregate costs'!S$18)</f>
        <v>111.71407723629213</v>
      </c>
      <c r="S27" s="109">
        <f>IF('2a Aggregate costs'!T$15="-","-",SUM('2a Aggregate costs'!T$15,'2a Aggregate costs'!T$16,'2a Aggregate costs'!T$17,'2a Aggregate costs'!T50)*'3a Demand'!$C$9+'2a Aggregate costs'!T$18)</f>
        <v>114.90968574928812</v>
      </c>
      <c r="T27" s="109">
        <f>IF('2a Aggregate costs'!U$15="-","-",SUM('2a Aggregate costs'!U$15,'2a Aggregate costs'!U$16,'2a Aggregate costs'!U$17,'2a Aggregate costs'!U50)*'3a Demand'!$C$9+'2a Aggregate costs'!U$18)</f>
        <v>114.42817758934933</v>
      </c>
      <c r="U27" s="109">
        <f>IF('2a Aggregate costs'!V$15="-","-",SUM('2a Aggregate costs'!V$15,'2a Aggregate costs'!V$16,'2a Aggregate costs'!V$17,'2a Aggregate costs'!V50)*'3a Demand'!$C$9+'2a Aggregate costs'!V$18)</f>
        <v>121.07147261883324</v>
      </c>
      <c r="V27" s="109">
        <f>IF('2a Aggregate costs'!W$15="-","-",SUM('2a Aggregate costs'!W$15,'2a Aggregate costs'!W$16,'2a Aggregate costs'!W$17,'2a Aggregate costs'!W50)*'3a Demand'!$C$9+'2a Aggregate costs'!W$18)</f>
        <v>120.47834809609292</v>
      </c>
      <c r="W27" s="109">
        <f>IF('2a Aggregate costs'!X$15="-","-",SUM('2a Aggregate costs'!X$15,'2a Aggregate costs'!X$16,'2a Aggregate costs'!X$17,'2a Aggregate costs'!X50)*'3a Demand'!$C$9+'2a Aggregate costs'!X$18)</f>
        <v>126.59583342312249</v>
      </c>
      <c r="X27" s="87"/>
      <c r="Y27" s="109">
        <f>IF('2a Aggregate costs'!Z$15="-","-",SUM('2a Aggregate costs'!Z$15,'2a Aggregate costs'!Z$16,'2a Aggregate costs'!Z$17,'2a Aggregate costs'!Z50)*'3a Demand'!$C$9+'2a Aggregate costs'!Z$18)</f>
        <v>125.52059600564726</v>
      </c>
      <c r="Z27" s="109" t="str">
        <f>IF('2a Aggregate costs'!AA$15="-","-",SUM('2a Aggregate costs'!AA$15,'2a Aggregate costs'!AA$16,'2a Aggregate costs'!AA$17,'2a Aggregate costs'!AA50)*'3a Demand'!$C$9+'2a Aggregate costs'!AA$18)</f>
        <v>-</v>
      </c>
      <c r="AA27" s="109" t="str">
        <f>IF('2a Aggregate costs'!AB$15="-","-",SUM('2a Aggregate costs'!AB$15,'2a Aggregate costs'!AB$16,'2a Aggregate costs'!AB$17,'2a Aggregate costs'!AB50)*'3a Demand'!$C$9+'2a Aggregate costs'!AB$18)</f>
        <v>-</v>
      </c>
    </row>
    <row r="28" spans="1:27" ht="12.75" customHeight="1">
      <c r="A28" s="15"/>
      <c r="B28" s="292"/>
      <c r="C28" s="111" t="s">
        <v>151</v>
      </c>
      <c r="D28" s="293"/>
      <c r="E28" s="294"/>
      <c r="F28" s="29"/>
      <c r="G28" s="109">
        <f>IF('2a Aggregate costs'!H$15="-","-",SUM('2a Aggregate costs'!H$15,'2a Aggregate costs'!H$16,'2a Aggregate costs'!H$17,'2a Aggregate costs'!H51)*'3a Demand'!$C$9+'2a Aggregate costs'!H$18)</f>
        <v>68.561535547115341</v>
      </c>
      <c r="H28" s="109">
        <f>IF('2a Aggregate costs'!I$15="-","-",SUM('2a Aggregate costs'!I$15,'2a Aggregate costs'!I$16,'2a Aggregate costs'!I$17,'2a Aggregate costs'!I51)*'3a Demand'!$C$9+'2a Aggregate costs'!I$18)</f>
        <v>68.541356014491441</v>
      </c>
      <c r="I28" s="109">
        <f>IF('2a Aggregate costs'!J$15="-","-",SUM('2a Aggregate costs'!J$15,'2a Aggregate costs'!J$16,'2a Aggregate costs'!J$17,'2a Aggregate costs'!J51)*'3a Demand'!$C$9+'2a Aggregate costs'!J$18)</f>
        <v>83.610526084658687</v>
      </c>
      <c r="J28" s="109">
        <f>IF('2a Aggregate costs'!K$15="-","-",SUM('2a Aggregate costs'!K$15,'2a Aggregate costs'!K$16,'2a Aggregate costs'!K$17,'2a Aggregate costs'!K51)*'3a Demand'!$C$9+'2a Aggregate costs'!K$18)</f>
        <v>83.533501738419957</v>
      </c>
      <c r="K28" s="109">
        <f>IF('2a Aggregate costs'!L$15="-","-",SUM('2a Aggregate costs'!L$15,'2a Aggregate costs'!L$16,'2a Aggregate costs'!L$17,'2a Aggregate costs'!L51)*'3a Demand'!$C$9+'2a Aggregate costs'!L$18)</f>
        <v>88.913467115883748</v>
      </c>
      <c r="L28" s="109">
        <f>IF('2a Aggregate costs'!M$15="-","-",SUM('2a Aggregate costs'!M$15,'2a Aggregate costs'!M$16,'2a Aggregate costs'!M$17,'2a Aggregate costs'!M51)*'3a Demand'!$C$9+'2a Aggregate costs'!M$18)</f>
        <v>89.228300262933061</v>
      </c>
      <c r="M28" s="109">
        <f>IF('2a Aggregate costs'!N$15="-","-",SUM('2a Aggregate costs'!N$15,'2a Aggregate costs'!N$16,'2a Aggregate costs'!N$17,'2a Aggregate costs'!N51)*'3a Demand'!$C$9+'2a Aggregate costs'!N$18)</f>
        <v>103.1975772857277</v>
      </c>
      <c r="N28" s="109">
        <f>IF('2a Aggregate costs'!O$15="-","-",SUM('2a Aggregate costs'!O$15,'2a Aggregate costs'!O$16,'2a Aggregate costs'!O$17,'2a Aggregate costs'!O51)*'3a Demand'!$C$9+'2a Aggregate costs'!O$18)</f>
        <v>103.26692366239108</v>
      </c>
      <c r="O28" s="87"/>
      <c r="P28" s="109">
        <f>IF('2a Aggregate costs'!Q$15="-","-",SUM('2a Aggregate costs'!Q$15,'2a Aggregate costs'!Q$16,'2a Aggregate costs'!Q$17,'2a Aggregate costs'!Q51)*'3a Demand'!$C$9+'2a Aggregate costs'!Q$18)</f>
        <v>103.26692366239108</v>
      </c>
      <c r="Q28" s="109">
        <f>IF('2a Aggregate costs'!R$15="-","-",SUM('2a Aggregate costs'!R$15,'2a Aggregate costs'!R$16,'2a Aggregate costs'!R$17,'2a Aggregate costs'!R51)*'3a Demand'!$C$9+'2a Aggregate costs'!R$18)</f>
        <v>110.39865962258104</v>
      </c>
      <c r="R28" s="109">
        <f>IF('2a Aggregate costs'!S$15="-","-",SUM('2a Aggregate costs'!S$15,'2a Aggregate costs'!S$16,'2a Aggregate costs'!S$17,'2a Aggregate costs'!S51)*'3a Demand'!$C$9+'2a Aggregate costs'!S$18)</f>
        <v>111.70578352345682</v>
      </c>
      <c r="S28" s="109">
        <f>IF('2a Aggregate costs'!T$15="-","-",SUM('2a Aggregate costs'!T$15,'2a Aggregate costs'!T$16,'2a Aggregate costs'!T$17,'2a Aggregate costs'!T51)*'3a Demand'!$C$9+'2a Aggregate costs'!T$18)</f>
        <v>114.90052002495398</v>
      </c>
      <c r="T28" s="109">
        <f>IF('2a Aggregate costs'!U$15="-","-",SUM('2a Aggregate costs'!U$15,'2a Aggregate costs'!U$16,'2a Aggregate costs'!U$17,'2a Aggregate costs'!U51)*'3a Demand'!$C$9+'2a Aggregate costs'!U$18)</f>
        <v>114.42647410138612</v>
      </c>
      <c r="U28" s="109">
        <f>IF('2a Aggregate costs'!V$15="-","-",SUM('2a Aggregate costs'!V$15,'2a Aggregate costs'!V$16,'2a Aggregate costs'!V$17,'2a Aggregate costs'!V51)*'3a Demand'!$C$9+'2a Aggregate costs'!V$18)</f>
        <v>121.06777152784824</v>
      </c>
      <c r="V28" s="109">
        <f>IF('2a Aggregate costs'!W$15="-","-",SUM('2a Aggregate costs'!W$15,'2a Aggregate costs'!W$16,'2a Aggregate costs'!W$17,'2a Aggregate costs'!W51)*'3a Demand'!$C$9+'2a Aggregate costs'!W$18)</f>
        <v>120.48357221108611</v>
      </c>
      <c r="W28" s="109">
        <f>IF('2a Aggregate costs'!X$15="-","-",SUM('2a Aggregate costs'!X$15,'2a Aggregate costs'!X$16,'2a Aggregate costs'!X$17,'2a Aggregate costs'!X51)*'3a Demand'!$C$9+'2a Aggregate costs'!X$18)</f>
        <v>126.59301454762269</v>
      </c>
      <c r="X28" s="87"/>
      <c r="Y28" s="109">
        <f>IF('2a Aggregate costs'!Z$15="-","-",SUM('2a Aggregate costs'!Z$15,'2a Aggregate costs'!Z$16,'2a Aggregate costs'!Z$17,'2a Aggregate costs'!Z51)*'3a Demand'!$C$9+'2a Aggregate costs'!Z$18)</f>
        <v>125.51105855929146</v>
      </c>
      <c r="Z28" s="109" t="str">
        <f>IF('2a Aggregate costs'!AA$15="-","-",SUM('2a Aggregate costs'!AA$15,'2a Aggregate costs'!AA$16,'2a Aggregate costs'!AA$17,'2a Aggregate costs'!AA51)*'3a Demand'!$C$9+'2a Aggregate costs'!AA$18)</f>
        <v>-</v>
      </c>
      <c r="AA28" s="109" t="str">
        <f>IF('2a Aggregate costs'!AB$15="-","-",SUM('2a Aggregate costs'!AB$15,'2a Aggregate costs'!AB$16,'2a Aggregate costs'!AB$17,'2a Aggregate costs'!AB51)*'3a Demand'!$C$9+'2a Aggregate costs'!AB$18)</f>
        <v>-</v>
      </c>
    </row>
    <row r="29" spans="1:27" ht="12.75" customHeight="1">
      <c r="A29" s="15"/>
      <c r="B29" s="290" t="s">
        <v>152</v>
      </c>
      <c r="C29" s="111" t="s">
        <v>137</v>
      </c>
      <c r="D29" s="293"/>
      <c r="E29" s="294"/>
      <c r="F29" s="29"/>
      <c r="G29" s="109">
        <f>IF('2a Aggregate costs'!H$20="-","-",SUM('2a Aggregate costs'!H$20,'2a Aggregate costs'!H$21,'2a Aggregate costs'!H$22,'2a Aggregate costs'!H52)*'3a Demand'!$C$10+'2a Aggregate costs'!H$23)</f>
        <v>90.567117574535118</v>
      </c>
      <c r="H29" s="109">
        <f>IF('2a Aggregate costs'!I$20="-","-",SUM('2a Aggregate costs'!I$20,'2a Aggregate costs'!I$21,'2a Aggregate costs'!I$22,'2a Aggregate costs'!I52)*'3a Demand'!$C$10+'2a Aggregate costs'!I$23)</f>
        <v>90.539715227948449</v>
      </c>
      <c r="I29" s="109">
        <f>IF('2a Aggregate costs'!J$20="-","-",SUM('2a Aggregate costs'!J$20,'2a Aggregate costs'!J$21,'2a Aggregate costs'!J$22,'2a Aggregate costs'!J52)*'3a Demand'!$C$10+'2a Aggregate costs'!J$23)</f>
        <v>110.93375524613953</v>
      </c>
      <c r="J29" s="109">
        <f>IF('2a Aggregate costs'!K$20="-","-",SUM('2a Aggregate costs'!K$20,'2a Aggregate costs'!K$21,'2a Aggregate costs'!K$22,'2a Aggregate costs'!K52)*'3a Demand'!$C$10+'2a Aggregate costs'!K$23)</f>
        <v>110.82956935883448</v>
      </c>
      <c r="K29" s="109">
        <f>IF('2a Aggregate costs'!L$20="-","-",SUM('2a Aggregate costs'!L$20,'2a Aggregate costs'!L$21,'2a Aggregate costs'!L$22,'2a Aggregate costs'!L52)*'3a Demand'!$C$10+'2a Aggregate costs'!L$23)</f>
        <v>118.09032386370301</v>
      </c>
      <c r="L29" s="109">
        <f>IF('2a Aggregate costs'!M$20="-","-",SUM('2a Aggregate costs'!M$20,'2a Aggregate costs'!M$21,'2a Aggregate costs'!M$22,'2a Aggregate costs'!M52)*'3a Demand'!$C$10+'2a Aggregate costs'!M$23)</f>
        <v>118.51679614989217</v>
      </c>
      <c r="M29" s="109">
        <f>IF('2a Aggregate costs'!N$20="-","-",SUM('2a Aggregate costs'!N$20,'2a Aggregate costs'!N$21,'2a Aggregate costs'!N$22,'2a Aggregate costs'!N52)*'3a Demand'!$C$10+'2a Aggregate costs'!N$23)</f>
        <v>137.28103747432181</v>
      </c>
      <c r="N29" s="109">
        <f>IF('2a Aggregate costs'!O$20="-","-",SUM('2a Aggregate costs'!O$20,'2a Aggregate costs'!O$21,'2a Aggregate costs'!O$22,'2a Aggregate costs'!O52)*'3a Demand'!$C$10+'2a Aggregate costs'!O$23)</f>
        <v>137.37474822713054</v>
      </c>
      <c r="O29" s="87"/>
      <c r="P29" s="109">
        <f>IF('2a Aggregate costs'!Q$20="-","-",SUM('2a Aggregate costs'!Q$20,'2a Aggregate costs'!Q$21,'2a Aggregate costs'!Q$22,'2a Aggregate costs'!Q52)*'3a Demand'!$C$10+'2a Aggregate costs'!Q$23)</f>
        <v>137.37474822713054</v>
      </c>
      <c r="Q29" s="109">
        <f>IF('2a Aggregate costs'!R$20="-","-",SUM('2a Aggregate costs'!R$20,'2a Aggregate costs'!R$21,'2a Aggregate costs'!R$22,'2a Aggregate costs'!R52)*'3a Demand'!$C$10+'2a Aggregate costs'!R$23)</f>
        <v>146.98247069035597</v>
      </c>
      <c r="R29" s="109">
        <f>IF('2a Aggregate costs'!S$20="-","-",SUM('2a Aggregate costs'!S$20,'2a Aggregate costs'!S$21,'2a Aggregate costs'!S$22,'2a Aggregate costs'!S52)*'3a Demand'!$C$10+'2a Aggregate costs'!S$23)</f>
        <v>148.78953098726072</v>
      </c>
      <c r="S29" s="109">
        <f>IF('2a Aggregate costs'!T$20="-","-",SUM('2a Aggregate costs'!T$20,'2a Aggregate costs'!T$21,'2a Aggregate costs'!T$22,'2a Aggregate costs'!T52)*'3a Demand'!$C$10+'2a Aggregate costs'!T$23)</f>
        <v>153.05757283847046</v>
      </c>
      <c r="T29" s="109">
        <f>IF('2a Aggregate costs'!U$20="-","-",SUM('2a Aggregate costs'!U$20,'2a Aggregate costs'!U$21,'2a Aggregate costs'!U$22,'2a Aggregate costs'!U52)*'3a Demand'!$C$10+'2a Aggregate costs'!U$23)</f>
        <v>152.51322827949241</v>
      </c>
      <c r="U29" s="109">
        <f>IF('2a Aggregate costs'!V$20="-","-",SUM('2a Aggregate costs'!V$20,'2a Aggregate costs'!V$21,'2a Aggregate costs'!V$22,'2a Aggregate costs'!V52)*'3a Demand'!$C$10+'2a Aggregate costs'!V$23)</f>
        <v>161.48084871216054</v>
      </c>
      <c r="V29" s="109">
        <f>IF('2a Aggregate costs'!W$20="-","-",SUM('2a Aggregate costs'!W$20,'2a Aggregate costs'!W$21,'2a Aggregate costs'!W$22,'2a Aggregate costs'!W52)*'3a Demand'!$C$10+'2a Aggregate costs'!W$23)</f>
        <v>160.72410222778456</v>
      </c>
      <c r="W29" s="109">
        <f>IF('2a Aggregate costs'!X$20="-","-",SUM('2a Aggregate costs'!X$20,'2a Aggregate costs'!X$21,'2a Aggregate costs'!X$22,'2a Aggregate costs'!X52)*'3a Demand'!$C$10+'2a Aggregate costs'!X$23)</f>
        <v>168.0685826419278</v>
      </c>
      <c r="X29" s="87"/>
      <c r="Y29" s="109">
        <f>IF('2a Aggregate costs'!Z$20="-","-",SUM('2a Aggregate costs'!Z$20,'2a Aggregate costs'!Z$21,'2a Aggregate costs'!Z$22,'2a Aggregate costs'!Z52)*'3a Demand'!$C$10+'2a Aggregate costs'!Z$23)</f>
        <v>166.4986566806993</v>
      </c>
      <c r="Z29" s="109" t="str">
        <f>IF('2a Aggregate costs'!AA$20="-","-",SUM('2a Aggregate costs'!AA$20,'2a Aggregate costs'!AA$21,'2a Aggregate costs'!AA$22,'2a Aggregate costs'!AA52)*'3a Demand'!$C$10+'2a Aggregate costs'!AA$23)</f>
        <v>-</v>
      </c>
      <c r="AA29" s="109" t="str">
        <f>IF('2a Aggregate costs'!AB$20="-","-",SUM('2a Aggregate costs'!AB$20,'2a Aggregate costs'!AB$21,'2a Aggregate costs'!AB$22,'2a Aggregate costs'!AB52)*'3a Demand'!$C$10+'2a Aggregate costs'!AB$23)</f>
        <v>-</v>
      </c>
    </row>
    <row r="30" spans="1:27" ht="12.75" customHeight="1">
      <c r="A30" s="15"/>
      <c r="B30" s="291"/>
      <c r="C30" s="111" t="s">
        <v>139</v>
      </c>
      <c r="D30" s="293"/>
      <c r="E30" s="294"/>
      <c r="F30" s="29"/>
      <c r="G30" s="109">
        <f>IF('2a Aggregate costs'!H$20="-","-",SUM('2a Aggregate costs'!H$20,'2a Aggregate costs'!H$21,'2a Aggregate costs'!H$22,'2a Aggregate costs'!H53)*'3a Demand'!$C$10+'2a Aggregate costs'!H$23)</f>
        <v>90.54609019473989</v>
      </c>
      <c r="H30" s="109">
        <f>IF('2a Aggregate costs'!I$20="-","-",SUM('2a Aggregate costs'!I$20,'2a Aggregate costs'!I$21,'2a Aggregate costs'!I$22,'2a Aggregate costs'!I53)*'3a Demand'!$C$10+'2a Aggregate costs'!I$23)</f>
        <v>90.519025051486423</v>
      </c>
      <c r="I30" s="109">
        <f>IF('2a Aggregate costs'!J$20="-","-",SUM('2a Aggregate costs'!J$20,'2a Aggregate costs'!J$21,'2a Aggregate costs'!J$22,'2a Aggregate costs'!J53)*'3a Demand'!$C$10+'2a Aggregate costs'!J$23)</f>
        <v>110.91256850544242</v>
      </c>
      <c r="J30" s="109">
        <f>IF('2a Aggregate costs'!K$20="-","-",SUM('2a Aggregate costs'!K$20,'2a Aggregate costs'!K$21,'2a Aggregate costs'!K$22,'2a Aggregate costs'!K53)*'3a Demand'!$C$10+'2a Aggregate costs'!K$23)</f>
        <v>110.80746473084288</v>
      </c>
      <c r="K30" s="109">
        <f>IF('2a Aggregate costs'!L$20="-","-",SUM('2a Aggregate costs'!L$20,'2a Aggregate costs'!L$21,'2a Aggregate costs'!L$22,'2a Aggregate costs'!L53)*'3a Demand'!$C$10+'2a Aggregate costs'!L$23)</f>
        <v>118.06782135240756</v>
      </c>
      <c r="L30" s="109">
        <f>IF('2a Aggregate costs'!M$20="-","-",SUM('2a Aggregate costs'!M$20,'2a Aggregate costs'!M$21,'2a Aggregate costs'!M$22,'2a Aggregate costs'!M53)*'3a Demand'!$C$10+'2a Aggregate costs'!M$23)</f>
        <v>118.49470394613698</v>
      </c>
      <c r="M30" s="109">
        <f>IF('2a Aggregate costs'!N$20="-","-",SUM('2a Aggregate costs'!N$20,'2a Aggregate costs'!N$21,'2a Aggregate costs'!N$22,'2a Aggregate costs'!N53)*'3a Demand'!$C$10+'2a Aggregate costs'!N$23)</f>
        <v>137.26969325567961</v>
      </c>
      <c r="N30" s="109">
        <f>IF('2a Aggregate costs'!O$20="-","-",SUM('2a Aggregate costs'!O$20,'2a Aggregate costs'!O$21,'2a Aggregate costs'!O$22,'2a Aggregate costs'!O53)*'3a Demand'!$C$10+'2a Aggregate costs'!O$23)</f>
        <v>137.36315456476859</v>
      </c>
      <c r="O30" s="87"/>
      <c r="P30" s="109">
        <f>IF('2a Aggregate costs'!Q$20="-","-",SUM('2a Aggregate costs'!Q$20,'2a Aggregate costs'!Q$21,'2a Aggregate costs'!Q$22,'2a Aggregate costs'!Q53)*'3a Demand'!$C$10+'2a Aggregate costs'!Q$23)</f>
        <v>137.36315456476859</v>
      </c>
      <c r="Q30" s="109">
        <f>IF('2a Aggregate costs'!R$20="-","-",SUM('2a Aggregate costs'!R$20,'2a Aggregate costs'!R$21,'2a Aggregate costs'!R$22,'2a Aggregate costs'!R53)*'3a Demand'!$C$10+'2a Aggregate costs'!R$23)</f>
        <v>146.96230604572821</v>
      </c>
      <c r="R30" s="109">
        <f>IF('2a Aggregate costs'!S$20="-","-",SUM('2a Aggregate costs'!S$20,'2a Aggregate costs'!S$21,'2a Aggregate costs'!S$22,'2a Aggregate costs'!S53)*'3a Demand'!$C$10+'2a Aggregate costs'!S$23)</f>
        <v>148.76874688451312</v>
      </c>
      <c r="S30" s="109">
        <f>IF('2a Aggregate costs'!T$20="-","-",SUM('2a Aggregate costs'!T$20,'2a Aggregate costs'!T$21,'2a Aggregate costs'!T$22,'2a Aggregate costs'!T53)*'3a Demand'!$C$10+'2a Aggregate costs'!T$23)</f>
        <v>153.03761316947248</v>
      </c>
      <c r="T30" s="109">
        <f>IF('2a Aggregate costs'!U$20="-","-",SUM('2a Aggregate costs'!U$20,'2a Aggregate costs'!U$21,'2a Aggregate costs'!U$22,'2a Aggregate costs'!U53)*'3a Demand'!$C$10+'2a Aggregate costs'!U$23)</f>
        <v>152.49081670836932</v>
      </c>
      <c r="U30" s="109">
        <f>IF('2a Aggregate costs'!V$20="-","-",SUM('2a Aggregate costs'!V$20,'2a Aggregate costs'!V$21,'2a Aggregate costs'!V$22,'2a Aggregate costs'!V53)*'3a Demand'!$C$10+'2a Aggregate costs'!V$23)</f>
        <v>161.44950082969834</v>
      </c>
      <c r="V30" s="109">
        <f>IF('2a Aggregate costs'!W$20="-","-",SUM('2a Aggregate costs'!W$20,'2a Aggregate costs'!W$21,'2a Aggregate costs'!W$22,'2a Aggregate costs'!W53)*'3a Demand'!$C$10+'2a Aggregate costs'!W$23)</f>
        <v>160.69485302841051</v>
      </c>
      <c r="W30" s="109">
        <f>IF('2a Aggregate costs'!X$20="-","-",SUM('2a Aggregate costs'!X$20,'2a Aggregate costs'!X$21,'2a Aggregate costs'!X$22,'2a Aggregate costs'!X53)*'3a Demand'!$C$10+'2a Aggregate costs'!X$23)</f>
        <v>168.03133237582864</v>
      </c>
      <c r="X30" s="87"/>
      <c r="Y30" s="109">
        <f>IF('2a Aggregate costs'!Z$20="-","-",SUM('2a Aggregate costs'!Z$20,'2a Aggregate costs'!Z$21,'2a Aggregate costs'!Z$22,'2a Aggregate costs'!Z53)*'3a Demand'!$C$10+'2a Aggregate costs'!Z$23)</f>
        <v>166.46231249158026</v>
      </c>
      <c r="Z30" s="109" t="str">
        <f>IF('2a Aggregate costs'!AA$20="-","-",SUM('2a Aggregate costs'!AA$20,'2a Aggregate costs'!AA$21,'2a Aggregate costs'!AA$22,'2a Aggregate costs'!AA53)*'3a Demand'!$C$10+'2a Aggregate costs'!AA$23)</f>
        <v>-</v>
      </c>
      <c r="AA30" s="109" t="str">
        <f>IF('2a Aggregate costs'!AB$20="-","-",SUM('2a Aggregate costs'!AB$20,'2a Aggregate costs'!AB$21,'2a Aggregate costs'!AB$22,'2a Aggregate costs'!AB53)*'3a Demand'!$C$10+'2a Aggregate costs'!AB$23)</f>
        <v>-</v>
      </c>
    </row>
    <row r="31" spans="1:27" ht="12.75" customHeight="1">
      <c r="A31" s="15"/>
      <c r="B31" s="291"/>
      <c r="C31" s="111" t="s">
        <v>140</v>
      </c>
      <c r="D31" s="293"/>
      <c r="E31" s="294"/>
      <c r="F31" s="29"/>
      <c r="G31" s="109">
        <f>IF('2a Aggregate costs'!H$20="-","-",SUM('2a Aggregate costs'!H$20,'2a Aggregate costs'!H$21,'2a Aggregate costs'!H$22,'2a Aggregate costs'!H54)*'3a Demand'!$C$10+'2a Aggregate costs'!H$23)</f>
        <v>90.554631742897769</v>
      </c>
      <c r="H31" s="109">
        <f>IF('2a Aggregate costs'!I$20="-","-",SUM('2a Aggregate costs'!I$20,'2a Aggregate costs'!I$21,'2a Aggregate costs'!I$22,'2a Aggregate costs'!I54)*'3a Demand'!$C$10+'2a Aggregate costs'!I$23)</f>
        <v>90.527429624018353</v>
      </c>
      <c r="I31" s="109">
        <f>IF('2a Aggregate costs'!J$20="-","-",SUM('2a Aggregate costs'!J$20,'2a Aggregate costs'!J$21,'2a Aggregate costs'!J$22,'2a Aggregate costs'!J54)*'3a Demand'!$C$10+'2a Aggregate costs'!J$23)</f>
        <v>110.9211747877151</v>
      </c>
      <c r="J31" s="109">
        <f>IF('2a Aggregate costs'!K$20="-","-",SUM('2a Aggregate costs'!K$20,'2a Aggregate costs'!K$21,'2a Aggregate costs'!K$22,'2a Aggregate costs'!K54)*'3a Demand'!$C$10+'2a Aggregate costs'!K$23)</f>
        <v>110.81644386882112</v>
      </c>
      <c r="K31" s="109">
        <f>IF('2a Aggregate costs'!L$20="-","-",SUM('2a Aggregate costs'!L$20,'2a Aggregate costs'!L$21,'2a Aggregate costs'!L$22,'2a Aggregate costs'!L54)*'3a Demand'!$C$10+'2a Aggregate costs'!L$23)</f>
        <v>118.0769621148694</v>
      </c>
      <c r="L31" s="109">
        <f>IF('2a Aggregate costs'!M$20="-","-",SUM('2a Aggregate costs'!M$20,'2a Aggregate costs'!M$21,'2a Aggregate costs'!M$22,'2a Aggregate costs'!M54)*'3a Demand'!$C$10+'2a Aggregate costs'!M$23)</f>
        <v>118.50367803725658</v>
      </c>
      <c r="M31" s="109">
        <f>IF('2a Aggregate costs'!N$20="-","-",SUM('2a Aggregate costs'!N$20,'2a Aggregate costs'!N$21,'2a Aggregate costs'!N$22,'2a Aggregate costs'!N54)*'3a Demand'!$C$10+'2a Aggregate costs'!N$23)</f>
        <v>137.28023595371837</v>
      </c>
      <c r="N31" s="109">
        <f>IF('2a Aggregate costs'!O$20="-","-",SUM('2a Aggregate costs'!O$20,'2a Aggregate costs'!O$21,'2a Aggregate costs'!O$22,'2a Aggregate costs'!O54)*'3a Demand'!$C$10+'2a Aggregate costs'!O$23)</f>
        <v>137.37392908219465</v>
      </c>
      <c r="O31" s="87"/>
      <c r="P31" s="109">
        <f>IF('2a Aggregate costs'!Q$20="-","-",SUM('2a Aggregate costs'!Q$20,'2a Aggregate costs'!Q$21,'2a Aggregate costs'!Q$22,'2a Aggregate costs'!Q54)*'3a Demand'!$C$10+'2a Aggregate costs'!Q$23)</f>
        <v>137.37392908219465</v>
      </c>
      <c r="Q31" s="109">
        <f>IF('2a Aggregate costs'!R$20="-","-",SUM('2a Aggregate costs'!R$20,'2a Aggregate costs'!R$21,'2a Aggregate costs'!R$22,'2a Aggregate costs'!R54)*'3a Demand'!$C$10+'2a Aggregate costs'!R$23)</f>
        <v>146.97498741432821</v>
      </c>
      <c r="R31" s="109">
        <f>IF('2a Aggregate costs'!S$20="-","-",SUM('2a Aggregate costs'!S$20,'2a Aggregate costs'!S$21,'2a Aggregate costs'!S$22,'2a Aggregate costs'!S54)*'3a Demand'!$C$10+'2a Aggregate costs'!S$23)</f>
        <v>148.78175714405452</v>
      </c>
      <c r="S31" s="109">
        <f>IF('2a Aggregate costs'!T$20="-","-",SUM('2a Aggregate costs'!T$20,'2a Aggregate costs'!T$21,'2a Aggregate costs'!T$22,'2a Aggregate costs'!T54)*'3a Demand'!$C$10+'2a Aggregate costs'!T$23)</f>
        <v>153.04920556322577</v>
      </c>
      <c r="T31" s="109">
        <f>IF('2a Aggregate costs'!U$20="-","-",SUM('2a Aggregate costs'!U$20,'2a Aggregate costs'!U$21,'2a Aggregate costs'!U$22,'2a Aggregate costs'!U54)*'3a Demand'!$C$10+'2a Aggregate costs'!U$23)</f>
        <v>152.5037434187328</v>
      </c>
      <c r="U31" s="109">
        <f>IF('2a Aggregate costs'!V$20="-","-",SUM('2a Aggregate costs'!V$20,'2a Aggregate costs'!V$21,'2a Aggregate costs'!V$22,'2a Aggregate costs'!V54)*'3a Demand'!$C$10+'2a Aggregate costs'!V$23)</f>
        <v>161.47027942059188</v>
      </c>
      <c r="V31" s="109">
        <f>IF('2a Aggregate costs'!W$20="-","-",SUM('2a Aggregate costs'!W$20,'2a Aggregate costs'!W$21,'2a Aggregate costs'!W$22,'2a Aggregate costs'!W54)*'3a Demand'!$C$10+'2a Aggregate costs'!W$23)</f>
        <v>160.71428617598053</v>
      </c>
      <c r="W31" s="109">
        <f>IF('2a Aggregate costs'!X$20="-","-",SUM('2a Aggregate costs'!X$20,'2a Aggregate costs'!X$21,'2a Aggregate costs'!X$22,'2a Aggregate costs'!X54)*'3a Demand'!$C$10+'2a Aggregate costs'!X$23)</f>
        <v>168.06577993437384</v>
      </c>
      <c r="X31" s="87"/>
      <c r="Y31" s="109">
        <f>IF('2a Aggregate costs'!Z$20="-","-",SUM('2a Aggregate costs'!Z$20,'2a Aggregate costs'!Z$21,'2a Aggregate costs'!Z$22,'2a Aggregate costs'!Z54)*'3a Demand'!$C$10+'2a Aggregate costs'!Z$23)</f>
        <v>166.49619911863121</v>
      </c>
      <c r="Z31" s="109" t="str">
        <f>IF('2a Aggregate costs'!AA$20="-","-",SUM('2a Aggregate costs'!AA$20,'2a Aggregate costs'!AA$21,'2a Aggregate costs'!AA$22,'2a Aggregate costs'!AA54)*'3a Demand'!$C$10+'2a Aggregate costs'!AA$23)</f>
        <v>-</v>
      </c>
      <c r="AA31" s="109" t="str">
        <f>IF('2a Aggregate costs'!AB$20="-","-",SUM('2a Aggregate costs'!AB$20,'2a Aggregate costs'!AB$21,'2a Aggregate costs'!AB$22,'2a Aggregate costs'!AB54)*'3a Demand'!$C$10+'2a Aggregate costs'!AB$23)</f>
        <v>-</v>
      </c>
    </row>
    <row r="32" spans="1:27" ht="12.75" customHeight="1">
      <c r="A32" s="15"/>
      <c r="B32" s="291"/>
      <c r="C32" s="111" t="s">
        <v>141</v>
      </c>
      <c r="D32" s="293"/>
      <c r="E32" s="294"/>
      <c r="F32" s="29"/>
      <c r="G32" s="109">
        <f>IF('2a Aggregate costs'!H$20="-","-",SUM('2a Aggregate costs'!H$20,'2a Aggregate costs'!H$21,'2a Aggregate costs'!H$22,'2a Aggregate costs'!H55)*'3a Demand'!$C$10+'2a Aggregate costs'!H$23)</f>
        <v>90.566085462850637</v>
      </c>
      <c r="H32" s="109">
        <f>IF('2a Aggregate costs'!I$20="-","-",SUM('2a Aggregate costs'!I$20,'2a Aggregate costs'!I$21,'2a Aggregate costs'!I$22,'2a Aggregate costs'!I55)*'3a Demand'!$C$10+'2a Aggregate costs'!I$23)</f>
        <v>90.538699667612903</v>
      </c>
      <c r="I32" s="109">
        <f>IF('2a Aggregate costs'!J$20="-","-",SUM('2a Aggregate costs'!J$20,'2a Aggregate costs'!J$21,'2a Aggregate costs'!J$22,'2a Aggregate costs'!J55)*'3a Demand'!$C$10+'2a Aggregate costs'!J$23)</f>
        <v>110.93271531235592</v>
      </c>
      <c r="J32" s="109">
        <f>IF('2a Aggregate costs'!K$20="-","-",SUM('2a Aggregate costs'!K$20,'2a Aggregate costs'!K$21,'2a Aggregate costs'!K$22,'2a Aggregate costs'!K55)*'3a Demand'!$C$10+'2a Aggregate costs'!K$23)</f>
        <v>110.82848437130616</v>
      </c>
      <c r="K32" s="109">
        <f>IF('2a Aggregate costs'!L$20="-","-",SUM('2a Aggregate costs'!L$20,'2a Aggregate costs'!L$21,'2a Aggregate costs'!L$22,'2a Aggregate costs'!L55)*'3a Demand'!$C$10+'2a Aggregate costs'!L$23)</f>
        <v>118.08921934639916</v>
      </c>
      <c r="L32" s="109">
        <f>IF('2a Aggregate costs'!M$20="-","-",SUM('2a Aggregate costs'!M$20,'2a Aggregate costs'!M$21,'2a Aggregate costs'!M$22,'2a Aggregate costs'!M55)*'3a Demand'!$C$10+'2a Aggregate costs'!M$23)</f>
        <v>118.51571177219728</v>
      </c>
      <c r="M32" s="109">
        <f>IF('2a Aggregate costs'!N$20="-","-",SUM('2a Aggregate costs'!N$20,'2a Aggregate costs'!N$21,'2a Aggregate costs'!N$22,'2a Aggregate costs'!N55)*'3a Demand'!$C$10+'2a Aggregate costs'!N$23)</f>
        <v>137.2989597103923</v>
      </c>
      <c r="N32" s="109">
        <f>IF('2a Aggregate costs'!O$20="-","-",SUM('2a Aggregate costs'!O$20,'2a Aggregate costs'!O$21,'2a Aggregate costs'!O$22,'2a Aggregate costs'!O55)*'3a Demand'!$C$10+'2a Aggregate costs'!O$23)</f>
        <v>137.39306454845033</v>
      </c>
      <c r="O32" s="87"/>
      <c r="P32" s="109">
        <f>IF('2a Aggregate costs'!Q$20="-","-",SUM('2a Aggregate costs'!Q$20,'2a Aggregate costs'!Q$21,'2a Aggregate costs'!Q$22,'2a Aggregate costs'!Q55)*'3a Demand'!$C$10+'2a Aggregate costs'!Q$23)</f>
        <v>137.39306454845033</v>
      </c>
      <c r="Q32" s="109">
        <f>IF('2a Aggregate costs'!R$20="-","-",SUM('2a Aggregate costs'!R$20,'2a Aggregate costs'!R$21,'2a Aggregate costs'!R$22,'2a Aggregate costs'!R55)*'3a Demand'!$C$10+'2a Aggregate costs'!R$23)</f>
        <v>146.99821221191939</v>
      </c>
      <c r="R32" s="109">
        <f>IF('2a Aggregate costs'!S$20="-","-",SUM('2a Aggregate costs'!S$20,'2a Aggregate costs'!S$21,'2a Aggregate costs'!S$22,'2a Aggregate costs'!S55)*'3a Demand'!$C$10+'2a Aggregate costs'!S$23)</f>
        <v>148.80581336321671</v>
      </c>
      <c r="S32" s="109">
        <f>IF('2a Aggregate costs'!T$20="-","-",SUM('2a Aggregate costs'!T$20,'2a Aggregate costs'!T$21,'2a Aggregate costs'!T$22,'2a Aggregate costs'!T55)*'3a Demand'!$C$10+'2a Aggregate costs'!T$23)</f>
        <v>153.08319350618063</v>
      </c>
      <c r="T32" s="109">
        <f>IF('2a Aggregate costs'!U$20="-","-",SUM('2a Aggregate costs'!U$20,'2a Aggregate costs'!U$21,'2a Aggregate costs'!U$22,'2a Aggregate costs'!U55)*'3a Demand'!$C$10+'2a Aggregate costs'!U$23)</f>
        <v>152.54196742438145</v>
      </c>
      <c r="U32" s="109">
        <f>IF('2a Aggregate costs'!V$20="-","-",SUM('2a Aggregate costs'!V$20,'2a Aggregate costs'!V$21,'2a Aggregate costs'!V$22,'2a Aggregate costs'!V55)*'3a Demand'!$C$10+'2a Aggregate costs'!V$23)</f>
        <v>161.5173170709491</v>
      </c>
      <c r="V32" s="109">
        <f>IF('2a Aggregate costs'!W$20="-","-",SUM('2a Aggregate costs'!W$20,'2a Aggregate costs'!W$21,'2a Aggregate costs'!W$22,'2a Aggregate costs'!W55)*'3a Demand'!$C$10+'2a Aggregate costs'!W$23)</f>
        <v>160.75795065027589</v>
      </c>
      <c r="W32" s="109">
        <f>IF('2a Aggregate costs'!X$20="-","-",SUM('2a Aggregate costs'!X$20,'2a Aggregate costs'!X$21,'2a Aggregate costs'!X$22,'2a Aggregate costs'!X55)*'3a Demand'!$C$10+'2a Aggregate costs'!X$23)</f>
        <v>168.11166074758674</v>
      </c>
      <c r="X32" s="87"/>
      <c r="Y32" s="109">
        <f>IF('2a Aggregate costs'!Z$20="-","-",SUM('2a Aggregate costs'!Z$20,'2a Aggregate costs'!Z$21,'2a Aggregate costs'!Z$22,'2a Aggregate costs'!Z55)*'3a Demand'!$C$10+'2a Aggregate costs'!Z$23)</f>
        <v>166.54056806817232</v>
      </c>
      <c r="Z32" s="109" t="str">
        <f>IF('2a Aggregate costs'!AA$20="-","-",SUM('2a Aggregate costs'!AA$20,'2a Aggregate costs'!AA$21,'2a Aggregate costs'!AA$22,'2a Aggregate costs'!AA55)*'3a Demand'!$C$10+'2a Aggregate costs'!AA$23)</f>
        <v>-</v>
      </c>
      <c r="AA32" s="109" t="str">
        <f>IF('2a Aggregate costs'!AB$20="-","-",SUM('2a Aggregate costs'!AB$20,'2a Aggregate costs'!AB$21,'2a Aggregate costs'!AB$22,'2a Aggregate costs'!AB55)*'3a Demand'!$C$10+'2a Aggregate costs'!AB$23)</f>
        <v>-</v>
      </c>
    </row>
    <row r="33" spans="1:28" ht="12.75" customHeight="1">
      <c r="A33" s="15"/>
      <c r="B33" s="291"/>
      <c r="C33" s="111" t="s">
        <v>142</v>
      </c>
      <c r="D33" s="293"/>
      <c r="E33" s="294"/>
      <c r="F33" s="29"/>
      <c r="G33" s="109">
        <f>IF('2a Aggregate costs'!H$20="-","-",SUM('2a Aggregate costs'!H$20,'2a Aggregate costs'!H$21,'2a Aggregate costs'!H$22,'2a Aggregate costs'!H56)*'3a Demand'!$C$10+'2a Aggregate costs'!H$23)</f>
        <v>90.547556444583833</v>
      </c>
      <c r="H33" s="109">
        <f>IF('2a Aggregate costs'!I$20="-","-",SUM('2a Aggregate costs'!I$20,'2a Aggregate costs'!I$21,'2a Aggregate costs'!I$22,'2a Aggregate costs'!I56)*'3a Demand'!$C$10+'2a Aggregate costs'!I$23)</f>
        <v>90.520467787971157</v>
      </c>
      <c r="I33" s="109">
        <f>IF('2a Aggregate costs'!J$20="-","-",SUM('2a Aggregate costs'!J$20,'2a Aggregate costs'!J$21,'2a Aggregate costs'!J$22,'2a Aggregate costs'!J56)*'3a Demand'!$C$10+'2a Aggregate costs'!J$23)</f>
        <v>110.91404586760278</v>
      </c>
      <c r="J33" s="109">
        <f>IF('2a Aggregate costs'!K$20="-","-",SUM('2a Aggregate costs'!K$20,'2a Aggregate costs'!K$21,'2a Aggregate costs'!K$22,'2a Aggregate costs'!K56)*'3a Demand'!$C$10+'2a Aggregate costs'!K$23)</f>
        <v>110.80900609774923</v>
      </c>
      <c r="K33" s="109">
        <f>IF('2a Aggregate costs'!L$20="-","-",SUM('2a Aggregate costs'!L$20,'2a Aggregate costs'!L$21,'2a Aggregate costs'!L$22,'2a Aggregate costs'!L56)*'3a Demand'!$C$10+'2a Aggregate costs'!L$23)</f>
        <v>118.06939046391821</v>
      </c>
      <c r="L33" s="109">
        <f>IF('2a Aggregate costs'!M$20="-","-",SUM('2a Aggregate costs'!M$20,'2a Aggregate costs'!M$21,'2a Aggregate costs'!M$22,'2a Aggregate costs'!M56)*'3a Demand'!$C$10+'2a Aggregate costs'!M$23)</f>
        <v>118.49624444669503</v>
      </c>
      <c r="M33" s="109">
        <f>IF('2a Aggregate costs'!N$20="-","-",SUM('2a Aggregate costs'!N$20,'2a Aggregate costs'!N$21,'2a Aggregate costs'!N$22,'2a Aggregate costs'!N56)*'3a Demand'!$C$10+'2a Aggregate costs'!N$23)</f>
        <v>137.26899813137376</v>
      </c>
      <c r="N33" s="109">
        <f>IF('2a Aggregate costs'!O$20="-","-",SUM('2a Aggregate costs'!O$20,'2a Aggregate costs'!O$21,'2a Aggregate costs'!O$22,'2a Aggregate costs'!O56)*'3a Demand'!$C$10+'2a Aggregate costs'!O$23)</f>
        <v>137.36244415563814</v>
      </c>
      <c r="O33" s="87"/>
      <c r="P33" s="109">
        <f>IF('2a Aggregate costs'!Q$20="-","-",SUM('2a Aggregate costs'!Q$20,'2a Aggregate costs'!Q$21,'2a Aggregate costs'!Q$22,'2a Aggregate costs'!Q56)*'3a Demand'!$C$10+'2a Aggregate costs'!Q$23)</f>
        <v>137.36244415563814</v>
      </c>
      <c r="Q33" s="109">
        <f>IF('2a Aggregate costs'!R$20="-","-",SUM('2a Aggregate costs'!R$20,'2a Aggregate costs'!R$21,'2a Aggregate costs'!R$22,'2a Aggregate costs'!R56)*'3a Demand'!$C$10+'2a Aggregate costs'!R$23)</f>
        <v>146.96461957304555</v>
      </c>
      <c r="R33" s="109">
        <f>IF('2a Aggregate costs'!S$20="-","-",SUM('2a Aggregate costs'!S$20,'2a Aggregate costs'!S$21,'2a Aggregate costs'!S$22,'2a Aggregate costs'!S56)*'3a Demand'!$C$10+'2a Aggregate costs'!S$23)</f>
        <v>148.77112454814815</v>
      </c>
      <c r="S33" s="109">
        <f>IF('2a Aggregate costs'!T$20="-","-",SUM('2a Aggregate costs'!T$20,'2a Aggregate costs'!T$21,'2a Aggregate costs'!T$22,'2a Aggregate costs'!T56)*'3a Demand'!$C$10+'2a Aggregate costs'!T$23)</f>
        <v>153.04604975974598</v>
      </c>
      <c r="T33" s="109">
        <f>IF('2a Aggregate costs'!U$20="-","-",SUM('2a Aggregate costs'!U$20,'2a Aggregate costs'!U$21,'2a Aggregate costs'!U$22,'2a Aggregate costs'!U56)*'3a Demand'!$C$10+'2a Aggregate costs'!U$23)</f>
        <v>152.50029132864336</v>
      </c>
      <c r="U33" s="109">
        <f>IF('2a Aggregate costs'!V$20="-","-",SUM('2a Aggregate costs'!V$20,'2a Aggregate costs'!V$21,'2a Aggregate costs'!V$22,'2a Aggregate costs'!V56)*'3a Demand'!$C$10+'2a Aggregate costs'!V$23)</f>
        <v>161.46515228886494</v>
      </c>
      <c r="V33" s="109">
        <f>IF('2a Aggregate costs'!W$20="-","-",SUM('2a Aggregate costs'!W$20,'2a Aggregate costs'!W$21,'2a Aggregate costs'!W$22,'2a Aggregate costs'!W56)*'3a Demand'!$C$10+'2a Aggregate costs'!W$23)</f>
        <v>160.70940848032686</v>
      </c>
      <c r="W33" s="109">
        <f>IF('2a Aggregate costs'!X$20="-","-",SUM('2a Aggregate costs'!X$20,'2a Aggregate costs'!X$21,'2a Aggregate costs'!X$22,'2a Aggregate costs'!X56)*'3a Demand'!$C$10+'2a Aggregate costs'!X$23)</f>
        <v>168.0520523863828</v>
      </c>
      <c r="X33" s="87"/>
      <c r="Y33" s="109">
        <f>IF('2a Aggregate costs'!Z$20="-","-",SUM('2a Aggregate costs'!Z$20,'2a Aggregate costs'!Z$21,'2a Aggregate costs'!Z$22,'2a Aggregate costs'!Z56)*'3a Demand'!$C$10+'2a Aggregate costs'!Z$23)</f>
        <v>166.48245877803822</v>
      </c>
      <c r="Z33" s="109" t="str">
        <f>IF('2a Aggregate costs'!AA$20="-","-",SUM('2a Aggregate costs'!AA$20,'2a Aggregate costs'!AA$21,'2a Aggregate costs'!AA$22,'2a Aggregate costs'!AA56)*'3a Demand'!$C$10+'2a Aggregate costs'!AA$23)</f>
        <v>-</v>
      </c>
      <c r="AA33" s="109" t="str">
        <f>IF('2a Aggregate costs'!AB$20="-","-",SUM('2a Aggregate costs'!AB$20,'2a Aggregate costs'!AB$21,'2a Aggregate costs'!AB$22,'2a Aggregate costs'!AB56)*'3a Demand'!$C$10+'2a Aggregate costs'!AB$23)</f>
        <v>-</v>
      </c>
    </row>
    <row r="34" spans="1:28" ht="12.75" customHeight="1">
      <c r="A34" s="15"/>
      <c r="B34" s="291"/>
      <c r="C34" s="111" t="s">
        <v>143</v>
      </c>
      <c r="D34" s="293"/>
      <c r="E34" s="294"/>
      <c r="F34" s="29"/>
      <c r="G34" s="109">
        <f>IF('2a Aggregate costs'!H$20="-","-",SUM('2a Aggregate costs'!H$20,'2a Aggregate costs'!H$21,'2a Aggregate costs'!H$22,'2a Aggregate costs'!H57)*'3a Demand'!$C$10+'2a Aggregate costs'!H$23)</f>
        <v>90.554689231973299</v>
      </c>
      <c r="H34" s="109">
        <f>IF('2a Aggregate costs'!I$20="-","-",SUM('2a Aggregate costs'!I$20,'2a Aggregate costs'!I$21,'2a Aggregate costs'!I$22,'2a Aggregate costs'!I57)*'3a Demand'!$C$10+'2a Aggregate costs'!I$23)</f>
        <v>90.52748619117645</v>
      </c>
      <c r="I34" s="109">
        <f>IF('2a Aggregate costs'!J$20="-","-",SUM('2a Aggregate costs'!J$20,'2a Aggregate costs'!J$21,'2a Aggregate costs'!J$22,'2a Aggregate costs'!J57)*'3a Demand'!$C$10+'2a Aggregate costs'!J$23)</f>
        <v>110.92123271248501</v>
      </c>
      <c r="J34" s="109">
        <f>IF('2a Aggregate costs'!K$20="-","-",SUM('2a Aggregate costs'!K$20,'2a Aggregate costs'!K$21,'2a Aggregate costs'!K$22,'2a Aggregate costs'!K57)*'3a Demand'!$C$10+'2a Aggregate costs'!K$23)</f>
        <v>110.81650430310445</v>
      </c>
      <c r="K34" s="109">
        <f>IF('2a Aggregate costs'!L$20="-","-",SUM('2a Aggregate costs'!L$20,'2a Aggregate costs'!L$21,'2a Aggregate costs'!L$22,'2a Aggregate costs'!L57)*'3a Demand'!$C$10+'2a Aggregate costs'!L$23)</f>
        <v>118.07702363696983</v>
      </c>
      <c r="L34" s="109">
        <f>IF('2a Aggregate costs'!M$20="-","-",SUM('2a Aggregate costs'!M$20,'2a Aggregate costs'!M$21,'2a Aggregate costs'!M$22,'2a Aggregate costs'!M57)*'3a Demand'!$C$10+'2a Aggregate costs'!M$23)</f>
        <v>118.50373843757191</v>
      </c>
      <c r="M34" s="109">
        <f>IF('2a Aggregate costs'!N$20="-","-",SUM('2a Aggregate costs'!N$20,'2a Aggregate costs'!N$21,'2a Aggregate costs'!N$22,'2a Aggregate costs'!N57)*'3a Demand'!$C$10+'2a Aggregate costs'!N$23)</f>
        <v>137.27470611703933</v>
      </c>
      <c r="N34" s="109">
        <f>IF('2a Aggregate costs'!O$20="-","-",SUM('2a Aggregate costs'!O$20,'2a Aggregate costs'!O$21,'2a Aggregate costs'!O$22,'2a Aggregate costs'!O57)*'3a Demand'!$C$10+'2a Aggregate costs'!O$23)</f>
        <v>137.36827765203489</v>
      </c>
      <c r="O34" s="87"/>
      <c r="P34" s="109">
        <f>IF('2a Aggregate costs'!Q$20="-","-",SUM('2a Aggregate costs'!Q$20,'2a Aggregate costs'!Q$21,'2a Aggregate costs'!Q$22,'2a Aggregate costs'!Q57)*'3a Demand'!$C$10+'2a Aggregate costs'!Q$23)</f>
        <v>137.36827765203489</v>
      </c>
      <c r="Q34" s="109">
        <f>IF('2a Aggregate costs'!R$20="-","-",SUM('2a Aggregate costs'!R$20,'2a Aggregate costs'!R$21,'2a Aggregate costs'!R$22,'2a Aggregate costs'!R57)*'3a Demand'!$C$10+'2a Aggregate costs'!R$23)</f>
        <v>146.96516386155642</v>
      </c>
      <c r="R34" s="109">
        <f>IF('2a Aggregate costs'!S$20="-","-",SUM('2a Aggregate costs'!S$20,'2a Aggregate costs'!S$21,'2a Aggregate costs'!S$22,'2a Aggregate costs'!S57)*'3a Demand'!$C$10+'2a Aggregate costs'!S$23)</f>
        <v>148.77169347757575</v>
      </c>
      <c r="S34" s="109">
        <f>IF('2a Aggregate costs'!T$20="-","-",SUM('2a Aggregate costs'!T$20,'2a Aggregate costs'!T$21,'2a Aggregate costs'!T$22,'2a Aggregate costs'!T57)*'3a Demand'!$C$10+'2a Aggregate costs'!T$23)</f>
        <v>153.03731623623639</v>
      </c>
      <c r="T34" s="109">
        <f>IF('2a Aggregate costs'!U$20="-","-",SUM('2a Aggregate costs'!U$20,'2a Aggregate costs'!U$21,'2a Aggregate costs'!U$22,'2a Aggregate costs'!U57)*'3a Demand'!$C$10+'2a Aggregate costs'!U$23)</f>
        <v>152.4904789077261</v>
      </c>
      <c r="U34" s="109">
        <f>IF('2a Aggregate costs'!V$20="-","-",SUM('2a Aggregate costs'!V$20,'2a Aggregate costs'!V$21,'2a Aggregate costs'!V$22,'2a Aggregate costs'!V57)*'3a Demand'!$C$10+'2a Aggregate costs'!V$23)</f>
        <v>161.45028237819352</v>
      </c>
      <c r="V34" s="109">
        <f>IF('2a Aggregate costs'!W$20="-","-",SUM('2a Aggregate costs'!W$20,'2a Aggregate costs'!W$21,'2a Aggregate costs'!W$22,'2a Aggregate costs'!W57)*'3a Demand'!$C$10+'2a Aggregate costs'!W$23)</f>
        <v>160.69557419311451</v>
      </c>
      <c r="W34" s="109">
        <f>IF('2a Aggregate costs'!X$20="-","-",SUM('2a Aggregate costs'!X$20,'2a Aggregate costs'!X$21,'2a Aggregate costs'!X$22,'2a Aggregate costs'!X57)*'3a Demand'!$C$10+'2a Aggregate costs'!X$23)</f>
        <v>168.03454146468238</v>
      </c>
      <c r="X34" s="87"/>
      <c r="Y34" s="109">
        <f>IF('2a Aggregate costs'!Z$20="-","-",SUM('2a Aggregate costs'!Z$20,'2a Aggregate costs'!Z$21,'2a Aggregate costs'!Z$22,'2a Aggregate costs'!Z57)*'3a Demand'!$C$10+'2a Aggregate costs'!Z$23)</f>
        <v>166.46554915770139</v>
      </c>
      <c r="Z34" s="109" t="str">
        <f>IF('2a Aggregate costs'!AA$20="-","-",SUM('2a Aggregate costs'!AA$20,'2a Aggregate costs'!AA$21,'2a Aggregate costs'!AA$22,'2a Aggregate costs'!AA57)*'3a Demand'!$C$10+'2a Aggregate costs'!AA$23)</f>
        <v>-</v>
      </c>
      <c r="AA34" s="109" t="str">
        <f>IF('2a Aggregate costs'!AB$20="-","-",SUM('2a Aggregate costs'!AB$20,'2a Aggregate costs'!AB$21,'2a Aggregate costs'!AB$22,'2a Aggregate costs'!AB57)*'3a Demand'!$C$10+'2a Aggregate costs'!AB$23)</f>
        <v>-</v>
      </c>
    </row>
    <row r="35" spans="1:28" ht="12.75" customHeight="1">
      <c r="A35" s="15"/>
      <c r="B35" s="291"/>
      <c r="C35" s="111" t="s">
        <v>144</v>
      </c>
      <c r="D35" s="293"/>
      <c r="E35" s="294"/>
      <c r="F35" s="29"/>
      <c r="G35" s="109">
        <f>IF('2a Aggregate costs'!H$20="-","-",SUM('2a Aggregate costs'!H$20,'2a Aggregate costs'!H$21,'2a Aggregate costs'!H$22,'2a Aggregate costs'!H58)*'3a Demand'!$C$10+'2a Aggregate costs'!H$23)</f>
        <v>90.560159994303291</v>
      </c>
      <c r="H35" s="109">
        <f>IF('2a Aggregate costs'!I$20="-","-",SUM('2a Aggregate costs'!I$20,'2a Aggregate costs'!I$21,'2a Aggregate costs'!I$22,'2a Aggregate costs'!I58)*'3a Demand'!$C$10+'2a Aggregate costs'!I$23)</f>
        <v>90.532869222209868</v>
      </c>
      <c r="I35" s="109">
        <f>IF('2a Aggregate costs'!J$20="-","-",SUM('2a Aggregate costs'!J$20,'2a Aggregate costs'!J$21,'2a Aggregate costs'!J$22,'2a Aggregate costs'!J58)*'3a Demand'!$C$10+'2a Aggregate costs'!J$23)</f>
        <v>110.92674493626322</v>
      </c>
      <c r="J35" s="109">
        <f>IF('2a Aggregate costs'!K$20="-","-",SUM('2a Aggregate costs'!K$20,'2a Aggregate costs'!K$21,'2a Aggregate costs'!K$22,'2a Aggregate costs'!K58)*'3a Demand'!$C$10+'2a Aggregate costs'!K$23)</f>
        <v>110.82225533662896</v>
      </c>
      <c r="K35" s="109">
        <f>IF('2a Aggregate costs'!L$20="-","-",SUM('2a Aggregate costs'!L$20,'2a Aggregate costs'!L$21,'2a Aggregate costs'!L$22,'2a Aggregate costs'!L58)*'3a Demand'!$C$10+'2a Aggregate costs'!L$23)</f>
        <v>118.08287818909777</v>
      </c>
      <c r="L35" s="109">
        <f>IF('2a Aggregate costs'!M$20="-","-",SUM('2a Aggregate costs'!M$20,'2a Aggregate costs'!M$21,'2a Aggregate costs'!M$22,'2a Aggregate costs'!M58)*'3a Demand'!$C$10+'2a Aggregate costs'!M$23)</f>
        <v>118.5094862386421</v>
      </c>
      <c r="M35" s="109">
        <f>IF('2a Aggregate costs'!N$20="-","-",SUM('2a Aggregate costs'!N$20,'2a Aggregate costs'!N$21,'2a Aggregate costs'!N$22,'2a Aggregate costs'!N58)*'3a Demand'!$C$10+'2a Aggregate costs'!N$23)</f>
        <v>137.28979342581226</v>
      </c>
      <c r="N35" s="109">
        <f>IF('2a Aggregate costs'!O$20="-","-",SUM('2a Aggregate costs'!O$20,'2a Aggregate costs'!O$21,'2a Aggregate costs'!O$22,'2a Aggregate costs'!O58)*'3a Demand'!$C$10+'2a Aggregate costs'!O$23)</f>
        <v>137.38369670991634</v>
      </c>
      <c r="O35" s="87"/>
      <c r="P35" s="109">
        <f>IF('2a Aggregate costs'!Q$20="-","-",SUM('2a Aggregate costs'!Q$20,'2a Aggregate costs'!Q$21,'2a Aggregate costs'!Q$22,'2a Aggregate costs'!Q58)*'3a Demand'!$C$10+'2a Aggregate costs'!Q$23)</f>
        <v>137.38369670991634</v>
      </c>
      <c r="Q35" s="109">
        <f>IF('2a Aggregate costs'!R$20="-","-",SUM('2a Aggregate costs'!R$20,'2a Aggregate costs'!R$21,'2a Aggregate costs'!R$22,'2a Aggregate costs'!R58)*'3a Demand'!$C$10+'2a Aggregate costs'!R$23)</f>
        <v>146.98659272957821</v>
      </c>
      <c r="R35" s="109">
        <f>IF('2a Aggregate costs'!S$20="-","-",SUM('2a Aggregate costs'!S$20,'2a Aggregate costs'!S$21,'2a Aggregate costs'!S$22,'2a Aggregate costs'!S58)*'3a Demand'!$C$10+'2a Aggregate costs'!S$23)</f>
        <v>148.79387311541902</v>
      </c>
      <c r="S35" s="109">
        <f>IF('2a Aggregate costs'!T$20="-","-",SUM('2a Aggregate costs'!T$20,'2a Aggregate costs'!T$21,'2a Aggregate costs'!T$22,'2a Aggregate costs'!T58)*'3a Demand'!$C$10+'2a Aggregate costs'!T$23)</f>
        <v>153.06084641349003</v>
      </c>
      <c r="T35" s="109">
        <f>IF('2a Aggregate costs'!U$20="-","-",SUM('2a Aggregate costs'!U$20,'2a Aggregate costs'!U$21,'2a Aggregate costs'!U$22,'2a Aggregate costs'!U58)*'3a Demand'!$C$10+'2a Aggregate costs'!U$23)</f>
        <v>152.51690130303038</v>
      </c>
      <c r="U35" s="109">
        <f>IF('2a Aggregate costs'!V$20="-","-",SUM('2a Aggregate costs'!V$20,'2a Aggregate costs'!V$21,'2a Aggregate costs'!V$22,'2a Aggregate costs'!V58)*'3a Demand'!$C$10+'2a Aggregate costs'!V$23)</f>
        <v>161.47498713489335</v>
      </c>
      <c r="V35" s="109">
        <f>IF('2a Aggregate costs'!W$20="-","-",SUM('2a Aggregate costs'!W$20,'2a Aggregate costs'!W$21,'2a Aggregate costs'!W$22,'2a Aggregate costs'!W58)*'3a Demand'!$C$10+'2a Aggregate costs'!W$23)</f>
        <v>160.71857782937983</v>
      </c>
      <c r="W35" s="109">
        <f>IF('2a Aggregate costs'!X$20="-","-",SUM('2a Aggregate costs'!X$20,'2a Aggregate costs'!X$21,'2a Aggregate costs'!X$22,'2a Aggregate costs'!X58)*'3a Demand'!$C$10+'2a Aggregate costs'!X$23)</f>
        <v>168.05614549201195</v>
      </c>
      <c r="X35" s="87"/>
      <c r="Y35" s="109">
        <f>IF('2a Aggregate costs'!Z$20="-","-",SUM('2a Aggregate costs'!Z$20,'2a Aggregate costs'!Z$21,'2a Aggregate costs'!Z$22,'2a Aggregate costs'!Z58)*'3a Demand'!$C$10+'2a Aggregate costs'!Z$23)</f>
        <v>166.48343447129616</v>
      </c>
      <c r="Z35" s="109" t="str">
        <f>IF('2a Aggregate costs'!AA$20="-","-",SUM('2a Aggregate costs'!AA$20,'2a Aggregate costs'!AA$21,'2a Aggregate costs'!AA$22,'2a Aggregate costs'!AA58)*'3a Demand'!$C$10+'2a Aggregate costs'!AA$23)</f>
        <v>-</v>
      </c>
      <c r="AA35" s="109" t="str">
        <f>IF('2a Aggregate costs'!AB$20="-","-",SUM('2a Aggregate costs'!AB$20,'2a Aggregate costs'!AB$21,'2a Aggregate costs'!AB$22,'2a Aggregate costs'!AB58)*'3a Demand'!$C$10+'2a Aggregate costs'!AB$23)</f>
        <v>-</v>
      </c>
    </row>
    <row r="36" spans="1:28" ht="12.75" customHeight="1">
      <c r="A36" s="15"/>
      <c r="B36" s="291"/>
      <c r="C36" s="111" t="s">
        <v>145</v>
      </c>
      <c r="D36" s="293"/>
      <c r="E36" s="294"/>
      <c r="F36" s="29"/>
      <c r="G36" s="109">
        <f>IF('2a Aggregate costs'!H$20="-","-",SUM('2a Aggregate costs'!H$20,'2a Aggregate costs'!H$21,'2a Aggregate costs'!H$22,'2a Aggregate costs'!H59)*'3a Demand'!$C$10+'2a Aggregate costs'!H$23)</f>
        <v>90.54348404455375</v>
      </c>
      <c r="H36" s="109">
        <f>IF('2a Aggregate costs'!I$20="-","-",SUM('2a Aggregate costs'!I$20,'2a Aggregate costs'!I$21,'2a Aggregate costs'!I$22,'2a Aggregate costs'!I59)*'3a Demand'!$C$10+'2a Aggregate costs'!I$23)</f>
        <v>90.516460694549778</v>
      </c>
      <c r="I36" s="109">
        <f>IF('2a Aggregate costs'!J$20="-","-",SUM('2a Aggregate costs'!J$20,'2a Aggregate costs'!J$21,'2a Aggregate costs'!J$22,'2a Aggregate costs'!J59)*'3a Demand'!$C$10+'2a Aggregate costs'!J$23)</f>
        <v>110.9099426039393</v>
      </c>
      <c r="J36" s="109">
        <f>IF('2a Aggregate costs'!K$20="-","-",SUM('2a Aggregate costs'!K$20,'2a Aggregate costs'!K$21,'2a Aggregate costs'!K$22,'2a Aggregate costs'!K59)*'3a Demand'!$C$10+'2a Aggregate costs'!K$23)</f>
        <v>110.80472506565799</v>
      </c>
      <c r="K36" s="109">
        <f>IF('2a Aggregate costs'!L$20="-","-",SUM('2a Aggregate costs'!L$20,'2a Aggregate costs'!L$21,'2a Aggregate costs'!L$22,'2a Aggregate costs'!L59)*'3a Demand'!$C$10+'2a Aggregate costs'!L$23)</f>
        <v>118.06503237324934</v>
      </c>
      <c r="L36" s="109">
        <f>IF('2a Aggregate costs'!M$20="-","-",SUM('2a Aggregate costs'!M$20,'2a Aggregate costs'!M$21,'2a Aggregate costs'!M$22,'2a Aggregate costs'!M59)*'3a Demand'!$C$10+'2a Aggregate costs'!M$23)</f>
        <v>118.49196582082185</v>
      </c>
      <c r="M36" s="109">
        <f>IF('2a Aggregate costs'!N$20="-","-",SUM('2a Aggregate costs'!N$20,'2a Aggregate costs'!N$21,'2a Aggregate costs'!N$22,'2a Aggregate costs'!N59)*'3a Demand'!$C$10+'2a Aggregate costs'!N$23)</f>
        <v>137.26771919915112</v>
      </c>
      <c r="N36" s="109">
        <f>IF('2a Aggregate costs'!O$20="-","-",SUM('2a Aggregate costs'!O$20,'2a Aggregate costs'!O$21,'2a Aggregate costs'!O$22,'2a Aggregate costs'!O59)*'3a Demand'!$C$10+'2a Aggregate costs'!O$23)</f>
        <v>137.36113710146006</v>
      </c>
      <c r="O36" s="87"/>
      <c r="P36" s="109">
        <f>IF('2a Aggregate costs'!Q$20="-","-",SUM('2a Aggregate costs'!Q$20,'2a Aggregate costs'!Q$21,'2a Aggregate costs'!Q$22,'2a Aggregate costs'!Q59)*'3a Demand'!$C$10+'2a Aggregate costs'!Q$23)</f>
        <v>137.36113710146006</v>
      </c>
      <c r="Q36" s="109">
        <f>IF('2a Aggregate costs'!R$20="-","-",SUM('2a Aggregate costs'!R$20,'2a Aggregate costs'!R$21,'2a Aggregate costs'!R$22,'2a Aggregate costs'!R59)*'3a Demand'!$C$10+'2a Aggregate costs'!R$23)</f>
        <v>146.96326820107984</v>
      </c>
      <c r="R36" s="109">
        <f>IF('2a Aggregate costs'!S$20="-","-",SUM('2a Aggregate costs'!S$20,'2a Aggregate costs'!S$21,'2a Aggregate costs'!S$22,'2a Aggregate costs'!S59)*'3a Demand'!$C$10+'2a Aggregate costs'!S$23)</f>
        <v>148.77457848415884</v>
      </c>
      <c r="S36" s="109">
        <f>IF('2a Aggregate costs'!T$20="-","-",SUM('2a Aggregate costs'!T$20,'2a Aggregate costs'!T$21,'2a Aggregate costs'!T$22,'2a Aggregate costs'!T59)*'3a Demand'!$C$10+'2a Aggregate costs'!T$23)</f>
        <v>153.04361658388507</v>
      </c>
      <c r="T36" s="109">
        <f>IF('2a Aggregate costs'!U$20="-","-",SUM('2a Aggregate costs'!U$20,'2a Aggregate costs'!U$21,'2a Aggregate costs'!U$22,'2a Aggregate costs'!U59)*'3a Demand'!$C$10+'2a Aggregate costs'!U$23)</f>
        <v>152.50216532502199</v>
      </c>
      <c r="U36" s="109">
        <f>IF('2a Aggregate costs'!V$20="-","-",SUM('2a Aggregate costs'!V$20,'2a Aggregate costs'!V$21,'2a Aggregate costs'!V$22,'2a Aggregate costs'!V59)*'3a Demand'!$C$10+'2a Aggregate costs'!V$23)</f>
        <v>161.46782389225558</v>
      </c>
      <c r="V36" s="109">
        <f>IF('2a Aggregate costs'!W$20="-","-",SUM('2a Aggregate costs'!W$20,'2a Aggregate costs'!W$21,'2a Aggregate costs'!W$22,'2a Aggregate costs'!W59)*'3a Demand'!$C$10+'2a Aggregate costs'!W$23)</f>
        <v>160.70866171153111</v>
      </c>
      <c r="W36" s="109">
        <f>IF('2a Aggregate costs'!X$20="-","-",SUM('2a Aggregate costs'!X$20,'2a Aggregate costs'!X$21,'2a Aggregate costs'!X$22,'2a Aggregate costs'!X59)*'3a Demand'!$C$10+'2a Aggregate costs'!X$23)</f>
        <v>168.04577449734751</v>
      </c>
      <c r="X36" s="87"/>
      <c r="Y36" s="109">
        <f>IF('2a Aggregate costs'!Z$20="-","-",SUM('2a Aggregate costs'!Z$20,'2a Aggregate costs'!Z$21,'2a Aggregate costs'!Z$22,'2a Aggregate costs'!Z59)*'3a Demand'!$C$10+'2a Aggregate costs'!Z$23)</f>
        <v>166.47557342342643</v>
      </c>
      <c r="Z36" s="109" t="str">
        <f>IF('2a Aggregate costs'!AA$20="-","-",SUM('2a Aggregate costs'!AA$20,'2a Aggregate costs'!AA$21,'2a Aggregate costs'!AA$22,'2a Aggregate costs'!AA59)*'3a Demand'!$C$10+'2a Aggregate costs'!AA$23)</f>
        <v>-</v>
      </c>
      <c r="AA36" s="109" t="str">
        <f>IF('2a Aggregate costs'!AB$20="-","-",SUM('2a Aggregate costs'!AB$20,'2a Aggregate costs'!AB$21,'2a Aggregate costs'!AB$22,'2a Aggregate costs'!AB59)*'3a Demand'!$C$10+'2a Aggregate costs'!AB$23)</f>
        <v>-</v>
      </c>
    </row>
    <row r="37" spans="1:28" ht="12.75" customHeight="1">
      <c r="A37" s="15"/>
      <c r="B37" s="291"/>
      <c r="C37" s="111" t="s">
        <v>146</v>
      </c>
      <c r="D37" s="293"/>
      <c r="E37" s="294"/>
      <c r="F37" s="29"/>
      <c r="G37" s="109">
        <f>IF('2a Aggregate costs'!H$20="-","-",SUM('2a Aggregate costs'!H$20,'2a Aggregate costs'!H$21,'2a Aggregate costs'!H$22,'2a Aggregate costs'!H60)*'3a Demand'!$C$10+'2a Aggregate costs'!H$23)</f>
        <v>90.55277915473367</v>
      </c>
      <c r="H37" s="109">
        <f>IF('2a Aggregate costs'!I$20="-","-",SUM('2a Aggregate costs'!I$20,'2a Aggregate costs'!I$21,'2a Aggregate costs'!I$22,'2a Aggregate costs'!I60)*'3a Demand'!$C$10+'2a Aggregate costs'!I$23)</f>
        <v>90.525606744686769</v>
      </c>
      <c r="I37" s="109">
        <f>IF('2a Aggregate costs'!J$20="-","-",SUM('2a Aggregate costs'!J$20,'2a Aggregate costs'!J$21,'2a Aggregate costs'!J$22,'2a Aggregate costs'!J60)*'3a Demand'!$C$10+'2a Aggregate costs'!J$23)</f>
        <v>110.91930815927955</v>
      </c>
      <c r="J37" s="109">
        <f>IF('2a Aggregate costs'!K$20="-","-",SUM('2a Aggregate costs'!K$20,'2a Aggregate costs'!K$21,'2a Aggregate costs'!K$22,'2a Aggregate costs'!K60)*'3a Demand'!$C$10+'2a Aggregate costs'!K$23)</f>
        <v>110.81449637119719</v>
      </c>
      <c r="K37" s="109">
        <f>IF('2a Aggregate costs'!L$20="-","-",SUM('2a Aggregate costs'!L$20,'2a Aggregate costs'!L$21,'2a Aggregate costs'!L$22,'2a Aggregate costs'!L60)*'3a Demand'!$C$10+'2a Aggregate costs'!L$23)</f>
        <v>118.07497956228825</v>
      </c>
      <c r="L37" s="109">
        <f>IF('2a Aggregate costs'!M$20="-","-",SUM('2a Aggregate costs'!M$20,'2a Aggregate costs'!M$21,'2a Aggregate costs'!M$22,'2a Aggregate costs'!M60)*'3a Demand'!$C$10+'2a Aggregate costs'!M$23)</f>
        <v>118.50173163425278</v>
      </c>
      <c r="M37" s="109">
        <f>IF('2a Aggregate costs'!N$20="-","-",SUM('2a Aggregate costs'!N$20,'2a Aggregate costs'!N$21,'2a Aggregate costs'!N$22,'2a Aggregate costs'!N60)*'3a Demand'!$C$10+'2a Aggregate costs'!N$23)</f>
        <v>137.27333111497819</v>
      </c>
      <c r="N37" s="109">
        <f>IF('2a Aggregate costs'!O$20="-","-",SUM('2a Aggregate costs'!O$20,'2a Aggregate costs'!O$21,'2a Aggregate costs'!O$22,'2a Aggregate costs'!O60)*'3a Demand'!$C$10+'2a Aggregate costs'!O$23)</f>
        <v>137.36687241557513</v>
      </c>
      <c r="O37" s="87"/>
      <c r="P37" s="109">
        <f>IF('2a Aggregate costs'!Q$20="-","-",SUM('2a Aggregate costs'!Q$20,'2a Aggregate costs'!Q$21,'2a Aggregate costs'!Q$22,'2a Aggregate costs'!Q60)*'3a Demand'!$C$10+'2a Aggregate costs'!Q$23)</f>
        <v>137.36687241557513</v>
      </c>
      <c r="Q37" s="109">
        <f>IF('2a Aggregate costs'!R$20="-","-",SUM('2a Aggregate costs'!R$20,'2a Aggregate costs'!R$21,'2a Aggregate costs'!R$22,'2a Aggregate costs'!R60)*'3a Demand'!$C$10+'2a Aggregate costs'!R$23)</f>
        <v>146.97043450994408</v>
      </c>
      <c r="R37" s="109">
        <f>IF('2a Aggregate costs'!S$20="-","-",SUM('2a Aggregate costs'!S$20,'2a Aggregate costs'!S$21,'2a Aggregate costs'!S$22,'2a Aggregate costs'!S60)*'3a Demand'!$C$10+'2a Aggregate costs'!S$23)</f>
        <v>148.77708278774176</v>
      </c>
      <c r="S37" s="109">
        <f>IF('2a Aggregate costs'!T$20="-","-",SUM('2a Aggregate costs'!T$20,'2a Aggregate costs'!T$21,'2a Aggregate costs'!T$22,'2a Aggregate costs'!T60)*'3a Demand'!$C$10+'2a Aggregate costs'!T$23)</f>
        <v>153.0488719837787</v>
      </c>
      <c r="T37" s="109">
        <f>IF('2a Aggregate costs'!U$20="-","-",SUM('2a Aggregate costs'!U$20,'2a Aggregate costs'!U$21,'2a Aggregate costs'!U$22,'2a Aggregate costs'!U60)*'3a Demand'!$C$10+'2a Aggregate costs'!U$23)</f>
        <v>152.50342045863562</v>
      </c>
      <c r="U37" s="109">
        <f>IF('2a Aggregate costs'!V$20="-","-",SUM('2a Aggregate costs'!V$20,'2a Aggregate costs'!V$21,'2a Aggregate costs'!V$22,'2a Aggregate costs'!V60)*'3a Demand'!$C$10+'2a Aggregate costs'!V$23)</f>
        <v>161.46777022160134</v>
      </c>
      <c r="V37" s="109">
        <f>IF('2a Aggregate costs'!W$20="-","-",SUM('2a Aggregate costs'!W$20,'2a Aggregate costs'!W$21,'2a Aggregate costs'!W$22,'2a Aggregate costs'!W60)*'3a Demand'!$C$10+'2a Aggregate costs'!W$23)</f>
        <v>160.711916293798</v>
      </c>
      <c r="W37" s="109">
        <f>IF('2a Aggregate costs'!X$20="-","-",SUM('2a Aggregate costs'!X$20,'2a Aggregate costs'!X$21,'2a Aggregate costs'!X$22,'2a Aggregate costs'!X60)*'3a Demand'!$C$10+'2a Aggregate costs'!X$23)</f>
        <v>168.05913701648814</v>
      </c>
      <c r="X37" s="87"/>
      <c r="Y37" s="109">
        <f>IF('2a Aggregate costs'!Z$20="-","-",SUM('2a Aggregate costs'!Z$20,'2a Aggregate costs'!Z$21,'2a Aggregate costs'!Z$22,'2a Aggregate costs'!Z60)*'3a Demand'!$C$10+'2a Aggregate costs'!Z$23)</f>
        <v>166.48960162195766</v>
      </c>
      <c r="Z37" s="109" t="str">
        <f>IF('2a Aggregate costs'!AA$20="-","-",SUM('2a Aggregate costs'!AA$20,'2a Aggregate costs'!AA$21,'2a Aggregate costs'!AA$22,'2a Aggregate costs'!AA60)*'3a Demand'!$C$10+'2a Aggregate costs'!AA$23)</f>
        <v>-</v>
      </c>
      <c r="AA37" s="109" t="str">
        <f>IF('2a Aggregate costs'!AB$20="-","-",SUM('2a Aggregate costs'!AB$20,'2a Aggregate costs'!AB$21,'2a Aggregate costs'!AB$22,'2a Aggregate costs'!AB60)*'3a Demand'!$C$10+'2a Aggregate costs'!AB$23)</f>
        <v>-</v>
      </c>
    </row>
    <row r="38" spans="1:28" ht="12.75" customHeight="1">
      <c r="A38" s="15"/>
      <c r="B38" s="291"/>
      <c r="C38" s="111" t="s">
        <v>147</v>
      </c>
      <c r="D38" s="293"/>
      <c r="E38" s="294"/>
      <c r="F38" s="29"/>
      <c r="G38" s="109">
        <f>IF('2a Aggregate costs'!H$20="-","-",SUM('2a Aggregate costs'!H$20,'2a Aggregate costs'!H$21,'2a Aggregate costs'!H$22,'2a Aggregate costs'!H61)*'3a Demand'!$C$10+'2a Aggregate costs'!H$23)</f>
        <v>90.549021981319527</v>
      </c>
      <c r="H38" s="109">
        <f>IF('2a Aggregate costs'!I$20="-","-",SUM('2a Aggregate costs'!I$20,'2a Aggregate costs'!I$21,'2a Aggregate costs'!I$22,'2a Aggregate costs'!I61)*'3a Demand'!$C$10+'2a Aggregate costs'!I$23)</f>
        <v>90.521909822783286</v>
      </c>
      <c r="I38" s="109">
        <f>IF('2a Aggregate costs'!J$20="-","-",SUM('2a Aggregate costs'!J$20,'2a Aggregate costs'!J$21,'2a Aggregate costs'!J$22,'2a Aggregate costs'!J61)*'3a Demand'!$C$10+'2a Aggregate costs'!J$23)</f>
        <v>110.9155225112504</v>
      </c>
      <c r="J38" s="109">
        <f>IF('2a Aggregate costs'!K$20="-","-",SUM('2a Aggregate costs'!K$20,'2a Aggregate costs'!K$21,'2a Aggregate costs'!K$22,'2a Aggregate costs'!K61)*'3a Demand'!$C$10+'2a Aggregate costs'!K$23)</f>
        <v>110.81054671501421</v>
      </c>
      <c r="K38" s="109">
        <f>IF('2a Aggregate costs'!L$20="-","-",SUM('2a Aggregate costs'!L$20,'2a Aggregate costs'!L$21,'2a Aggregate costs'!L$22,'2a Aggregate costs'!L61)*'3a Demand'!$C$10+'2a Aggregate costs'!L$23)</f>
        <v>118.07095881229398</v>
      </c>
      <c r="L38" s="109">
        <f>IF('2a Aggregate costs'!M$20="-","-",SUM('2a Aggregate costs'!M$20,'2a Aggregate costs'!M$21,'2a Aggregate costs'!M$22,'2a Aggregate costs'!M61)*'3a Demand'!$C$10+'2a Aggregate costs'!M$23)</f>
        <v>118.49778419803306</v>
      </c>
      <c r="M38" s="109">
        <f>IF('2a Aggregate costs'!N$20="-","-",SUM('2a Aggregate costs'!N$20,'2a Aggregate costs'!N$21,'2a Aggregate costs'!N$22,'2a Aggregate costs'!N61)*'3a Demand'!$C$10+'2a Aggregate costs'!N$23)</f>
        <v>137.26836211165772</v>
      </c>
      <c r="N38" s="109">
        <f>IF('2a Aggregate costs'!O$20="-","-",SUM('2a Aggregate costs'!O$20,'2a Aggregate costs'!O$21,'2a Aggregate costs'!O$22,'2a Aggregate costs'!O61)*'3a Demand'!$C$10+'2a Aggregate costs'!O$23)</f>
        <v>137.36179415072587</v>
      </c>
      <c r="O38" s="87"/>
      <c r="P38" s="109">
        <f>IF('2a Aggregate costs'!Q$20="-","-",SUM('2a Aggregate costs'!Q$20,'2a Aggregate costs'!Q$21,'2a Aggregate costs'!Q$22,'2a Aggregate costs'!Q61)*'3a Demand'!$C$10+'2a Aggregate costs'!Q$23)</f>
        <v>137.36179415072587</v>
      </c>
      <c r="Q38" s="109">
        <f>IF('2a Aggregate costs'!R$20="-","-",SUM('2a Aggregate costs'!R$20,'2a Aggregate costs'!R$21,'2a Aggregate costs'!R$22,'2a Aggregate costs'!R61)*'3a Demand'!$C$10+'2a Aggregate costs'!R$23)</f>
        <v>146.96394752866459</v>
      </c>
      <c r="R38" s="109">
        <f>IF('2a Aggregate costs'!S$20="-","-",SUM('2a Aggregate costs'!S$20,'2a Aggregate costs'!S$21,'2a Aggregate costs'!S$22,'2a Aggregate costs'!S61)*'3a Demand'!$C$10+'2a Aggregate costs'!S$23)</f>
        <v>148.77045370543919</v>
      </c>
      <c r="S38" s="109">
        <f>IF('2a Aggregate costs'!T$20="-","-",SUM('2a Aggregate costs'!T$20,'2a Aggregate costs'!T$21,'2a Aggregate costs'!T$22,'2a Aggregate costs'!T61)*'3a Demand'!$C$10+'2a Aggregate costs'!T$23)</f>
        <v>153.03557357473014</v>
      </c>
      <c r="T38" s="109">
        <f>IF('2a Aggregate costs'!U$20="-","-",SUM('2a Aggregate costs'!U$20,'2a Aggregate costs'!U$21,'2a Aggregate costs'!U$22,'2a Aggregate costs'!U61)*'3a Demand'!$C$10+'2a Aggregate costs'!U$23)</f>
        <v>152.48854539047414</v>
      </c>
      <c r="U38" s="109">
        <f>IF('2a Aggregate costs'!V$20="-","-",SUM('2a Aggregate costs'!V$20,'2a Aggregate costs'!V$21,'2a Aggregate costs'!V$22,'2a Aggregate costs'!V61)*'3a Demand'!$C$10+'2a Aggregate costs'!V$23)</f>
        <v>161.4484070653433</v>
      </c>
      <c r="V38" s="109">
        <f>IF('2a Aggregate costs'!W$20="-","-",SUM('2a Aggregate costs'!W$20,'2a Aggregate costs'!W$21,'2a Aggregate costs'!W$22,'2a Aggregate costs'!W61)*'3a Demand'!$C$10+'2a Aggregate costs'!W$23)</f>
        <v>160.69385763096963</v>
      </c>
      <c r="W38" s="109">
        <f>IF('2a Aggregate costs'!X$20="-","-",SUM('2a Aggregate costs'!X$20,'2a Aggregate costs'!X$21,'2a Aggregate costs'!X$22,'2a Aggregate costs'!X61)*'3a Demand'!$C$10+'2a Aggregate costs'!X$23)</f>
        <v>168.05032147309819</v>
      </c>
      <c r="X38" s="87"/>
      <c r="Y38" s="109">
        <f>IF('2a Aggregate costs'!Z$20="-","-",SUM('2a Aggregate costs'!Z$20,'2a Aggregate costs'!Z$21,'2a Aggregate costs'!Z$22,'2a Aggregate costs'!Z61)*'3a Demand'!$C$10+'2a Aggregate costs'!Z$23)</f>
        <v>166.48042435056379</v>
      </c>
      <c r="Z38" s="109" t="str">
        <f>IF('2a Aggregate costs'!AA$20="-","-",SUM('2a Aggregate costs'!AA$20,'2a Aggregate costs'!AA$21,'2a Aggregate costs'!AA$22,'2a Aggregate costs'!AA61)*'3a Demand'!$C$10+'2a Aggregate costs'!AA$23)</f>
        <v>-</v>
      </c>
      <c r="AA38" s="109" t="str">
        <f>IF('2a Aggregate costs'!AB$20="-","-",SUM('2a Aggregate costs'!AB$20,'2a Aggregate costs'!AB$21,'2a Aggregate costs'!AB$22,'2a Aggregate costs'!AB61)*'3a Demand'!$C$10+'2a Aggregate costs'!AB$23)</f>
        <v>-</v>
      </c>
    </row>
    <row r="39" spans="1:28" ht="12.75" customHeight="1">
      <c r="A39" s="15"/>
      <c r="B39" s="291"/>
      <c r="C39" s="111" t="s">
        <v>148</v>
      </c>
      <c r="D39" s="293"/>
      <c r="E39" s="294"/>
      <c r="F39" s="29"/>
      <c r="G39" s="109">
        <f>IF('2a Aggregate costs'!H$20="-","-",SUM('2a Aggregate costs'!H$20,'2a Aggregate costs'!H$21,'2a Aggregate costs'!H$22,'2a Aggregate costs'!H62)*'3a Demand'!$C$10+'2a Aggregate costs'!H$23)</f>
        <v>90.533351941383316</v>
      </c>
      <c r="H39" s="109">
        <f>IF('2a Aggregate costs'!I$20="-","-",SUM('2a Aggregate costs'!I$20,'2a Aggregate costs'!I$21,'2a Aggregate costs'!I$22,'2a Aggregate costs'!I62)*'3a Demand'!$C$10+'2a Aggregate costs'!I$23)</f>
        <v>90.506491073771102</v>
      </c>
      <c r="I39" s="109">
        <f>IF('2a Aggregate costs'!J$20="-","-",SUM('2a Aggregate costs'!J$20,'2a Aggregate costs'!J$21,'2a Aggregate costs'!J$22,'2a Aggregate costs'!J62)*'3a Demand'!$C$10+'2a Aggregate costs'!J$23)</f>
        <v>110.89973371226192</v>
      </c>
      <c r="J39" s="109">
        <f>IF('2a Aggregate costs'!K$20="-","-",SUM('2a Aggregate costs'!K$20,'2a Aggregate costs'!K$21,'2a Aggregate costs'!K$22,'2a Aggregate costs'!K62)*'3a Demand'!$C$10+'2a Aggregate costs'!K$23)</f>
        <v>110.79407388735923</v>
      </c>
      <c r="K39" s="109">
        <f>IF('2a Aggregate costs'!L$20="-","-",SUM('2a Aggregate costs'!L$20,'2a Aggregate costs'!L$21,'2a Aggregate costs'!L$22,'2a Aggregate costs'!L62)*'3a Demand'!$C$10+'2a Aggregate costs'!L$23)</f>
        <v>118.0541894737412</v>
      </c>
      <c r="L39" s="109">
        <f>IF('2a Aggregate costs'!M$20="-","-",SUM('2a Aggregate costs'!M$20,'2a Aggregate costs'!M$21,'2a Aggregate costs'!M$22,'2a Aggregate costs'!M62)*'3a Demand'!$C$10+'2a Aggregate costs'!M$23)</f>
        <v>118.48132062917698</v>
      </c>
      <c r="M39" s="109">
        <f>IF('2a Aggregate costs'!N$20="-","-",SUM('2a Aggregate costs'!N$20,'2a Aggregate costs'!N$21,'2a Aggregate costs'!N$22,'2a Aggregate costs'!N62)*'3a Demand'!$C$10+'2a Aggregate costs'!N$23)</f>
        <v>137.25579854690255</v>
      </c>
      <c r="N39" s="109">
        <f>IF('2a Aggregate costs'!O$20="-","-",SUM('2a Aggregate costs'!O$20,'2a Aggregate costs'!O$21,'2a Aggregate costs'!O$22,'2a Aggregate costs'!O62)*'3a Demand'!$C$10+'2a Aggregate costs'!O$23)</f>
        <v>137.34895433051187</v>
      </c>
      <c r="O39" s="87"/>
      <c r="P39" s="109">
        <f>IF('2a Aggregate costs'!Q$20="-","-",SUM('2a Aggregate costs'!Q$20,'2a Aggregate costs'!Q$21,'2a Aggregate costs'!Q$22,'2a Aggregate costs'!Q62)*'3a Demand'!$C$10+'2a Aggregate costs'!Q$23)</f>
        <v>137.34895433051187</v>
      </c>
      <c r="Q39" s="109">
        <f>IF('2a Aggregate costs'!R$20="-","-",SUM('2a Aggregate costs'!R$20,'2a Aggregate costs'!R$21,'2a Aggregate costs'!R$22,'2a Aggregate costs'!R62)*'3a Demand'!$C$10+'2a Aggregate costs'!R$23)</f>
        <v>146.95691580657046</v>
      </c>
      <c r="R39" s="109">
        <f>IF('2a Aggregate costs'!S$20="-","-",SUM('2a Aggregate costs'!S$20,'2a Aggregate costs'!S$21,'2a Aggregate costs'!S$22,'2a Aggregate costs'!S62)*'3a Demand'!$C$10+'2a Aggregate costs'!S$23)</f>
        <v>148.76318459930232</v>
      </c>
      <c r="S39" s="109">
        <f>IF('2a Aggregate costs'!T$20="-","-",SUM('2a Aggregate costs'!T$20,'2a Aggregate costs'!T$21,'2a Aggregate costs'!T$22,'2a Aggregate costs'!T62)*'3a Demand'!$C$10+'2a Aggregate costs'!T$23)</f>
        <v>153.03188700422967</v>
      </c>
      <c r="T39" s="109">
        <f>IF('2a Aggregate costs'!U$20="-","-",SUM('2a Aggregate costs'!U$20,'2a Aggregate costs'!U$21,'2a Aggregate costs'!U$22,'2a Aggregate costs'!U62)*'3a Demand'!$C$10+'2a Aggregate costs'!U$23)</f>
        <v>152.48438522640836</v>
      </c>
      <c r="U39" s="109">
        <f>IF('2a Aggregate costs'!V$20="-","-",SUM('2a Aggregate costs'!V$20,'2a Aggregate costs'!V$21,'2a Aggregate costs'!V$22,'2a Aggregate costs'!V62)*'3a Demand'!$C$10+'2a Aggregate costs'!V$23)</f>
        <v>161.43661419323735</v>
      </c>
      <c r="V39" s="109">
        <f>IF('2a Aggregate costs'!W$20="-","-",SUM('2a Aggregate costs'!W$20,'2a Aggregate costs'!W$21,'2a Aggregate costs'!W$22,'2a Aggregate costs'!W62)*'3a Demand'!$C$10+'2a Aggregate costs'!W$23)</f>
        <v>160.68287628598043</v>
      </c>
      <c r="W39" s="109">
        <f>IF('2a Aggregate costs'!X$20="-","-",SUM('2a Aggregate costs'!X$20,'2a Aggregate costs'!X$21,'2a Aggregate costs'!X$22,'2a Aggregate costs'!X62)*'3a Demand'!$C$10+'2a Aggregate costs'!X$23)</f>
        <v>168.01880623064417</v>
      </c>
      <c r="X39" s="87"/>
      <c r="Y39" s="109">
        <f>IF('2a Aggregate costs'!Z$20="-","-",SUM('2a Aggregate costs'!Z$20,'2a Aggregate costs'!Z$21,'2a Aggregate costs'!Z$22,'2a Aggregate costs'!Z62)*'3a Demand'!$C$10+'2a Aggregate costs'!Z$23)</f>
        <v>166.45008075433699</v>
      </c>
      <c r="Z39" s="109" t="str">
        <f>IF('2a Aggregate costs'!AA$20="-","-",SUM('2a Aggregate costs'!AA$20,'2a Aggregate costs'!AA$21,'2a Aggregate costs'!AA$22,'2a Aggregate costs'!AA62)*'3a Demand'!$C$10+'2a Aggregate costs'!AA$23)</f>
        <v>-</v>
      </c>
      <c r="AA39" s="109" t="str">
        <f>IF('2a Aggregate costs'!AB$20="-","-",SUM('2a Aggregate costs'!AB$20,'2a Aggregate costs'!AB$21,'2a Aggregate costs'!AB$22,'2a Aggregate costs'!AB62)*'3a Demand'!$C$10+'2a Aggregate costs'!AB$23)</f>
        <v>-</v>
      </c>
    </row>
    <row r="40" spans="1:28" ht="12.75" customHeight="1">
      <c r="A40" s="15"/>
      <c r="B40" s="291"/>
      <c r="C40" s="111" t="s">
        <v>149</v>
      </c>
      <c r="D40" s="293"/>
      <c r="E40" s="294"/>
      <c r="F40" s="29"/>
      <c r="G40" s="109">
        <f>IF('2a Aggregate costs'!H$20="-","-",SUM('2a Aggregate costs'!H$20,'2a Aggregate costs'!H$21,'2a Aggregate costs'!H$22,'2a Aggregate costs'!H63)*'3a Demand'!$C$10+'2a Aggregate costs'!H$23)</f>
        <v>90.567177454328473</v>
      </c>
      <c r="H40" s="109">
        <f>IF('2a Aggregate costs'!I$20="-","-",SUM('2a Aggregate costs'!I$20,'2a Aggregate costs'!I$21,'2a Aggregate costs'!I$22,'2a Aggregate costs'!I63)*'3a Demand'!$C$10+'2a Aggregate costs'!I$23)</f>
        <v>90.539774147485858</v>
      </c>
      <c r="I40" s="109">
        <f>IF('2a Aggregate costs'!J$20="-","-",SUM('2a Aggregate costs'!J$20,'2a Aggregate costs'!J$21,'2a Aggregate costs'!J$22,'2a Aggregate costs'!J63)*'3a Demand'!$C$10+'2a Aggregate costs'!J$23)</f>
        <v>110.93381557974584</v>
      </c>
      <c r="J40" s="109">
        <f>IF('2a Aggregate costs'!K$20="-","-",SUM('2a Aggregate costs'!K$20,'2a Aggregate costs'!K$21,'2a Aggregate costs'!K$22,'2a Aggregate costs'!K63)*'3a Demand'!$C$10+'2a Aggregate costs'!K$23)</f>
        <v>110.82963230631385</v>
      </c>
      <c r="K40" s="109">
        <f>IF('2a Aggregate costs'!L$20="-","-",SUM('2a Aggregate costs'!L$20,'2a Aggregate costs'!L$21,'2a Aggregate costs'!L$22,'2a Aggregate costs'!L63)*'3a Demand'!$C$10+'2a Aggregate costs'!L$23)</f>
        <v>118.09038794423699</v>
      </c>
      <c r="L40" s="109">
        <f>IF('2a Aggregate costs'!M$20="-","-",SUM('2a Aggregate costs'!M$20,'2a Aggregate costs'!M$21,'2a Aggregate costs'!M$22,'2a Aggregate costs'!M63)*'3a Demand'!$C$10+'2a Aggregate costs'!M$23)</f>
        <v>118.51685906199097</v>
      </c>
      <c r="M40" s="109">
        <f>IF('2a Aggregate costs'!N$20="-","-",SUM('2a Aggregate costs'!N$20,'2a Aggregate costs'!N$21,'2a Aggregate costs'!N$22,'2a Aggregate costs'!N63)*'3a Demand'!$C$10+'2a Aggregate costs'!N$23)</f>
        <v>137.28400182664441</v>
      </c>
      <c r="N40" s="109">
        <f>IF('2a Aggregate costs'!O$20="-","-",SUM('2a Aggregate costs'!O$20,'2a Aggregate costs'!O$21,'2a Aggregate costs'!O$22,'2a Aggregate costs'!O63)*'3a Demand'!$C$10+'2a Aggregate costs'!O$23)</f>
        <v>137.37777776147172</v>
      </c>
      <c r="O40" s="87"/>
      <c r="P40" s="109">
        <f>IF('2a Aggregate costs'!Q$20="-","-",SUM('2a Aggregate costs'!Q$20,'2a Aggregate costs'!Q$21,'2a Aggregate costs'!Q$22,'2a Aggregate costs'!Q63)*'3a Demand'!$C$10+'2a Aggregate costs'!Q$23)</f>
        <v>137.37777776147172</v>
      </c>
      <c r="Q40" s="109">
        <f>IF('2a Aggregate costs'!R$20="-","-",SUM('2a Aggregate costs'!R$20,'2a Aggregate costs'!R$21,'2a Aggregate costs'!R$22,'2a Aggregate costs'!R63)*'3a Demand'!$C$10+'2a Aggregate costs'!R$23)</f>
        <v>146.98010953051718</v>
      </c>
      <c r="R40" s="109">
        <f>IF('2a Aggregate costs'!S$20="-","-",SUM('2a Aggregate costs'!S$20,'2a Aggregate costs'!S$21,'2a Aggregate costs'!S$22,'2a Aggregate costs'!S63)*'3a Demand'!$C$10+'2a Aggregate costs'!S$23)</f>
        <v>148.7871317194722</v>
      </c>
      <c r="S40" s="109">
        <f>IF('2a Aggregate costs'!T$20="-","-",SUM('2a Aggregate costs'!T$20,'2a Aggregate costs'!T$21,'2a Aggregate costs'!T$22,'2a Aggregate costs'!T63)*'3a Demand'!$C$10+'2a Aggregate costs'!T$23)</f>
        <v>153.06304542882961</v>
      </c>
      <c r="T40" s="109">
        <f>IF('2a Aggregate costs'!U$20="-","-",SUM('2a Aggregate costs'!U$20,'2a Aggregate costs'!U$21,'2a Aggregate costs'!U$22,'2a Aggregate costs'!U63)*'3a Demand'!$C$10+'2a Aggregate costs'!U$23)</f>
        <v>152.51937387788138</v>
      </c>
      <c r="U40" s="109">
        <f>IF('2a Aggregate costs'!V$20="-","-",SUM('2a Aggregate costs'!V$20,'2a Aggregate costs'!V$21,'2a Aggregate costs'!V$22,'2a Aggregate costs'!V63)*'3a Demand'!$C$10+'2a Aggregate costs'!V$23)</f>
        <v>161.49460502268013</v>
      </c>
      <c r="V40" s="109">
        <f>IF('2a Aggregate costs'!W$20="-","-",SUM('2a Aggregate costs'!W$20,'2a Aggregate costs'!W$21,'2a Aggregate costs'!W$22,'2a Aggregate costs'!W63)*'3a Demand'!$C$10+'2a Aggregate costs'!W$23)</f>
        <v>160.73683045823435</v>
      </c>
      <c r="W40" s="109">
        <f>IF('2a Aggregate costs'!X$20="-","-",SUM('2a Aggregate costs'!X$20,'2a Aggregate costs'!X$21,'2a Aggregate costs'!X$22,'2a Aggregate costs'!X63)*'3a Demand'!$C$10+'2a Aggregate costs'!X$23)</f>
        <v>168.08146139532414</v>
      </c>
      <c r="X40" s="87"/>
      <c r="Y40" s="109">
        <f>IF('2a Aggregate costs'!Z$20="-","-",SUM('2a Aggregate costs'!Z$20,'2a Aggregate costs'!Z$21,'2a Aggregate costs'!Z$22,'2a Aggregate costs'!Z63)*'3a Demand'!$C$10+'2a Aggregate costs'!Z$23)</f>
        <v>166.51106320148239</v>
      </c>
      <c r="Z40" s="109" t="str">
        <f>IF('2a Aggregate costs'!AA$20="-","-",SUM('2a Aggregate costs'!AA$20,'2a Aggregate costs'!AA$21,'2a Aggregate costs'!AA$22,'2a Aggregate costs'!AA63)*'3a Demand'!$C$10+'2a Aggregate costs'!AA$23)</f>
        <v>-</v>
      </c>
      <c r="AA40" s="109" t="str">
        <f>IF('2a Aggregate costs'!AB$20="-","-",SUM('2a Aggregate costs'!AB$20,'2a Aggregate costs'!AB$21,'2a Aggregate costs'!AB$22,'2a Aggregate costs'!AB63)*'3a Demand'!$C$10+'2a Aggregate costs'!AB$23)</f>
        <v>-</v>
      </c>
    </row>
    <row r="41" spans="1:28" ht="12.75" customHeight="1">
      <c r="A41" s="15"/>
      <c r="B41" s="291"/>
      <c r="C41" s="111" t="s">
        <v>150</v>
      </c>
      <c r="D41" s="293"/>
      <c r="E41" s="294"/>
      <c r="F41" s="29"/>
      <c r="G41" s="109">
        <f>IF('2a Aggregate costs'!H$20="-","-",SUM('2a Aggregate costs'!H$20,'2a Aggregate costs'!H$21,'2a Aggregate costs'!H$22,'2a Aggregate costs'!H64)*'3a Demand'!$C$10+'2a Aggregate costs'!H$23)</f>
        <v>90.560510430644129</v>
      </c>
      <c r="H41" s="109">
        <f>IF('2a Aggregate costs'!I$20="-","-",SUM('2a Aggregate costs'!I$20,'2a Aggregate costs'!I$21,'2a Aggregate costs'!I$22,'2a Aggregate costs'!I64)*'3a Demand'!$C$10+'2a Aggregate costs'!I$23)</f>
        <v>90.533214038815714</v>
      </c>
      <c r="I41" s="109">
        <f>IF('2a Aggregate costs'!J$20="-","-",SUM('2a Aggregate costs'!J$20,'2a Aggregate costs'!J$21,'2a Aggregate costs'!J$22,'2a Aggregate costs'!J64)*'3a Demand'!$C$10+'2a Aggregate costs'!J$23)</f>
        <v>110.92709802846761</v>
      </c>
      <c r="J41" s="109">
        <f>IF('2a Aggregate costs'!K$20="-","-",SUM('2a Aggregate costs'!K$20,'2a Aggregate costs'!K$21,'2a Aggregate costs'!K$22,'2a Aggregate costs'!K64)*'3a Demand'!$C$10+'2a Aggregate costs'!K$23)</f>
        <v>110.82262372608236</v>
      </c>
      <c r="K41" s="109">
        <f>IF('2a Aggregate costs'!L$20="-","-",SUM('2a Aggregate costs'!L$20,'2a Aggregate costs'!L$21,'2a Aggregate costs'!L$22,'2a Aggregate costs'!L64)*'3a Demand'!$C$10+'2a Aggregate costs'!L$23)</f>
        <v>118.08325320956132</v>
      </c>
      <c r="L41" s="109">
        <f>IF('2a Aggregate costs'!M$20="-","-",SUM('2a Aggregate costs'!M$20,'2a Aggregate costs'!M$21,'2a Aggregate costs'!M$22,'2a Aggregate costs'!M64)*'3a Demand'!$C$10+'2a Aggregate costs'!M$23)</f>
        <v>118.50985442103671</v>
      </c>
      <c r="M41" s="109">
        <f>IF('2a Aggregate costs'!N$20="-","-",SUM('2a Aggregate costs'!N$20,'2a Aggregate costs'!N$21,'2a Aggregate costs'!N$22,'2a Aggregate costs'!N64)*'3a Demand'!$C$10+'2a Aggregate costs'!N$23)</f>
        <v>137.29435574829762</v>
      </c>
      <c r="N41" s="109">
        <f>IF('2a Aggregate costs'!O$20="-","-",SUM('2a Aggregate costs'!O$20,'2a Aggregate costs'!O$21,'2a Aggregate costs'!O$22,'2a Aggregate costs'!O64)*'3a Demand'!$C$10+'2a Aggregate costs'!O$23)</f>
        <v>137.38835935157988</v>
      </c>
      <c r="O41" s="87"/>
      <c r="P41" s="109">
        <f>IF('2a Aggregate costs'!Q$20="-","-",SUM('2a Aggregate costs'!Q$20,'2a Aggregate costs'!Q$21,'2a Aggregate costs'!Q$22,'2a Aggregate costs'!Q64)*'3a Demand'!$C$10+'2a Aggregate costs'!Q$23)</f>
        <v>137.38835935157988</v>
      </c>
      <c r="Q41" s="109">
        <f>IF('2a Aggregate costs'!R$20="-","-",SUM('2a Aggregate costs'!R$20,'2a Aggregate costs'!R$21,'2a Aggregate costs'!R$22,'2a Aggregate costs'!R64)*'3a Demand'!$C$10+'2a Aggregate costs'!R$23)</f>
        <v>146.99116772286865</v>
      </c>
      <c r="R41" s="109">
        <f>IF('2a Aggregate costs'!S$20="-","-",SUM('2a Aggregate costs'!S$20,'2a Aggregate costs'!S$21,'2a Aggregate costs'!S$22,'2a Aggregate costs'!S64)*'3a Demand'!$C$10+'2a Aggregate costs'!S$23)</f>
        <v>148.7985438101326</v>
      </c>
      <c r="S41" s="109">
        <f>IF('2a Aggregate costs'!T$20="-","-",SUM('2a Aggregate costs'!T$20,'2a Aggregate costs'!T$21,'2a Aggregate costs'!T$22,'2a Aggregate costs'!T64)*'3a Demand'!$C$10+'2a Aggregate costs'!T$23)</f>
        <v>153.06895857505964</v>
      </c>
      <c r="T41" s="109">
        <f>IF('2a Aggregate costs'!U$20="-","-",SUM('2a Aggregate costs'!U$20,'2a Aggregate costs'!U$21,'2a Aggregate costs'!U$22,'2a Aggregate costs'!U64)*'3a Demand'!$C$10+'2a Aggregate costs'!U$23)</f>
        <v>152.52598938275267</v>
      </c>
      <c r="U41" s="109">
        <f>IF('2a Aggregate costs'!V$20="-","-",SUM('2a Aggregate costs'!V$20,'2a Aggregate costs'!V$21,'2a Aggregate costs'!V$22,'2a Aggregate costs'!V64)*'3a Demand'!$C$10+'2a Aggregate costs'!V$23)</f>
        <v>161.50353869695175</v>
      </c>
      <c r="V41" s="109">
        <f>IF('2a Aggregate costs'!W$20="-","-",SUM('2a Aggregate costs'!W$20,'2a Aggregate costs'!W$21,'2a Aggregate costs'!W$22,'2a Aggregate costs'!W64)*'3a Demand'!$C$10+'2a Aggregate costs'!W$23)</f>
        <v>160.74512331138013</v>
      </c>
      <c r="W41" s="109">
        <f>IF('2a Aggregate costs'!X$20="-","-",SUM('2a Aggregate costs'!X$20,'2a Aggregate costs'!X$21,'2a Aggregate costs'!X$22,'2a Aggregate costs'!X64)*'3a Demand'!$C$10+'2a Aggregate costs'!X$23)</f>
        <v>168.09461002757854</v>
      </c>
      <c r="X41" s="87"/>
      <c r="Y41" s="109">
        <f>IF('2a Aggregate costs'!Z$20="-","-",SUM('2a Aggregate costs'!Z$20,'2a Aggregate costs'!Z$21,'2a Aggregate costs'!Z$22,'2a Aggregate costs'!Z64)*'3a Demand'!$C$10+'2a Aggregate costs'!Z$23)</f>
        <v>166.52394009290668</v>
      </c>
      <c r="Z41" s="109" t="str">
        <f>IF('2a Aggregate costs'!AA$20="-","-",SUM('2a Aggregate costs'!AA$20,'2a Aggregate costs'!AA$21,'2a Aggregate costs'!AA$22,'2a Aggregate costs'!AA64)*'3a Demand'!$C$10+'2a Aggregate costs'!AA$23)</f>
        <v>-</v>
      </c>
      <c r="AA41" s="109" t="str">
        <f>IF('2a Aggregate costs'!AB$20="-","-",SUM('2a Aggregate costs'!AB$20,'2a Aggregate costs'!AB$21,'2a Aggregate costs'!AB$22,'2a Aggregate costs'!AB64)*'3a Demand'!$C$10+'2a Aggregate costs'!AB$23)</f>
        <v>-</v>
      </c>
    </row>
    <row r="42" spans="1:28" ht="12.75" customHeight="1">
      <c r="A42" s="15"/>
      <c r="B42" s="292"/>
      <c r="C42" s="111" t="s">
        <v>151</v>
      </c>
      <c r="D42" s="293"/>
      <c r="E42" s="294"/>
      <c r="F42" s="29"/>
      <c r="G42" s="109">
        <f>IF('2a Aggregate costs'!H$20="-","-",SUM('2a Aggregate costs'!H$20,'2a Aggregate costs'!H$21,'2a Aggregate costs'!H$22,'2a Aggregate costs'!H65)*'3a Demand'!$C$10+'2a Aggregate costs'!H$23)</f>
        <v>90.563452996014576</v>
      </c>
      <c r="H42" s="109">
        <f>IF('2a Aggregate costs'!I$20="-","-",SUM('2a Aggregate costs'!I$20,'2a Aggregate costs'!I$21,'2a Aggregate costs'!I$22,'2a Aggregate costs'!I65)*'3a Demand'!$C$10+'2a Aggregate costs'!I$23)</f>
        <v>90.536109416050465</v>
      </c>
      <c r="I42" s="109">
        <f>IF('2a Aggregate costs'!J$20="-","-",SUM('2a Aggregate costs'!J$20,'2a Aggregate costs'!J$21,'2a Aggregate costs'!J$22,'2a Aggregate costs'!J65)*'3a Demand'!$C$10+'2a Aggregate costs'!J$23)</f>
        <v>110.93006289475601</v>
      </c>
      <c r="J42" s="109">
        <f>IF('2a Aggregate costs'!K$20="-","-",SUM('2a Aggregate costs'!K$20,'2a Aggregate costs'!K$21,'2a Aggregate costs'!K$22,'2a Aggregate costs'!K65)*'3a Demand'!$C$10+'2a Aggregate costs'!K$23)</f>
        <v>110.82571704124992</v>
      </c>
      <c r="K42" s="109">
        <f>IF('2a Aggregate costs'!L$20="-","-",SUM('2a Aggregate costs'!L$20,'2a Aggregate costs'!L$21,'2a Aggregate costs'!L$22,'2a Aggregate costs'!L65)*'3a Demand'!$C$10+'2a Aggregate costs'!L$23)</f>
        <v>118.08640220440191</v>
      </c>
      <c r="L42" s="109">
        <f>IF('2a Aggregate costs'!M$20="-","-",SUM('2a Aggregate costs'!M$20,'2a Aggregate costs'!M$21,'2a Aggregate costs'!M$22,'2a Aggregate costs'!M65)*'3a Demand'!$C$10+'2a Aggregate costs'!M$23)</f>
        <v>118.51294599756027</v>
      </c>
      <c r="M42" s="109">
        <f>IF('2a Aggregate costs'!N$20="-","-",SUM('2a Aggregate costs'!N$20,'2a Aggregate costs'!N$21,'2a Aggregate costs'!N$22,'2a Aggregate costs'!N65)*'3a Demand'!$C$10+'2a Aggregate costs'!N$23)</f>
        <v>137.29258493285312</v>
      </c>
      <c r="N42" s="109">
        <f>IF('2a Aggregate costs'!O$20="-","-",SUM('2a Aggregate costs'!O$20,'2a Aggregate costs'!O$21,'2a Aggregate costs'!O$22,'2a Aggregate costs'!O65)*'3a Demand'!$C$10+'2a Aggregate costs'!O$23)</f>
        <v>137.38654959834642</v>
      </c>
      <c r="O42" s="87"/>
      <c r="P42" s="109">
        <f>IF('2a Aggregate costs'!Q$20="-","-",SUM('2a Aggregate costs'!Q$20,'2a Aggregate costs'!Q$21,'2a Aggregate costs'!Q$22,'2a Aggregate costs'!Q65)*'3a Demand'!$C$10+'2a Aggregate costs'!Q$23)</f>
        <v>137.38654959834642</v>
      </c>
      <c r="Q42" s="109">
        <f>IF('2a Aggregate costs'!R$20="-","-",SUM('2a Aggregate costs'!R$20,'2a Aggregate costs'!R$21,'2a Aggregate costs'!R$22,'2a Aggregate costs'!R65)*'3a Demand'!$C$10+'2a Aggregate costs'!R$23)</f>
        <v>146.98954234980852</v>
      </c>
      <c r="R42" s="109">
        <f>IF('2a Aggregate costs'!S$20="-","-",SUM('2a Aggregate costs'!S$20,'2a Aggregate costs'!S$21,'2a Aggregate costs'!S$22,'2a Aggregate costs'!S65)*'3a Demand'!$C$10+'2a Aggregate costs'!S$23)</f>
        <v>148.79160549110014</v>
      </c>
      <c r="S42" s="109">
        <f>IF('2a Aggregate costs'!T$20="-","-",SUM('2a Aggregate costs'!T$20,'2a Aggregate costs'!T$21,'2a Aggregate costs'!T$22,'2a Aggregate costs'!T65)*'3a Demand'!$C$10+'2a Aggregate costs'!T$23)</f>
        <v>153.06114525270391</v>
      </c>
      <c r="T42" s="109">
        <f>IF('2a Aggregate costs'!U$20="-","-",SUM('2a Aggregate costs'!U$20,'2a Aggregate costs'!U$21,'2a Aggregate costs'!U$22,'2a Aggregate costs'!U65)*'3a Demand'!$C$10+'2a Aggregate costs'!U$23)</f>
        <v>152.52962101673523</v>
      </c>
      <c r="U42" s="109">
        <f>IF('2a Aggregate costs'!V$20="-","-",SUM('2a Aggregate costs'!V$20,'2a Aggregate costs'!V$21,'2a Aggregate costs'!V$22,'2a Aggregate costs'!V65)*'3a Demand'!$C$10+'2a Aggregate costs'!V$23)</f>
        <v>161.50696522673715</v>
      </c>
      <c r="V42" s="109">
        <f>IF('2a Aggregate costs'!W$20="-","-",SUM('2a Aggregate costs'!W$20,'2a Aggregate costs'!W$21,'2a Aggregate costs'!W$22,'2a Aggregate costs'!W65)*'3a Demand'!$C$10+'2a Aggregate costs'!W$23)</f>
        <v>160.76007965978201</v>
      </c>
      <c r="W42" s="109">
        <f>IF('2a Aggregate costs'!X$20="-","-",SUM('2a Aggregate costs'!X$20,'2a Aggregate costs'!X$21,'2a Aggregate costs'!X$22,'2a Aggregate costs'!X65)*'3a Demand'!$C$10+'2a Aggregate costs'!X$23)</f>
        <v>168.09955111387231</v>
      </c>
      <c r="X42" s="87"/>
      <c r="Y42" s="109">
        <f>IF('2a Aggregate costs'!Z$20="-","-",SUM('2a Aggregate costs'!Z$20,'2a Aggregate costs'!Z$21,'2a Aggregate costs'!Z$22,'2a Aggregate costs'!Z65)*'3a Demand'!$C$10+'2a Aggregate costs'!Z$23)</f>
        <v>166.51771596407809</v>
      </c>
      <c r="Z42" s="109" t="str">
        <f>IF('2a Aggregate costs'!AA$20="-","-",SUM('2a Aggregate costs'!AA$20,'2a Aggregate costs'!AA$21,'2a Aggregate costs'!AA$22,'2a Aggregate costs'!AA65)*'3a Demand'!$C$10+'2a Aggregate costs'!AA$23)</f>
        <v>-</v>
      </c>
      <c r="AA42" s="109" t="str">
        <f>IF('2a Aggregate costs'!AB$20="-","-",SUM('2a Aggregate costs'!AB$20,'2a Aggregate costs'!AB$21,'2a Aggregate costs'!AB$22,'2a Aggregate costs'!AB65)*'3a Demand'!$C$10+'2a Aggregate costs'!AB$23)</f>
        <v>-</v>
      </c>
    </row>
    <row r="43" spans="1:28" ht="12.75" customHeight="1">
      <c r="A43" s="15"/>
      <c r="B43" s="227" t="s">
        <v>153</v>
      </c>
      <c r="C43" s="147"/>
      <c r="D43" s="293"/>
      <c r="E43" s="294"/>
      <c r="F43" s="29"/>
      <c r="G43" s="109">
        <f>IF('2a Aggregate costs'!H$25="-","-",'2a Aggregate costs'!H25*'3a Demand'!$C$11+'2a Aggregate costs'!H26+'2a Aggregate costs'!H27)</f>
        <v>21.926269106402124</v>
      </c>
      <c r="H43" s="109">
        <f>IF('2a Aggregate costs'!I$15="-","-",'2a Aggregate costs'!I25*'3a Demand'!$C$11+'2a Aggregate costs'!I26+'2a Aggregate costs'!I27)</f>
        <v>21.926269106402124</v>
      </c>
      <c r="I43" s="109">
        <f>IF('2a Aggregate costs'!J$15="-","-",'2a Aggregate costs'!J25*'3a Demand'!$C$11+'2a Aggregate costs'!J26+'2a Aggregate costs'!J27)</f>
        <v>22.64764819235609</v>
      </c>
      <c r="J43" s="109">
        <f>IF('2a Aggregate costs'!K$15="-","-",'2a Aggregate costs'!K25*'3a Demand'!$C$11+'2a Aggregate costs'!K26+'2a Aggregate costs'!K27)</f>
        <v>22.505107470829557</v>
      </c>
      <c r="K43" s="109">
        <f>IF('2a Aggregate costs'!L$15="-","-",'2a Aggregate costs'!L25*'3a Demand'!$C$11+'2a Aggregate costs'!L26+'2a Aggregate costs'!L27)</f>
        <v>19.106297226763825</v>
      </c>
      <c r="L43" s="109">
        <f>IF('2a Aggregate costs'!M$15="-","-",'2a Aggregate costs'!M25*'3a Demand'!$C$11+'2a Aggregate costs'!M26+'2a Aggregate costs'!M27)</f>
        <v>19.106297226763825</v>
      </c>
      <c r="M43" s="109">
        <f>IF('2a Aggregate costs'!N$15="-","-",'2a Aggregate costs'!N25*'3a Demand'!$C$11+'2a Aggregate costs'!N26+'2a Aggregate costs'!N27)</f>
        <v>20.852393125569616</v>
      </c>
      <c r="N43" s="109">
        <f>IF('2a Aggregate costs'!O$15="-","-",'2a Aggregate costs'!O25*'3a Demand'!$C$11+'2a Aggregate costs'!O26+'2a Aggregate costs'!O27)</f>
        <v>20.849370287873604</v>
      </c>
      <c r="O43" s="29"/>
      <c r="P43" s="109">
        <f>IF('2a Aggregate costs'!Q$15="-","-",'2a Aggregate costs'!Q25*'3a Demand'!$C$11+'2a Aggregate costs'!Q26+'2a Aggregate costs'!Q27)</f>
        <v>20.849370287873604</v>
      </c>
      <c r="Q43" s="109">
        <f>IF('2a Aggregate costs'!R$15="-","-",'2a Aggregate costs'!R25*'3a Demand'!$C$11+'2a Aggregate costs'!R26+'2a Aggregate costs'!R27)</f>
        <v>21.503193401206047</v>
      </c>
      <c r="R43" s="109">
        <f>IF('2a Aggregate costs'!S$15="-","-",'2a Aggregate costs'!S25*'3a Demand'!$C$11+'2a Aggregate costs'!S26+'2a Aggregate costs'!S27)</f>
        <v>21.819481548965161</v>
      </c>
      <c r="S43" s="109">
        <f>IF('2a Aggregate costs'!T$15="-","-",'2a Aggregate costs'!T25*'3a Demand'!$C$11+'2a Aggregate costs'!T26+'2a Aggregate costs'!T27)</f>
        <v>25.256715910577427</v>
      </c>
      <c r="T43" s="109">
        <f>IF('2a Aggregate costs'!U$15="-","-",'2a Aggregate costs'!U25*'3a Demand'!$C$11+'2a Aggregate costs'!U26+'2a Aggregate costs'!U27)</f>
        <v>24.167303215101221</v>
      </c>
      <c r="U43" s="109">
        <f>IF('2a Aggregate costs'!V$15="-","-",'2a Aggregate costs'!V25*'3a Demand'!$C$11+'2a Aggregate costs'!V26+'2a Aggregate costs'!V27)</f>
        <v>23.962512789411701</v>
      </c>
      <c r="V43" s="109">
        <f>IF('2a Aggregate costs'!W$15="-","-",'2a Aggregate costs'!W25*'3a Demand'!$C$11+'2a Aggregate costs'!W26+'2a Aggregate costs'!W27)</f>
        <v>23.858648398084732</v>
      </c>
      <c r="W43" s="109">
        <f>IF('2a Aggregate costs'!X$15="-","-",'2a Aggregate costs'!X25*'3a Demand'!$C$11+'2a Aggregate costs'!X26+'2a Aggregate costs'!X27)</f>
        <v>33.366817904048837</v>
      </c>
      <c r="X43" s="29"/>
      <c r="Y43" s="109">
        <f>IF('2a Aggregate costs'!Z$15="-","-",'2a Aggregate costs'!Z25*'3a Demand'!$C$11+'2a Aggregate costs'!Z26+'2a Aggregate costs'!Z27)</f>
        <v>33.475871166766694</v>
      </c>
      <c r="Z43" s="109" t="str">
        <f>IF('2a Aggregate costs'!AA$15="-","-",'2a Aggregate costs'!AA25*'3a Demand'!$C$11+'2a Aggregate costs'!AA26+'2a Aggregate costs'!AA27)</f>
        <v>-</v>
      </c>
      <c r="AA43" s="109" t="str">
        <f>IF('2a Aggregate costs'!AB$15="-","-",'2a Aggregate costs'!AB25*'3a Demand'!$C$11+'2a Aggregate costs'!AB26+'2a Aggregate costs'!AB27)</f>
        <v>-</v>
      </c>
    </row>
    <row r="44" spans="1:28">
      <c r="A44" s="15"/>
      <c r="B44" s="15"/>
      <c r="C44" s="15"/>
      <c r="D44" s="110"/>
      <c r="E44" s="110"/>
      <c r="F44" s="15"/>
      <c r="G44" s="15"/>
      <c r="H44" s="15"/>
      <c r="I44" s="15"/>
      <c r="J44" s="15"/>
      <c r="K44" s="15"/>
      <c r="L44" s="15"/>
      <c r="M44" s="15"/>
      <c r="N44" s="15"/>
      <c r="O44" s="15"/>
      <c r="P44" s="15"/>
      <c r="Q44" s="78"/>
      <c r="R44" s="15"/>
      <c r="S44" s="15"/>
      <c r="T44" s="15"/>
      <c r="U44" s="15"/>
      <c r="V44" s="15"/>
      <c r="W44" s="15"/>
      <c r="X44" s="15"/>
      <c r="Y44" s="15"/>
      <c r="Z44" s="15"/>
      <c r="AA44" s="15"/>
      <c r="AB44" s="15"/>
    </row>
    <row r="45" spans="1:28" s="88" customFormat="1">
      <c r="B45" s="89" t="s">
        <v>154</v>
      </c>
    </row>
    <row r="46" spans="1:28" s="15" customFormat="1"/>
    <row r="47" spans="1:28">
      <c r="A47" s="15"/>
      <c r="B47" s="295" t="s">
        <v>76</v>
      </c>
      <c r="C47" s="304" t="s">
        <v>155</v>
      </c>
      <c r="D47" s="296" t="s">
        <v>78</v>
      </c>
      <c r="E47" s="310"/>
      <c r="F47" s="87"/>
      <c r="G47" s="298" t="s">
        <v>79</v>
      </c>
      <c r="H47" s="299"/>
      <c r="I47" s="299"/>
      <c r="J47" s="299"/>
      <c r="K47" s="299"/>
      <c r="L47" s="299"/>
      <c r="M47" s="299"/>
      <c r="N47" s="300"/>
      <c r="O47" s="139"/>
      <c r="P47" s="247" t="s">
        <v>80</v>
      </c>
      <c r="Q47" s="248"/>
      <c r="R47" s="248"/>
      <c r="S47" s="248"/>
      <c r="T47" s="248"/>
      <c r="U47" s="248"/>
      <c r="V47" s="248"/>
      <c r="W47" s="248"/>
      <c r="X47" s="87"/>
      <c r="Y47" s="248"/>
      <c r="Z47" s="248"/>
      <c r="AA47" s="249"/>
    </row>
    <row r="48" spans="1:28" ht="12.75" customHeight="1">
      <c r="A48" s="15"/>
      <c r="B48" s="295"/>
      <c r="C48" s="305"/>
      <c r="D48" s="296"/>
      <c r="E48" s="311"/>
      <c r="F48" s="87"/>
      <c r="G48" s="301" t="s">
        <v>81</v>
      </c>
      <c r="H48" s="302"/>
      <c r="I48" s="302"/>
      <c r="J48" s="302"/>
      <c r="K48" s="302"/>
      <c r="L48" s="302"/>
      <c r="M48" s="302"/>
      <c r="N48" s="303"/>
      <c r="O48" s="139"/>
      <c r="P48" s="250" t="s">
        <v>82</v>
      </c>
      <c r="Q48" s="251"/>
      <c r="R48" s="251"/>
      <c r="S48" s="251"/>
      <c r="T48" s="251"/>
      <c r="U48" s="251"/>
      <c r="V48" s="251"/>
      <c r="W48" s="251"/>
      <c r="X48" s="87"/>
      <c r="Y48" s="251"/>
      <c r="Z48" s="251"/>
      <c r="AA48" s="252"/>
    </row>
    <row r="49" spans="1:27" ht="22.5" customHeight="1">
      <c r="A49" s="15"/>
      <c r="B49" s="295"/>
      <c r="C49" s="305"/>
      <c r="D49" s="296"/>
      <c r="E49" s="100" t="s">
        <v>83</v>
      </c>
      <c r="F49" s="87"/>
      <c r="G49" s="34" t="s">
        <v>84</v>
      </c>
      <c r="H49" s="34" t="s">
        <v>85</v>
      </c>
      <c r="I49" s="34" t="s">
        <v>86</v>
      </c>
      <c r="J49" s="34" t="s">
        <v>87</v>
      </c>
      <c r="K49" s="34" t="s">
        <v>88</v>
      </c>
      <c r="L49" s="35" t="s">
        <v>89</v>
      </c>
      <c r="M49" s="34" t="s">
        <v>90</v>
      </c>
      <c r="N49" s="34" t="s">
        <v>91</v>
      </c>
      <c r="O49" s="87"/>
      <c r="P49" s="30" t="s">
        <v>92</v>
      </c>
      <c r="Q49" s="30" t="s">
        <v>93</v>
      </c>
      <c r="R49" s="30" t="s">
        <v>94</v>
      </c>
      <c r="S49" s="36" t="s">
        <v>95</v>
      </c>
      <c r="T49" s="30" t="s">
        <v>96</v>
      </c>
      <c r="U49" s="30" t="s">
        <v>97</v>
      </c>
      <c r="V49" s="30" t="s">
        <v>98</v>
      </c>
      <c r="W49" s="30" t="s">
        <v>99</v>
      </c>
      <c r="X49" s="87"/>
      <c r="Y49" s="30" t="s">
        <v>156</v>
      </c>
      <c r="Z49" s="30" t="s">
        <v>157</v>
      </c>
      <c r="AA49" s="30" t="s">
        <v>102</v>
      </c>
    </row>
    <row r="50" spans="1:27" ht="22.5" customHeight="1">
      <c r="A50" s="15"/>
      <c r="B50" s="295"/>
      <c r="C50" s="305"/>
      <c r="D50" s="296"/>
      <c r="E50" s="100" t="s">
        <v>83</v>
      </c>
      <c r="F50" s="87"/>
      <c r="G50" s="34" t="s">
        <v>84</v>
      </c>
      <c r="H50" s="34" t="s">
        <v>85</v>
      </c>
      <c r="I50" s="34" t="s">
        <v>86</v>
      </c>
      <c r="J50" s="34" t="s">
        <v>87</v>
      </c>
      <c r="K50" s="34" t="s">
        <v>88</v>
      </c>
      <c r="L50" s="35" t="s">
        <v>89</v>
      </c>
      <c r="M50" s="34" t="s">
        <v>90</v>
      </c>
      <c r="N50" s="34" t="s">
        <v>91</v>
      </c>
      <c r="O50" s="87"/>
      <c r="P50" s="30" t="s">
        <v>92</v>
      </c>
      <c r="Q50" s="30" t="s">
        <v>93</v>
      </c>
      <c r="R50" s="30" t="s">
        <v>94</v>
      </c>
      <c r="S50" s="36" t="s">
        <v>95</v>
      </c>
      <c r="T50" s="30" t="s">
        <v>96</v>
      </c>
      <c r="U50" s="30" t="s">
        <v>97</v>
      </c>
      <c r="V50" s="30" t="s">
        <v>98</v>
      </c>
      <c r="W50" s="30" t="s">
        <v>99</v>
      </c>
      <c r="X50" s="87"/>
      <c r="Y50" s="30" t="s">
        <v>103</v>
      </c>
      <c r="Z50" s="30" t="s">
        <v>104</v>
      </c>
      <c r="AA50" s="30" t="s">
        <v>102</v>
      </c>
    </row>
    <row r="51" spans="1:27" ht="12.75" customHeight="1">
      <c r="A51" s="15"/>
      <c r="B51" s="295"/>
      <c r="C51" s="305"/>
      <c r="D51" s="296"/>
      <c r="E51" s="100" t="s">
        <v>105</v>
      </c>
      <c r="F51" s="87"/>
      <c r="G51" s="32" t="s">
        <v>106</v>
      </c>
      <c r="H51" s="32" t="s">
        <v>107</v>
      </c>
      <c r="I51" s="32" t="s">
        <v>108</v>
      </c>
      <c r="J51" s="32" t="s">
        <v>109</v>
      </c>
      <c r="K51" s="32" t="s">
        <v>110</v>
      </c>
      <c r="L51" s="33" t="s">
        <v>111</v>
      </c>
      <c r="M51" s="32" t="s">
        <v>112</v>
      </c>
      <c r="N51" s="32" t="s">
        <v>113</v>
      </c>
      <c r="O51" s="87"/>
      <c r="P51" s="32" t="s">
        <v>114</v>
      </c>
      <c r="Q51" s="32" t="s">
        <v>115</v>
      </c>
      <c r="R51" s="32" t="s">
        <v>116</v>
      </c>
      <c r="S51" s="37" t="s">
        <v>117</v>
      </c>
      <c r="T51" s="32" t="s">
        <v>118</v>
      </c>
      <c r="U51" s="32" t="s">
        <v>119</v>
      </c>
      <c r="V51" s="32" t="s">
        <v>120</v>
      </c>
      <c r="W51" s="32" t="s">
        <v>121</v>
      </c>
      <c r="X51" s="87"/>
      <c r="Y51" s="32" t="s">
        <v>122</v>
      </c>
      <c r="Z51" s="32" t="s">
        <v>123</v>
      </c>
      <c r="AA51" s="32" t="s">
        <v>124</v>
      </c>
    </row>
    <row r="52" spans="1:27" ht="30.75" customHeight="1">
      <c r="A52" s="15"/>
      <c r="B52" s="295"/>
      <c r="C52" s="306"/>
      <c r="D52" s="296"/>
      <c r="E52" s="142" t="s">
        <v>125</v>
      </c>
      <c r="F52" s="87"/>
      <c r="G52" s="30" t="s">
        <v>126</v>
      </c>
      <c r="H52" s="30" t="s">
        <v>126</v>
      </c>
      <c r="I52" s="30" t="s">
        <v>127</v>
      </c>
      <c r="J52" s="30" t="s">
        <v>127</v>
      </c>
      <c r="K52" s="30" t="s">
        <v>128</v>
      </c>
      <c r="L52" s="31" t="s">
        <v>128</v>
      </c>
      <c r="M52" s="30" t="s">
        <v>129</v>
      </c>
      <c r="N52" s="30" t="s">
        <v>129</v>
      </c>
      <c r="O52" s="87"/>
      <c r="P52" s="30" t="s">
        <v>130</v>
      </c>
      <c r="Q52" s="30" t="s">
        <v>131</v>
      </c>
      <c r="R52" s="30" t="s">
        <v>131</v>
      </c>
      <c r="S52" s="36" t="s">
        <v>132</v>
      </c>
      <c r="T52" s="30" t="s">
        <v>132</v>
      </c>
      <c r="U52" s="30" t="s">
        <v>133</v>
      </c>
      <c r="V52" s="30" t="s">
        <v>133</v>
      </c>
      <c r="W52" s="30" t="s">
        <v>134</v>
      </c>
      <c r="X52" s="87"/>
      <c r="Y52" s="30" t="s">
        <v>134</v>
      </c>
      <c r="Z52" s="30" t="s">
        <v>135</v>
      </c>
      <c r="AA52" s="30" t="s">
        <v>135</v>
      </c>
    </row>
    <row r="53" spans="1:27" ht="12.75" customHeight="1">
      <c r="A53" s="15"/>
      <c r="B53" s="312" t="s">
        <v>136</v>
      </c>
      <c r="C53" s="149" t="s">
        <v>158</v>
      </c>
      <c r="D53" s="232" t="s">
        <v>159</v>
      </c>
      <c r="E53" s="307"/>
      <c r="F53" s="29"/>
      <c r="G53" s="141">
        <f>'2a Aggregate costs'!H15</f>
        <v>12.858367999999999</v>
      </c>
      <c r="H53" s="141">
        <f>'2a Aggregate costs'!I15</f>
        <v>12.855699999999999</v>
      </c>
      <c r="I53" s="141">
        <f>'2a Aggregate costs'!J15</f>
        <v>15.581108399999998</v>
      </c>
      <c r="J53" s="141">
        <f>'2a Aggregate costs'!K15</f>
        <v>15.57996</v>
      </c>
      <c r="K53" s="141">
        <f>'2a Aggregate costs'!L15</f>
        <v>18.640526740000002</v>
      </c>
      <c r="L53" s="141">
        <f>'2a Aggregate costs'!M15</f>
        <v>18.642219999999998</v>
      </c>
      <c r="M53" s="141">
        <f>'2a Aggregate costs'!N15</f>
        <v>22.102678517046183</v>
      </c>
      <c r="N53" s="141">
        <f>'2a Aggregate costs'!O15</f>
        <v>22.098960000000002</v>
      </c>
      <c r="O53" s="29"/>
      <c r="P53" s="141">
        <f>'2a Aggregate costs'!Q15</f>
        <v>22.098960000000002</v>
      </c>
      <c r="Q53" s="141">
        <f>'2a Aggregate costs'!R15</f>
        <v>23.644631305063015</v>
      </c>
      <c r="R53" s="141">
        <f>'2a Aggregate costs'!S15</f>
        <v>23.60952</v>
      </c>
      <c r="S53" s="141">
        <f>'2a Aggregate costs'!T15</f>
        <v>23.652418974429146</v>
      </c>
      <c r="T53" s="141">
        <f>'2a Aggregate costs'!U15</f>
        <v>23.573549999999997</v>
      </c>
      <c r="U53" s="141">
        <f>'2a Aggregate costs'!V15</f>
        <v>24.983646662697712</v>
      </c>
      <c r="V53" s="141">
        <f>'2a Aggregate costs'!W15</f>
        <v>24.993599999999997</v>
      </c>
      <c r="W53" s="141">
        <f>'2a Aggregate costs'!X15</f>
        <v>25.836025060581413</v>
      </c>
      <c r="X53" s="29"/>
      <c r="Y53" s="141">
        <f>'2a Aggregate costs'!Z15</f>
        <v>25.964079999999999</v>
      </c>
      <c r="Z53" s="141" t="str">
        <f>'2a Aggregate costs'!AA15</f>
        <v>-</v>
      </c>
      <c r="AA53" s="141" t="str">
        <f>'2a Aggregate costs'!AB15</f>
        <v>-</v>
      </c>
    </row>
    <row r="54" spans="1:27">
      <c r="A54" s="15"/>
      <c r="B54" s="312"/>
      <c r="C54" s="149" t="s">
        <v>160</v>
      </c>
      <c r="D54" s="232" t="s">
        <v>159</v>
      </c>
      <c r="E54" s="308"/>
      <c r="F54" s="29"/>
      <c r="G54" s="141">
        <f>'2a Aggregate costs'!H16</f>
        <v>3.1029774792790059</v>
      </c>
      <c r="H54" s="141">
        <f>'2a Aggregate costs'!I16</f>
        <v>3.1029774792790059</v>
      </c>
      <c r="I54" s="141">
        <f>'2a Aggregate costs'!J16</f>
        <v>5.1727215521988335</v>
      </c>
      <c r="J54" s="141">
        <f>'2a Aggregate costs'!K16</f>
        <v>5.1727215521988335</v>
      </c>
      <c r="K54" s="141">
        <f>'2a Aggregate costs'!L16</f>
        <v>4.5823442285238185</v>
      </c>
      <c r="L54" s="141">
        <f>'2a Aggregate costs'!M16</f>
        <v>4.6868844010376698</v>
      </c>
      <c r="M54" s="141">
        <f>'2a Aggregate costs'!N16</f>
        <v>5.3125820560931691</v>
      </c>
      <c r="N54" s="141">
        <f>'2a Aggregate costs'!O16</f>
        <v>5.3125820560931691</v>
      </c>
      <c r="O54" s="29"/>
      <c r="P54" s="141">
        <f>'2a Aggregate costs'!Q16</f>
        <v>5.3125820560931691</v>
      </c>
      <c r="Q54" s="141">
        <f>'2a Aggregate costs'!R16</f>
        <v>5.8835962363334122</v>
      </c>
      <c r="R54" s="141">
        <f>'2a Aggregate costs'!S16</f>
        <v>6.1125706929592383</v>
      </c>
      <c r="S54" s="141">
        <f>'2a Aggregate costs'!T16</f>
        <v>6.209419523851972</v>
      </c>
      <c r="T54" s="141">
        <f>'2a Aggregate costs'!U16</f>
        <v>6.209419523851972</v>
      </c>
      <c r="U54" s="141">
        <f>'2a Aggregate costs'!V16</f>
        <v>6.8501864450773278</v>
      </c>
      <c r="V54" s="141">
        <f>'2a Aggregate costs'!W16</f>
        <v>6.8480043107034856</v>
      </c>
      <c r="W54" s="141">
        <f>'2a Aggregate costs'!X16</f>
        <v>6.0338953603312691</v>
      </c>
      <c r="X54" s="29"/>
      <c r="Y54" s="141">
        <f>'2a Aggregate costs'!Z16</f>
        <v>5.6258217510753665</v>
      </c>
      <c r="Z54" s="141" t="str">
        <f>'2a Aggregate costs'!AA16</f>
        <v>-</v>
      </c>
      <c r="AA54" s="141" t="str">
        <f>'2a Aggregate costs'!AB16</f>
        <v>-</v>
      </c>
    </row>
    <row r="55" spans="1:27" ht="15" customHeight="1">
      <c r="A55" s="15"/>
      <c r="B55" s="312"/>
      <c r="C55" s="149" t="s">
        <v>161</v>
      </c>
      <c r="D55" s="232" t="s">
        <v>159</v>
      </c>
      <c r="E55" s="308"/>
      <c r="F55" s="29"/>
      <c r="G55" s="141">
        <f>'2a Aggregate costs'!H17</f>
        <v>3.800644849537282</v>
      </c>
      <c r="H55" s="141">
        <f>'2a Aggregate costs'!I17</f>
        <v>3.800644849537282</v>
      </c>
      <c r="I55" s="141">
        <f>'2a Aggregate costs'!J17</f>
        <v>3.840542773328024</v>
      </c>
      <c r="J55" s="141">
        <f>'2a Aggregate costs'!K17</f>
        <v>3.8063877486640387</v>
      </c>
      <c r="K55" s="141">
        <f>'2a Aggregate costs'!L17</f>
        <v>3.0414069526975425</v>
      </c>
      <c r="L55" s="141">
        <f>'2a Aggregate costs'!M17</f>
        <v>3.0414069526975425</v>
      </c>
      <c r="M55" s="141">
        <f>'2a Aggregate costs'!N17</f>
        <v>3.3175524355353234</v>
      </c>
      <c r="N55" s="141">
        <f>'2a Aggregate costs'!O17</f>
        <v>3.3378759371842848</v>
      </c>
      <c r="O55" s="29"/>
      <c r="P55" s="141">
        <f>'2a Aggregate costs'!Q17</f>
        <v>3.3378759371842848</v>
      </c>
      <c r="Q55" s="141">
        <f>'2a Aggregate costs'!R17</f>
        <v>3.458686192546887</v>
      </c>
      <c r="R55" s="141">
        <f>'2a Aggregate costs'!S17</f>
        <v>3.7058915530784011</v>
      </c>
      <c r="S55" s="141">
        <f>'2a Aggregate costs'!T17</f>
        <v>4.5347994584924356</v>
      </c>
      <c r="T55" s="141">
        <f>'2a Aggregate costs'!U17</f>
        <v>4.5210234547962456</v>
      </c>
      <c r="U55" s="141">
        <f>'2a Aggregate costs'!V17</f>
        <v>4.4511581333846166</v>
      </c>
      <c r="V55" s="141">
        <f>'2a Aggregate costs'!W17</f>
        <v>4.3254615450700591</v>
      </c>
      <c r="W55" s="141">
        <f>'2a Aggregate costs'!X17</f>
        <v>5.3948055674536768</v>
      </c>
      <c r="X55" s="29"/>
      <c r="Y55" s="141">
        <f>'2a Aggregate costs'!Z17</f>
        <v>5.2411778994660096</v>
      </c>
      <c r="Z55" s="141" t="str">
        <f>'2a Aggregate costs'!AA17</f>
        <v>-</v>
      </c>
      <c r="AA55" s="141" t="str">
        <f>'2a Aggregate costs'!AB17</f>
        <v>-</v>
      </c>
    </row>
    <row r="56" spans="1:27">
      <c r="A56" s="15"/>
      <c r="B56" s="312"/>
      <c r="C56" s="149" t="s">
        <v>162</v>
      </c>
      <c r="D56" s="232" t="s">
        <v>163</v>
      </c>
      <c r="E56" s="308"/>
      <c r="F56" s="29"/>
      <c r="G56" s="141">
        <f>'2a Aggregate costs'!H18</f>
        <v>6.5567588596821027</v>
      </c>
      <c r="H56" s="141">
        <f>'2a Aggregate costs'!I18</f>
        <v>6.5567588596821027</v>
      </c>
      <c r="I56" s="141">
        <f>'2a Aggregate costs'!J18</f>
        <v>6.6197359495950758</v>
      </c>
      <c r="J56" s="141">
        <f>'2a Aggregate costs'!K18</f>
        <v>6.6197359495950758</v>
      </c>
      <c r="K56" s="141">
        <f>'2a Aggregate costs'!L18</f>
        <v>6.6995028867368616</v>
      </c>
      <c r="L56" s="141">
        <f>'2a Aggregate costs'!M18</f>
        <v>6.6995028867368616</v>
      </c>
      <c r="M56" s="141">
        <f>'2a Aggregate costs'!N18</f>
        <v>7.1131218301273513</v>
      </c>
      <c r="N56" s="141">
        <f>'2a Aggregate costs'!O18</f>
        <v>7.1131218301273513</v>
      </c>
      <c r="O56" s="29"/>
      <c r="P56" s="141">
        <f>'2a Aggregate costs'!Q18</f>
        <v>7.1131218301273513</v>
      </c>
      <c r="Q56" s="141">
        <f>'2a Aggregate costs'!R18</f>
        <v>7.2804579515147188</v>
      </c>
      <c r="R56" s="141">
        <f>'2a Aggregate costs'!S18</f>
        <v>7.1935840895118579</v>
      </c>
      <c r="S56" s="141">
        <f>'2a Aggregate costs'!T18</f>
        <v>7.3593999937099728</v>
      </c>
      <c r="T56" s="141">
        <f>'2a Aggregate costs'!U18</f>
        <v>7.0492243060839304</v>
      </c>
      <c r="U56" s="141">
        <f>'2a Aggregate costs'!V18</f>
        <v>7.1089669218364691</v>
      </c>
      <c r="V56" s="141">
        <f>'2a Aggregate costs'!W18</f>
        <v>6.9829560851947949</v>
      </c>
      <c r="W56" s="141">
        <f>'2a Aggregate costs'!X18</f>
        <v>9.6262235975887975</v>
      </c>
      <c r="X56" s="29"/>
      <c r="Y56" s="141">
        <f>'2a Aggregate costs'!Z18</f>
        <v>9.9504863797742438</v>
      </c>
      <c r="Z56" s="141" t="str">
        <f>'2a Aggregate costs'!AA18</f>
        <v/>
      </c>
      <c r="AA56" s="141" t="str">
        <f>'2a Aggregate costs'!AB18</f>
        <v/>
      </c>
    </row>
    <row r="57" spans="1:27">
      <c r="A57" s="15"/>
      <c r="B57" s="312"/>
      <c r="C57" s="149" t="s">
        <v>164</v>
      </c>
      <c r="D57" s="232" t="s">
        <v>159</v>
      </c>
      <c r="E57" s="308"/>
      <c r="F57" s="29"/>
      <c r="G57" s="141">
        <f>IF('2a Aggregate costs'!H38="-","-",AVERAGE('2a Aggregate costs'!H38:H51))</f>
        <v>0.23787266062646714</v>
      </c>
      <c r="H57" s="141">
        <f>IF('2a Aggregate costs'!I38="-","-",AVERAGE('2a Aggregate costs'!I38:I51))</f>
        <v>0.23405804107669168</v>
      </c>
      <c r="I57" s="141">
        <f>IF('2a Aggregate costs'!J38="-","-",AVERAGE('2a Aggregate costs'!J38:J51))</f>
        <v>0.23967543406253228</v>
      </c>
      <c r="J57" s="141">
        <f>IF('2a Aggregate costs'!K38="-","-",AVERAGE('2a Aggregate costs'!K38:K51))</f>
        <v>0.25005905270741374</v>
      </c>
      <c r="K57" s="141">
        <f>IF('2a Aggregate costs'!L38="-","-",AVERAGE('2a Aggregate costs'!L38:L51))</f>
        <v>0.25456011565614728</v>
      </c>
      <c r="L57" s="141">
        <f>IF('2a Aggregate costs'!M38="-","-",AVERAGE('2a Aggregate costs'!M38:M51))</f>
        <v>0.24991850328092774</v>
      </c>
      <c r="M57" s="141">
        <f>IF('2a Aggregate costs'!N38="-","-",AVERAGE('2a Aggregate costs'!N38:N51))</f>
        <v>0.25930699580357647</v>
      </c>
      <c r="N57" s="141">
        <f>IF('2a Aggregate costs'!O38="-","-",AVERAGE('2a Aggregate costs'!O38:O51))</f>
        <v>0.26500879895363916</v>
      </c>
      <c r="O57" s="29"/>
      <c r="P57" s="141">
        <f>IF('2a Aggregate costs'!Q38="-","-",AVERAGE('2a Aggregate costs'!Q38:Q51))</f>
        <v>0.26500879895363916</v>
      </c>
      <c r="Q57" s="141">
        <f>IF('2a Aggregate costs'!R38="-","-",AVERAGE('2a Aggregate costs'!R38:R51))</f>
        <v>0.27408717862375309</v>
      </c>
      <c r="R57" s="141">
        <f>IF('2a Aggregate costs'!S38="-","-",AVERAGE('2a Aggregate costs'!S38:S51))</f>
        <v>0.2839334741516375</v>
      </c>
      <c r="S57" s="141">
        <f>IF('2a Aggregate costs'!T38="-","-",AVERAGE('2a Aggregate costs'!T38:T51))</f>
        <v>0.29248246799623245</v>
      </c>
      <c r="T57" s="141">
        <f>IF('2a Aggregate costs'!U38="-","-",AVERAGE('2a Aggregate costs'!U38:U51))</f>
        <v>0.3295656989188761</v>
      </c>
      <c r="U57" s="141">
        <f>IF('2a Aggregate costs'!V38="-","-",AVERAGE('2a Aggregate costs'!V38:V51))</f>
        <v>0.46926337075289293</v>
      </c>
      <c r="V57" s="141">
        <f>IF('2a Aggregate costs'!W38="-","-",AVERAGE('2a Aggregate costs'!W38:W51))</f>
        <v>0.43719761103565702</v>
      </c>
      <c r="W57" s="141">
        <f>IF('2a Aggregate costs'!X38="-","-",AVERAGE('2a Aggregate costs'!X38:X51))</f>
        <v>0.45886420375052539</v>
      </c>
      <c r="X57" s="29"/>
      <c r="Y57" s="141">
        <f>IF('2a Aggregate costs'!Z38="-","-",AVERAGE('2a Aggregate costs'!Z38:Z51))</f>
        <v>0.44115734442042159</v>
      </c>
      <c r="Z57" s="141" t="str">
        <f>IF('2a Aggregate costs'!AA38="-","-",AVERAGE('2a Aggregate costs'!AA38:AA51))</f>
        <v>-</v>
      </c>
      <c r="AA57" s="141" t="str">
        <f>IF('2a Aggregate costs'!AB38="-","-",AVERAGE('2a Aggregate costs'!AB38:AB51))</f>
        <v>-</v>
      </c>
    </row>
    <row r="58" spans="1:27">
      <c r="A58" s="15"/>
      <c r="B58" s="290" t="s">
        <v>152</v>
      </c>
      <c r="C58" s="149" t="s">
        <v>158</v>
      </c>
      <c r="D58" s="232" t="s">
        <v>159</v>
      </c>
      <c r="E58" s="308"/>
      <c r="F58" s="29"/>
      <c r="G58" s="141">
        <f>'2a Aggregate costs'!H20</f>
        <v>12.858367999999999</v>
      </c>
      <c r="H58" s="141">
        <f>'2a Aggregate costs'!I20</f>
        <v>12.855699999999999</v>
      </c>
      <c r="I58" s="141">
        <f>'2a Aggregate costs'!J20</f>
        <v>15.581108399999998</v>
      </c>
      <c r="J58" s="141">
        <f>'2a Aggregate costs'!K20</f>
        <v>15.57996</v>
      </c>
      <c r="K58" s="141">
        <f>'2a Aggregate costs'!L20</f>
        <v>18.640526740000002</v>
      </c>
      <c r="L58" s="141">
        <f>'2a Aggregate costs'!M20</f>
        <v>18.642219999999998</v>
      </c>
      <c r="M58" s="141">
        <f>'2a Aggregate costs'!N20</f>
        <v>22.102678517046183</v>
      </c>
      <c r="N58" s="141">
        <f>'2a Aggregate costs'!O20</f>
        <v>22.098960000000002</v>
      </c>
      <c r="O58" s="29"/>
      <c r="P58" s="141">
        <f>'2a Aggregate costs'!Q20</f>
        <v>22.098960000000002</v>
      </c>
      <c r="Q58" s="141">
        <f>'2a Aggregate costs'!R20</f>
        <v>23.644631305063015</v>
      </c>
      <c r="R58" s="141">
        <f>'2a Aggregate costs'!S20</f>
        <v>23.60952</v>
      </c>
      <c r="S58" s="141">
        <f>'2a Aggregate costs'!T20</f>
        <v>23.652418974429146</v>
      </c>
      <c r="T58" s="141">
        <f>'2a Aggregate costs'!U20</f>
        <v>23.573549999999997</v>
      </c>
      <c r="U58" s="141">
        <f>'2a Aggregate costs'!V20</f>
        <v>24.983646662697712</v>
      </c>
      <c r="V58" s="141">
        <f>'2a Aggregate costs'!W20</f>
        <v>24.993599999999997</v>
      </c>
      <c r="W58" s="141">
        <f>'2a Aggregate costs'!X20</f>
        <v>25.836025060581413</v>
      </c>
      <c r="X58" s="29"/>
      <c r="Y58" s="141">
        <f>'2a Aggregate costs'!Z20</f>
        <v>25.964079999999999</v>
      </c>
      <c r="Z58" s="141" t="str">
        <f>'2a Aggregate costs'!AA20</f>
        <v>-</v>
      </c>
      <c r="AA58" s="141" t="str">
        <f>'2a Aggregate costs'!AB20</f>
        <v>-</v>
      </c>
    </row>
    <row r="59" spans="1:27">
      <c r="A59" s="15"/>
      <c r="B59" s="291"/>
      <c r="C59" s="149" t="s">
        <v>160</v>
      </c>
      <c r="D59" s="232" t="s">
        <v>159</v>
      </c>
      <c r="E59" s="308"/>
      <c r="F59" s="29"/>
      <c r="G59" s="141">
        <f>'2a Aggregate costs'!H21</f>
        <v>3.1029774792790059</v>
      </c>
      <c r="H59" s="141">
        <f>'2a Aggregate costs'!I21</f>
        <v>3.1029774792790059</v>
      </c>
      <c r="I59" s="141">
        <f>'2a Aggregate costs'!J21</f>
        <v>5.1727215521988335</v>
      </c>
      <c r="J59" s="141">
        <f>'2a Aggregate costs'!K21</f>
        <v>5.1727215521988335</v>
      </c>
      <c r="K59" s="141">
        <f>'2a Aggregate costs'!L21</f>
        <v>4.5823442285238185</v>
      </c>
      <c r="L59" s="141">
        <f>'2a Aggregate costs'!M21</f>
        <v>4.6868844010376698</v>
      </c>
      <c r="M59" s="141">
        <f>'2a Aggregate costs'!N21</f>
        <v>5.3125820560931691</v>
      </c>
      <c r="N59" s="141">
        <f>'2a Aggregate costs'!O21</f>
        <v>5.3125820560931691</v>
      </c>
      <c r="O59" s="29"/>
      <c r="P59" s="141">
        <f>'2a Aggregate costs'!Q21</f>
        <v>5.3125820560931691</v>
      </c>
      <c r="Q59" s="141">
        <f>'2a Aggregate costs'!R21</f>
        <v>5.8835962363334122</v>
      </c>
      <c r="R59" s="141">
        <f>'2a Aggregate costs'!S21</f>
        <v>6.1125706929592383</v>
      </c>
      <c r="S59" s="141">
        <f>'2a Aggregate costs'!T21</f>
        <v>6.209419523851972</v>
      </c>
      <c r="T59" s="141">
        <f>'2a Aggregate costs'!U21</f>
        <v>6.209419523851972</v>
      </c>
      <c r="U59" s="141">
        <f>'2a Aggregate costs'!V21</f>
        <v>6.8501864450773278</v>
      </c>
      <c r="V59" s="141">
        <f>'2a Aggregate costs'!W21</f>
        <v>6.8480043107034856</v>
      </c>
      <c r="W59" s="141">
        <f>'2a Aggregate costs'!X21</f>
        <v>6.0338953603312691</v>
      </c>
      <c r="X59" s="29"/>
      <c r="Y59" s="141">
        <f>'2a Aggregate costs'!Z21</f>
        <v>5.6258217510753665</v>
      </c>
      <c r="Z59" s="141" t="str">
        <f>'2a Aggregate costs'!AA21</f>
        <v>-</v>
      </c>
      <c r="AA59" s="141" t="str">
        <f>'2a Aggregate costs'!AB21</f>
        <v>-</v>
      </c>
    </row>
    <row r="60" spans="1:27">
      <c r="A60" s="15"/>
      <c r="B60" s="291"/>
      <c r="C60" s="149" t="s">
        <v>161</v>
      </c>
      <c r="D60" s="232" t="s">
        <v>159</v>
      </c>
      <c r="E60" s="308"/>
      <c r="F60" s="29"/>
      <c r="G60" s="141">
        <f>'2a Aggregate costs'!H22</f>
        <v>3.800644849537282</v>
      </c>
      <c r="H60" s="141">
        <f>'2a Aggregate costs'!I22</f>
        <v>3.800644849537282</v>
      </c>
      <c r="I60" s="141">
        <f>'2a Aggregate costs'!J22</f>
        <v>3.840542773328024</v>
      </c>
      <c r="J60" s="141">
        <f>'2a Aggregate costs'!K22</f>
        <v>3.8063877486640387</v>
      </c>
      <c r="K60" s="141">
        <f>'2a Aggregate costs'!L22</f>
        <v>3.0414069526975425</v>
      </c>
      <c r="L60" s="141">
        <f>'2a Aggregate costs'!M22</f>
        <v>3.0414069526975425</v>
      </c>
      <c r="M60" s="141">
        <f>'2a Aggregate costs'!N22</f>
        <v>3.3175524355353234</v>
      </c>
      <c r="N60" s="141">
        <f>'2a Aggregate costs'!O22</f>
        <v>3.3378759371842848</v>
      </c>
      <c r="O60" s="29"/>
      <c r="P60" s="141">
        <f>'2a Aggregate costs'!Q22</f>
        <v>3.3378759371842848</v>
      </c>
      <c r="Q60" s="141">
        <f>'2a Aggregate costs'!R22</f>
        <v>3.458686192546887</v>
      </c>
      <c r="R60" s="141">
        <f>'2a Aggregate costs'!S22</f>
        <v>3.7058915530784011</v>
      </c>
      <c r="S60" s="141">
        <f>'2a Aggregate costs'!T22</f>
        <v>4.5347994584924356</v>
      </c>
      <c r="T60" s="141">
        <f>'2a Aggregate costs'!U22</f>
        <v>4.5210234547962456</v>
      </c>
      <c r="U60" s="141">
        <f>'2a Aggregate costs'!V22</f>
        <v>4.4511581333846166</v>
      </c>
      <c r="V60" s="141">
        <f>'2a Aggregate costs'!W22</f>
        <v>4.3254615450700591</v>
      </c>
      <c r="W60" s="141">
        <f>'2a Aggregate costs'!X22</f>
        <v>5.3948055674536768</v>
      </c>
      <c r="X60" s="29"/>
      <c r="Y60" s="141">
        <f>'2a Aggregate costs'!Z22</f>
        <v>5.2411778994660096</v>
      </c>
      <c r="Z60" s="141" t="str">
        <f>'2a Aggregate costs'!AA22</f>
        <v>-</v>
      </c>
      <c r="AA60" s="141" t="str">
        <f>'2a Aggregate costs'!AB22</f>
        <v>-</v>
      </c>
    </row>
    <row r="61" spans="1:27">
      <c r="A61" s="15"/>
      <c r="B61" s="291"/>
      <c r="C61" s="149" t="s">
        <v>162</v>
      </c>
      <c r="D61" s="232" t="s">
        <v>163</v>
      </c>
      <c r="E61" s="308"/>
      <c r="F61" s="29"/>
      <c r="G61" s="141">
        <f>'2a Aggregate costs'!H23</f>
        <v>6.5567588596821027</v>
      </c>
      <c r="H61" s="141">
        <f>'2a Aggregate costs'!I23</f>
        <v>6.5567588596821027</v>
      </c>
      <c r="I61" s="141">
        <f>'2a Aggregate costs'!J23</f>
        <v>6.6197359495950758</v>
      </c>
      <c r="J61" s="141">
        <f>'2a Aggregate costs'!K23</f>
        <v>6.6197359495950758</v>
      </c>
      <c r="K61" s="141">
        <f>'2a Aggregate costs'!L23</f>
        <v>6.6995028867368616</v>
      </c>
      <c r="L61" s="141">
        <f>'2a Aggregate costs'!M23</f>
        <v>6.6995028867368616</v>
      </c>
      <c r="M61" s="141">
        <f>'2a Aggregate costs'!N23</f>
        <v>7.1131218301273513</v>
      </c>
      <c r="N61" s="141">
        <f>'2a Aggregate costs'!O23</f>
        <v>7.1131218301273513</v>
      </c>
      <c r="O61" s="29"/>
      <c r="P61" s="141">
        <f>'2a Aggregate costs'!Q23</f>
        <v>7.1131218301273513</v>
      </c>
      <c r="Q61" s="141">
        <f>'2a Aggregate costs'!R23</f>
        <v>7.2804579515147188</v>
      </c>
      <c r="R61" s="141">
        <f>'2a Aggregate costs'!S23</f>
        <v>7.1935840895118579</v>
      </c>
      <c r="S61" s="141">
        <f>'2a Aggregate costs'!T23</f>
        <v>7.3593999937099728</v>
      </c>
      <c r="T61" s="141">
        <f>'2a Aggregate costs'!U23</f>
        <v>7.0492243060839304</v>
      </c>
      <c r="U61" s="141">
        <f>'2a Aggregate costs'!V23</f>
        <v>7.1089669218364691</v>
      </c>
      <c r="V61" s="141">
        <f>'2a Aggregate costs'!W23</f>
        <v>6.9829560851947949</v>
      </c>
      <c r="W61" s="141">
        <f>'2a Aggregate costs'!X23</f>
        <v>9.6262235975887975</v>
      </c>
      <c r="X61" s="29"/>
      <c r="Y61" s="141">
        <f>'2a Aggregate costs'!Z23</f>
        <v>9.9504863797742438</v>
      </c>
      <c r="Z61" s="141" t="str">
        <f>'2a Aggregate costs'!AA23</f>
        <v/>
      </c>
      <c r="AA61" s="141" t="str">
        <f>'2a Aggregate costs'!AB23</f>
        <v/>
      </c>
    </row>
    <row r="62" spans="1:27">
      <c r="A62" s="15"/>
      <c r="B62" s="291"/>
      <c r="C62" s="149" t="s">
        <v>164</v>
      </c>
      <c r="D62" s="232" t="s">
        <v>159</v>
      </c>
      <c r="E62" s="308"/>
      <c r="F62" s="29"/>
      <c r="G62" s="141">
        <f>IF('2a Aggregate costs'!H52="-","-",AVERAGE('2a Aggregate costs'!H52:H65))</f>
        <v>0.23752471562779204</v>
      </c>
      <c r="H62" s="141">
        <f>IF('2a Aggregate costs'!I52="-","-",AVERAGE('2a Aggregate costs'!I52:I65))</f>
        <v>0.23371567586087477</v>
      </c>
      <c r="I62" s="141">
        <f>IF('2a Aggregate costs'!J52="-","-",AVERAGE('2a Aggregate costs'!J52:J65))</f>
        <v>0.23932485208153578</v>
      </c>
      <c r="J62" s="141">
        <f>IF('2a Aggregate costs'!K52="-","-",AVERAGE('2a Aggregate costs'!K52:K65))</f>
        <v>0.24969328222948742</v>
      </c>
      <c r="K62" s="141">
        <f>IF('2a Aggregate costs'!L52="-","-",AVERAGE('2a Aggregate costs'!L52:L65))</f>
        <v>0.25418776130961818</v>
      </c>
      <c r="L62" s="141">
        <f>IF('2a Aggregate costs'!M52="-","-",AVERAGE('2a Aggregate costs'!M52:M65))</f>
        <v>0.24955293838976308</v>
      </c>
      <c r="M62" s="141">
        <f>IF('2a Aggregate costs'!N52="-","-",AVERAGE('2a Aggregate costs'!N52:N65))</f>
        <v>0.25895352069674143</v>
      </c>
      <c r="N62" s="141">
        <f>IF('2a Aggregate costs'!O52="-","-",AVERAGE('2a Aggregate costs'!O52:O65))</f>
        <v>0.26464755141678786</v>
      </c>
      <c r="O62" s="29"/>
      <c r="P62" s="141">
        <f>IF('2a Aggregate costs'!Q52="-","-",AVERAGE('2a Aggregate costs'!Q52:Q65))</f>
        <v>0.26464755141678786</v>
      </c>
      <c r="Q62" s="141">
        <f>IF('2a Aggregate costs'!R52="-","-",AVERAGE('2a Aggregate costs'!R52:R65))</f>
        <v>0.27368706290633843</v>
      </c>
      <c r="R62" s="141">
        <f>IF('2a Aggregate costs'!S52="-","-",AVERAGE('2a Aggregate costs'!S52:S65))</f>
        <v>0.2834963741046907</v>
      </c>
      <c r="S62" s="141">
        <f>IF('2a Aggregate costs'!T52="-","-",AVERAGE('2a Aggregate costs'!T52:T65))</f>
        <v>0.29202353945261356</v>
      </c>
      <c r="T62" s="141">
        <f>IF('2a Aggregate costs'!U52="-","-",AVERAGE('2a Aggregate costs'!U52:U65))</f>
        <v>0.32903062276522305</v>
      </c>
      <c r="U62" s="141">
        <f>IF('2a Aggregate costs'!V52="-","-",AVERAGE('2a Aggregate costs'!V52:V65))</f>
        <v>0.46855561680713737</v>
      </c>
      <c r="V62" s="141">
        <f>IF('2a Aggregate costs'!W52="-","-",AVERAGE('2a Aggregate costs'!W52:W65))</f>
        <v>0.43655170790368708</v>
      </c>
      <c r="W62" s="141">
        <f>IF('2a Aggregate costs'!X52="-","-",AVERAGE('2a Aggregate costs'!X52:X65))</f>
        <v>0.45810779447214506</v>
      </c>
      <c r="X62" s="29"/>
      <c r="Y62" s="141">
        <f>IF('2a Aggregate costs'!Z52="-","-",AVERAGE('2a Aggregate costs'!Z52:Z65))</f>
        <v>0.44053206473126549</v>
      </c>
      <c r="Z62" s="141" t="str">
        <f>IF('2a Aggregate costs'!AA52="-","-",AVERAGE('2a Aggregate costs'!AA52:AA65))</f>
        <v>-</v>
      </c>
      <c r="AA62" s="141" t="str">
        <f>IF('2a Aggregate costs'!AB52="-","-",AVERAGE('2a Aggregate costs'!AB52:AB65))</f>
        <v>-</v>
      </c>
    </row>
    <row r="63" spans="1:27">
      <c r="A63" s="15"/>
      <c r="B63" s="307" t="s">
        <v>153</v>
      </c>
      <c r="C63" s="149" t="s">
        <v>161</v>
      </c>
      <c r="D63" s="232" t="s">
        <v>159</v>
      </c>
      <c r="E63" s="308"/>
      <c r="F63" s="29"/>
      <c r="G63" s="141">
        <f>'2a Aggregate costs'!H25</f>
        <v>1.2807925205600019</v>
      </c>
      <c r="H63" s="141">
        <f>'2a Aggregate costs'!I25</f>
        <v>1.2807925205600019</v>
      </c>
      <c r="I63" s="141">
        <f>'2a Aggregate costs'!J25</f>
        <v>1.335659353563418</v>
      </c>
      <c r="J63" s="141">
        <f>'2a Aggregate costs'!K25</f>
        <v>1.3237809601028736</v>
      </c>
      <c r="K63" s="141">
        <f>'2a Aggregate costs'!L25</f>
        <v>1.0338995283355803</v>
      </c>
      <c r="L63" s="141">
        <f>'2a Aggregate costs'!M25</f>
        <v>1.0338995283355803</v>
      </c>
      <c r="M63" s="141">
        <f>'2a Aggregate costs'!N25</f>
        <v>1.1449392746201887</v>
      </c>
      <c r="N63" s="141">
        <f>'2a Aggregate costs'!O25</f>
        <v>1.1446873714788544</v>
      </c>
      <c r="O63" s="29"/>
      <c r="P63" s="141">
        <f>'2a Aggregate costs'!Q25</f>
        <v>1.1446873714788544</v>
      </c>
      <c r="Q63" s="141">
        <f>'2a Aggregate costs'!R25</f>
        <v>1.1852279541409441</v>
      </c>
      <c r="R63" s="141">
        <f>'2a Aggregate costs'!S25</f>
        <v>1.2188247882877752</v>
      </c>
      <c r="S63" s="141">
        <f>'2a Aggregate costs'!T25</f>
        <v>1.4914429930722879</v>
      </c>
      <c r="T63" s="141">
        <f>'2a Aggregate costs'!U25</f>
        <v>1.4265065757514408</v>
      </c>
      <c r="U63" s="141">
        <f>'2a Aggregate costs'!V25</f>
        <v>1.4044621556312693</v>
      </c>
      <c r="V63" s="141">
        <f>'2a Aggregate costs'!W25</f>
        <v>1.406307692740828</v>
      </c>
      <c r="W63" s="141">
        <f>'2a Aggregate costs'!X25</f>
        <v>1.7539761922050034</v>
      </c>
      <c r="X63" s="29"/>
      <c r="Y63" s="141">
        <f>'2a Aggregate costs'!Z25</f>
        <v>1.7360420655827042</v>
      </c>
      <c r="Z63" s="141" t="str">
        <f>'2a Aggregate costs'!AA25</f>
        <v>-</v>
      </c>
      <c r="AA63" s="141" t="str">
        <f>'2a Aggregate costs'!AB25</f>
        <v>-</v>
      </c>
    </row>
    <row r="64" spans="1:27">
      <c r="A64" s="15"/>
      <c r="B64" s="308"/>
      <c r="C64" s="149" t="s">
        <v>162</v>
      </c>
      <c r="D64" s="232" t="s">
        <v>163</v>
      </c>
      <c r="E64" s="308"/>
      <c r="F64" s="29"/>
      <c r="G64" s="141">
        <f>'2a Aggregate costs'!H26</f>
        <v>6.5567588596821027</v>
      </c>
      <c r="H64" s="141">
        <f>'2a Aggregate costs'!I26</f>
        <v>6.5567588596821027</v>
      </c>
      <c r="I64" s="141">
        <f>'2a Aggregate costs'!J26</f>
        <v>6.6197359495950758</v>
      </c>
      <c r="J64" s="141">
        <f>'2a Aggregate costs'!K26</f>
        <v>6.6197359495950758</v>
      </c>
      <c r="K64" s="141">
        <f>'2a Aggregate costs'!L26</f>
        <v>6.6995028867368616</v>
      </c>
      <c r="L64" s="141">
        <f>'2a Aggregate costs'!M26</f>
        <v>6.6995028867368616</v>
      </c>
      <c r="M64" s="141">
        <f>'2a Aggregate costs'!N26</f>
        <v>7.1131218301273513</v>
      </c>
      <c r="N64" s="141">
        <f>'2a Aggregate costs'!O26</f>
        <v>7.1131218301273513</v>
      </c>
      <c r="O64" s="29"/>
      <c r="P64" s="141">
        <f>'2a Aggregate costs'!Q26</f>
        <v>7.1131218301273513</v>
      </c>
      <c r="Q64" s="141">
        <f>'2a Aggregate costs'!R26</f>
        <v>7.2804579515147188</v>
      </c>
      <c r="R64" s="141">
        <f>'2a Aggregate costs'!S26</f>
        <v>7.1935840895118579</v>
      </c>
      <c r="S64" s="141">
        <f>'2a Aggregate costs'!T26</f>
        <v>7.3593999937099728</v>
      </c>
      <c r="T64" s="141">
        <f>'2a Aggregate costs'!U26</f>
        <v>7.0492243060839304</v>
      </c>
      <c r="U64" s="141">
        <f>'2a Aggregate costs'!V26</f>
        <v>7.1089669218364691</v>
      </c>
      <c r="V64" s="141">
        <f>'2a Aggregate costs'!W26</f>
        <v>6.9829560851947949</v>
      </c>
      <c r="W64" s="141">
        <f>'2a Aggregate costs'!X26</f>
        <v>9.6262235975887975</v>
      </c>
      <c r="X64" s="29"/>
      <c r="Y64" s="141">
        <f>'2a Aggregate costs'!Z26</f>
        <v>9.9504863797742438</v>
      </c>
      <c r="Z64" s="141" t="str">
        <f>'2a Aggregate costs'!AA26</f>
        <v/>
      </c>
      <c r="AA64" s="141" t="str">
        <f>'2a Aggregate costs'!AB26</f>
        <v/>
      </c>
    </row>
    <row r="65" spans="1:28">
      <c r="A65" s="15"/>
      <c r="B65" s="309"/>
      <c r="C65" s="149" t="s">
        <v>165</v>
      </c>
      <c r="D65" s="232" t="s">
        <v>163</v>
      </c>
      <c r="E65" s="309"/>
      <c r="F65" s="29"/>
      <c r="G65" s="141">
        <f>'2a Aggregate costs'!H27</f>
        <v>0</v>
      </c>
      <c r="H65" s="141">
        <f>'2a Aggregate costs'!I27</f>
        <v>0</v>
      </c>
      <c r="I65" s="141">
        <f>'2a Aggregate costs'!J27</f>
        <v>0</v>
      </c>
      <c r="J65" s="141">
        <f>'2a Aggregate costs'!K27</f>
        <v>0</v>
      </c>
      <c r="K65" s="141">
        <f>'2a Aggregate costs'!L27</f>
        <v>0</v>
      </c>
      <c r="L65" s="141">
        <f>'2a Aggregate costs'!M27</f>
        <v>0</v>
      </c>
      <c r="M65" s="141">
        <f>'2a Aggregate costs'!N27</f>
        <v>0</v>
      </c>
      <c r="N65" s="141">
        <f>'2a Aggregate costs'!O27</f>
        <v>0</v>
      </c>
      <c r="O65" s="29"/>
      <c r="P65" s="141">
        <f>'2a Aggregate costs'!Q27</f>
        <v>0</v>
      </c>
      <c r="Q65" s="141">
        <f>'2a Aggregate costs'!R27</f>
        <v>0</v>
      </c>
      <c r="R65" s="141">
        <f>'2a Aggregate costs'!S27</f>
        <v>0</v>
      </c>
      <c r="S65" s="141">
        <f>'2a Aggregate costs'!T27</f>
        <v>0</v>
      </c>
      <c r="T65" s="141">
        <f>'2a Aggregate costs'!U27</f>
        <v>0</v>
      </c>
      <c r="U65" s="141">
        <f>'2a Aggregate costs'!V27</f>
        <v>0</v>
      </c>
      <c r="V65" s="141">
        <f>'2a Aggregate costs'!W27</f>
        <v>0</v>
      </c>
      <c r="W65" s="141">
        <f>'2a Aggregate costs'!X27</f>
        <v>2.6928799999999997</v>
      </c>
      <c r="X65" s="29"/>
      <c r="Y65" s="141">
        <f>'2a Aggregate costs'!Z27</f>
        <v>2.6928799999999997</v>
      </c>
      <c r="Z65" s="141" t="str">
        <f>'2a Aggregate costs'!AA27</f>
        <v>-</v>
      </c>
      <c r="AA65" s="141" t="str">
        <f>'2a Aggregate costs'!AB27</f>
        <v>-</v>
      </c>
    </row>
    <row r="66" spans="1:28" s="15" customFormat="1"/>
    <row r="67" spans="1:28">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s="88" customFormat="1">
      <c r="B68" s="89" t="s">
        <v>166</v>
      </c>
    </row>
    <row r="69" spans="1:28" s="15" customFormat="1">
      <c r="B69" s="86"/>
    </row>
    <row r="70" spans="1:28" s="15" customFormat="1"/>
    <row r="71" spans="1:28" s="15" customFormat="1" ht="27">
      <c r="B71" s="234" t="s">
        <v>76</v>
      </c>
      <c r="C71" s="148" t="s">
        <v>155</v>
      </c>
      <c r="D71" s="231" t="s">
        <v>78</v>
      </c>
      <c r="E71" s="130" t="s">
        <v>167</v>
      </c>
      <c r="F71" s="29"/>
      <c r="G71" s="131" t="s">
        <v>126</v>
      </c>
      <c r="H71" s="131" t="s">
        <v>127</v>
      </c>
      <c r="I71" s="131" t="s">
        <v>128</v>
      </c>
    </row>
    <row r="72" spans="1:28" s="15" customFormat="1">
      <c r="B72" s="312" t="s">
        <v>136</v>
      </c>
      <c r="C72" s="149" t="s">
        <v>158</v>
      </c>
      <c r="D72" s="307" t="s">
        <v>138</v>
      </c>
      <c r="E72" s="313"/>
      <c r="F72" s="29"/>
      <c r="G72" s="109">
        <f>'3a Demand'!$C$9*((G53*'3a Demand'!$C$17)+(H53*'3a Demand'!$D$17))</f>
        <v>39.856246279654741</v>
      </c>
      <c r="H72" s="109">
        <f>'3a Demand'!$C$9*((I53*'3a Demand'!$C$17)+(J53*'3a Demand'!$D$17))</f>
        <v>48.299415355155737</v>
      </c>
      <c r="I72" s="109">
        <f>'3a Demand'!$C$9*((K53*'3a Demand'!$C$17)+(L53*'3a Demand'!$D$17))</f>
        <v>57.788612295619139</v>
      </c>
    </row>
    <row r="73" spans="1:28" s="15" customFormat="1">
      <c r="B73" s="312"/>
      <c r="C73" s="149" t="s">
        <v>160</v>
      </c>
      <c r="D73" s="308"/>
      <c r="E73" s="313"/>
      <c r="F73" s="29"/>
      <c r="G73" s="109">
        <f>'3a Demand'!$C$9*((G54*'3a Demand'!$C$17)+(H54*'3a Demand'!$D$17))</f>
        <v>9.6192301857649181</v>
      </c>
      <c r="H73" s="109">
        <f>'3a Demand'!$C$9*((I54*'3a Demand'!$C$17)+(J54*'3a Demand'!$D$17))</f>
        <v>16.035436811816385</v>
      </c>
      <c r="I73" s="109">
        <f>'3a Demand'!$C$9*((K54*'3a Demand'!$C$17)+(L54*'3a Demand'!$D$17))</f>
        <v>14.38921237332776</v>
      </c>
    </row>
    <row r="74" spans="1:28" s="15" customFormat="1">
      <c r="B74" s="312"/>
      <c r="C74" s="149" t="s">
        <v>161</v>
      </c>
      <c r="D74" s="308"/>
      <c r="E74" s="313"/>
      <c r="F74" s="29"/>
      <c r="G74" s="109">
        <f>'3a Demand'!$C$9*((G55*'3a Demand'!$C$17)+(H55*'3a Demand'!$D$17))</f>
        <v>11.781999033565574</v>
      </c>
      <c r="H74" s="109">
        <f>'3a Demand'!$C$9*((I55*'3a Demand'!$C$17)+(J55*'3a Demand'!$D$17))</f>
        <v>11.845584599499011</v>
      </c>
      <c r="I74" s="109">
        <f>'3a Demand'!$C$9*((K55*'3a Demand'!$C$17)+(L55*'3a Demand'!$D$17))</f>
        <v>9.4283615533623824</v>
      </c>
    </row>
    <row r="75" spans="1:28" s="15" customFormat="1">
      <c r="B75" s="312"/>
      <c r="C75" s="149" t="s">
        <v>162</v>
      </c>
      <c r="D75" s="308"/>
      <c r="E75" s="313"/>
      <c r="F75" s="29"/>
      <c r="G75" s="109">
        <f>((G56*'3a Demand'!$C$17)+(H56*'3a Demand'!$D$17))</f>
        <v>6.5567588596821036</v>
      </c>
      <c r="H75" s="109">
        <f>((I56*'3a Demand'!$C$17)+(J56*'3a Demand'!$D$17))</f>
        <v>6.6197359495950767</v>
      </c>
      <c r="I75" s="109">
        <f>((K56*'3a Demand'!$C$17)+(L56*'3a Demand'!$D$17))</f>
        <v>6.6995028867368625</v>
      </c>
    </row>
    <row r="76" spans="1:28" s="15" customFormat="1">
      <c r="B76" s="312"/>
      <c r="C76" s="149" t="s">
        <v>168</v>
      </c>
      <c r="D76" s="308"/>
      <c r="E76" s="313"/>
      <c r="F76" s="29"/>
      <c r="G76" s="109">
        <f>'3a Demand'!$C$9*((G57*'3a Demand'!$C$17)+(H57*'3a Demand'!$D$17))</f>
        <v>0.73069317557103552</v>
      </c>
      <c r="H76" s="109">
        <f>'3a Demand'!$C$9*((I57*'3a Demand'!$C$17)+(J57*'3a Demand'!$D$17))</f>
        <v>0.76126450113577537</v>
      </c>
      <c r="I76" s="109">
        <f>'3a Demand'!$C$9*((K57*'3a Demand'!$C$17)+(L57*'3a Demand'!$D$17))</f>
        <v>0.78096913824533987</v>
      </c>
    </row>
    <row r="77" spans="1:28" s="15" customFormat="1">
      <c r="B77" s="312"/>
      <c r="C77" s="150" t="s">
        <v>169</v>
      </c>
      <c r="D77" s="308"/>
      <c r="E77" s="313"/>
      <c r="F77" s="29"/>
      <c r="G77" s="129">
        <f>(AVERAGE(G15:G28)*'3a Demand'!C17)+(AVERAGE(H15:H28)*'3a Demand'!D17)</f>
        <v>68.544927534238354</v>
      </c>
      <c r="H77" s="129">
        <f>(AVERAGE(I15:I28)*'3a Demand'!C17)+(AVERAGE(J15:J28)*'3a Demand'!D17)</f>
        <v>83.561437217201998</v>
      </c>
      <c r="I77" s="129">
        <f>(AVERAGE(K15:K28)*'3a Demand'!C17)+(AVERAGE(L15:L28)*'3a Demand'!D17)</f>
        <v>89.086658247291481</v>
      </c>
    </row>
    <row r="78" spans="1:28" s="15" customFormat="1">
      <c r="B78" s="290" t="s">
        <v>152</v>
      </c>
      <c r="C78" s="149" t="s">
        <v>158</v>
      </c>
      <c r="D78" s="308"/>
      <c r="E78" s="313"/>
      <c r="F78" s="29"/>
      <c r="G78" s="109">
        <f>'3a Demand'!$C$10*((G58*'3a Demand'!$C$18)+(H58*'3a Demand'!$D$18))</f>
        <v>53.998364769631209</v>
      </c>
      <c r="H78" s="109">
        <f>'3a Demand'!$C$10*((I58*'3a Demand'!$C$18)+(J58*'3a Demand'!$D$18))</f>
        <v>65.437736574754297</v>
      </c>
      <c r="I78" s="109">
        <f>'3a Demand'!$C$10*((K58*'3a Demand'!$C$18)+(L58*'3a Demand'!$D$18))</f>
        <v>78.294515797066808</v>
      </c>
    </row>
    <row r="79" spans="1:28" s="15" customFormat="1">
      <c r="B79" s="291"/>
      <c r="C79" s="149" t="s">
        <v>160</v>
      </c>
      <c r="D79" s="308"/>
      <c r="E79" s="313"/>
      <c r="F79" s="29"/>
      <c r="G79" s="109">
        <f>'3a Demand'!$C$10*((G59*'3a Demand'!$C$18)+(H59*'3a Demand'!$D$18))</f>
        <v>13.032505412971826</v>
      </c>
      <c r="H79" s="109">
        <f>'3a Demand'!$C$10*((I59*'3a Demand'!$C$18)+(J59*'3a Demand'!$D$18))</f>
        <v>21.7254305192351</v>
      </c>
      <c r="I79" s="109">
        <f>'3a Demand'!$C$10*((K59*'3a Demand'!$C$18)+(L59*'3a Demand'!$D$18))</f>
        <v>19.511538854455289</v>
      </c>
    </row>
    <row r="80" spans="1:28" s="15" customFormat="1">
      <c r="B80" s="291"/>
      <c r="C80" s="149" t="s">
        <v>161</v>
      </c>
      <c r="D80" s="308"/>
      <c r="E80" s="313"/>
      <c r="F80" s="29"/>
      <c r="G80" s="109">
        <f>'3a Demand'!$C$10*((G60*'3a Demand'!$C$18)+(H60*'3a Demand'!$D$18))</f>
        <v>15.962708368056587</v>
      </c>
      <c r="H80" s="109">
        <f>'3a Demand'!$C$10*((I60*'3a Demand'!$C$18)+(J60*'3a Demand'!$D$18))</f>
        <v>16.043473265485858</v>
      </c>
      <c r="I80" s="109">
        <f>'3a Demand'!$C$10*((K60*'3a Demand'!$C$18)+(L60*'3a Demand'!$D$18))</f>
        <v>12.77390920132968</v>
      </c>
    </row>
    <row r="81" spans="2:9" s="15" customFormat="1">
      <c r="B81" s="291"/>
      <c r="C81" s="149" t="s">
        <v>162</v>
      </c>
      <c r="D81" s="308"/>
      <c r="E81" s="313"/>
      <c r="F81" s="29"/>
      <c r="G81" s="109">
        <f>((G61*'3a Demand'!$C$18)+(H61*'3a Demand'!$D$18))</f>
        <v>6.5567588596821027</v>
      </c>
      <c r="H81" s="109">
        <f>((I61*'3a Demand'!$C$18)+(J61*'3a Demand'!$D$18))</f>
        <v>6.6197359495950767</v>
      </c>
      <c r="I81" s="109">
        <f>((K61*'3a Demand'!$C$18)+(L61*'3a Demand'!$D$18))</f>
        <v>6.6995028867368607</v>
      </c>
    </row>
    <row r="82" spans="2:9" s="15" customFormat="1">
      <c r="B82" s="291"/>
      <c r="C82" s="149" t="s">
        <v>168</v>
      </c>
      <c r="D82" s="308"/>
      <c r="E82" s="313"/>
      <c r="F82" s="29"/>
      <c r="G82" s="109">
        <f>'3a Demand'!$C$10*((G62*'3a Demand'!$C$18)+(H62*'3a Demand'!$D$18))</f>
        <v>0.98792297635358117</v>
      </c>
      <c r="H82" s="109">
        <f>'3a Demand'!$C$10*((I62*'3a Demand'!$C$18)+(J62*'3a Demand'!$D$18))</f>
        <v>1.0315161651082234</v>
      </c>
      <c r="I82" s="109">
        <f>'3a Demand'!$C$10*((K62*'3a Demand'!$C$18)+(L62*'3a Demand'!$D$18))</f>
        <v>1.0558090067924109</v>
      </c>
    </row>
    <row r="83" spans="2:9" s="15" customFormat="1">
      <c r="B83" s="291"/>
      <c r="C83" s="150" t="s">
        <v>169</v>
      </c>
      <c r="D83" s="308"/>
      <c r="E83" s="313"/>
      <c r="F83" s="29"/>
      <c r="G83" s="129">
        <f>(AVERAGE(G29:G42)*'3a Demand'!C18)+(AVERAGE(H29:H42)*'3a Demand'!D18)</f>
        <v>90.538260386695313</v>
      </c>
      <c r="H83" s="129">
        <f>(AVERAGE(I29:I42)*'3a Demand'!C18)+(AVERAGE(J29:J42)*'3a Demand'!D18)</f>
        <v>110.85789247417857</v>
      </c>
      <c r="I83" s="129">
        <f>(AVERAGE(K29:K42)*'3a Demand'!C18)+(AVERAGE(L29:L42)*'3a Demand'!D18)</f>
        <v>118.33527574638106</v>
      </c>
    </row>
    <row r="84" spans="2:9" s="15" customFormat="1">
      <c r="B84" s="293" t="s">
        <v>153</v>
      </c>
      <c r="C84" s="149" t="s">
        <v>161</v>
      </c>
      <c r="D84" s="308"/>
      <c r="E84" s="313"/>
      <c r="F84" s="29"/>
      <c r="G84" s="109">
        <f>'3a Demand'!$C$11*((G63*'3a Demand'!$C$19)+(H63*'3a Demand'!$D$19))</f>
        <v>15.369510236881789</v>
      </c>
      <c r="H84" s="109">
        <f>'3a Demand'!$C$11*((I63*'3a Demand'!$C$19)+(J63*'3a Demand'!$D$19))</f>
        <v>15.920595779679616</v>
      </c>
      <c r="I84" s="109">
        <f>'3a Demand'!$C$11*((K63*'3a Demand'!$C$19)+(L63*'3a Demand'!$D$19))</f>
        <v>12.406794332085205</v>
      </c>
    </row>
    <row r="85" spans="2:9" s="15" customFormat="1">
      <c r="B85" s="293"/>
      <c r="C85" s="149" t="s">
        <v>162</v>
      </c>
      <c r="D85" s="308"/>
      <c r="E85" s="313"/>
      <c r="F85" s="29"/>
      <c r="G85" s="109">
        <f>((G64*'3a Demand'!$C$19)+(H64*'3a Demand'!$D$19))</f>
        <v>6.5567588554850307</v>
      </c>
      <c r="H85" s="109">
        <f>((I64*'3a Demand'!$C$19)+(J64*'3a Demand'!$D$19))</f>
        <v>6.6197359453576921</v>
      </c>
      <c r="I85" s="109">
        <f>((K64*'3a Demand'!$C$19)+(L64*'3a Demand'!$D$19))</f>
        <v>6.6995028824484173</v>
      </c>
    </row>
    <row r="86" spans="2:9" s="15" customFormat="1">
      <c r="B86" s="293"/>
      <c r="C86" s="150" t="s">
        <v>169</v>
      </c>
      <c r="D86" s="309"/>
      <c r="E86" s="313"/>
      <c r="F86" s="29"/>
      <c r="G86" s="129">
        <f>(G43*'3a Demand'!C19)+(H43*'3a Demand'!D19)</f>
        <v>21.926269092366816</v>
      </c>
      <c r="H86" s="129">
        <f>I43*'3a Demand'!C19+J43*'3a Demand'!D19</f>
        <v>22.540331725037305</v>
      </c>
      <c r="I86" s="129">
        <f>K43*'3a Demand'!C19+L43*'3a Demand'!D19</f>
        <v>19.106297214533623</v>
      </c>
    </row>
    <row r="87" spans="2:9" s="15" customFormat="1"/>
    <row r="88" spans="2:9" s="15" customFormat="1"/>
    <row r="89" spans="2:9" s="15" customFormat="1" hidden="1"/>
    <row r="90" spans="2:9" s="15" customFormat="1" hidden="1"/>
    <row r="91" spans="2:9"/>
    <row r="92" spans="2:9"/>
    <row r="93" spans="2:9"/>
    <row r="94" spans="2:9"/>
    <row r="95" spans="2:9"/>
  </sheetData>
  <mergeCells count="26">
    <mergeCell ref="B84:B86"/>
    <mergeCell ref="D72:D86"/>
    <mergeCell ref="E72:E86"/>
    <mergeCell ref="B78:B83"/>
    <mergeCell ref="B72:B77"/>
    <mergeCell ref="C47:C52"/>
    <mergeCell ref="D47:D52"/>
    <mergeCell ref="B63:B65"/>
    <mergeCell ref="G48:N48"/>
    <mergeCell ref="G47:N47"/>
    <mergeCell ref="B47:B52"/>
    <mergeCell ref="E47:E48"/>
    <mergeCell ref="E53:E65"/>
    <mergeCell ref="B53:B57"/>
    <mergeCell ref="B58:B62"/>
    <mergeCell ref="B3:I3"/>
    <mergeCell ref="C9:C14"/>
    <mergeCell ref="B15:B28"/>
    <mergeCell ref="B29:B42"/>
    <mergeCell ref="D15:D43"/>
    <mergeCell ref="E15:E43"/>
    <mergeCell ref="B9:B14"/>
    <mergeCell ref="D9:D14"/>
    <mergeCell ref="E9:E10"/>
    <mergeCell ref="G9:N9"/>
    <mergeCell ref="G10:N10"/>
  </mergeCells>
  <pageMargins left="0.7" right="0.7" top="0.75" bottom="0.75" header="0.3" footer="0.3"/>
  <pageSetup orientation="portrait" r:id="rId1"/>
  <headerFooter>
    <oddFooter>&amp;C_x000D_&amp;1#&amp;"Calibri"&amp;10&amp;K000000 OFFICIAL-InternalOnly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fitToPage="1"/>
  </sheetPr>
  <dimension ref="A1:AD93"/>
  <sheetViews>
    <sheetView zoomScaleNormal="100" workbookViewId="0"/>
  </sheetViews>
  <sheetFormatPr defaultColWidth="0" defaultRowHeight="13.5" zeroHeight="1"/>
  <cols>
    <col min="1" max="1" width="2.4609375" customWidth="1"/>
    <col min="2" max="2" width="25.15234375" customWidth="1"/>
    <col min="3" max="3" width="15" customWidth="1"/>
    <col min="4" max="4" width="11.3828125" customWidth="1"/>
    <col min="5" max="5" width="26" customWidth="1"/>
    <col min="6" max="6" width="23.61328125" customWidth="1"/>
    <col min="7" max="7" width="1.3828125" customWidth="1"/>
    <col min="8" max="15" width="15.61328125" customWidth="1"/>
    <col min="16" max="16" width="1.3828125" customWidth="1"/>
    <col min="17" max="24" width="15.61328125" customWidth="1"/>
    <col min="25" max="25" width="1.3828125" customWidth="1"/>
    <col min="26" max="28" width="15.61328125" customWidth="1"/>
    <col min="29" max="29" width="9" customWidth="1"/>
    <col min="30" max="30" width="0" hidden="1" customWidth="1"/>
    <col min="31" max="16384" width="9" hidden="1"/>
  </cols>
  <sheetData>
    <row r="1" spans="1:28" s="2" customFormat="1" ht="12.75" customHeight="1"/>
    <row r="2" spans="1:28" s="2" customFormat="1" ht="18.75" customHeight="1">
      <c r="B2" s="41" t="s">
        <v>170</v>
      </c>
      <c r="C2" s="41"/>
      <c r="D2" s="41"/>
      <c r="E2" s="41"/>
      <c r="F2" s="41"/>
      <c r="G2" s="41"/>
      <c r="H2" s="41"/>
      <c r="P2" s="41"/>
      <c r="Y2" s="41"/>
    </row>
    <row r="3" spans="1:28" s="2" customFormat="1" ht="28.5" customHeight="1">
      <c r="B3" s="288" t="s">
        <v>171</v>
      </c>
      <c r="C3" s="288"/>
      <c r="D3" s="288"/>
      <c r="E3" s="288"/>
      <c r="F3" s="288"/>
      <c r="G3" s="288"/>
      <c r="H3" s="288"/>
      <c r="I3" s="288"/>
      <c r="J3" s="288"/>
      <c r="K3" s="40"/>
      <c r="L3" s="40"/>
      <c r="M3" s="40"/>
      <c r="N3" s="40"/>
      <c r="O3" s="40"/>
      <c r="P3" s="40"/>
      <c r="Q3" s="40"/>
      <c r="R3" s="40"/>
      <c r="S3" s="40"/>
      <c r="T3" s="40"/>
      <c r="U3" s="40"/>
      <c r="V3" s="40"/>
      <c r="W3" s="40"/>
      <c r="X3" s="40"/>
      <c r="Y3" s="40"/>
      <c r="Z3" s="40"/>
      <c r="AA3" s="40"/>
      <c r="AB3" s="40"/>
    </row>
    <row r="4" spans="1:28" s="2" customFormat="1" ht="12.75" customHeight="1"/>
    <row r="5" spans="1:28" s="15" customFormat="1">
      <c r="I5" s="57"/>
      <c r="S5" s="57"/>
    </row>
    <row r="6" spans="1:28" s="15" customFormat="1"/>
    <row r="7" spans="1:28" s="88" customFormat="1">
      <c r="B7" s="89" t="s">
        <v>172</v>
      </c>
      <c r="C7" s="89"/>
    </row>
    <row r="8" spans="1:28" s="15" customFormat="1"/>
    <row r="9" spans="1:28">
      <c r="A9" s="15"/>
      <c r="B9" s="295" t="s">
        <v>76</v>
      </c>
      <c r="C9" s="322" t="s">
        <v>155</v>
      </c>
      <c r="D9" s="323"/>
      <c r="E9" s="296" t="s">
        <v>78</v>
      </c>
      <c r="F9" s="297"/>
      <c r="G9" s="87"/>
      <c r="H9" s="317" t="s">
        <v>79</v>
      </c>
      <c r="I9" s="318"/>
      <c r="J9" s="318"/>
      <c r="K9" s="318"/>
      <c r="L9" s="318"/>
      <c r="M9" s="318"/>
      <c r="N9" s="318"/>
      <c r="O9" s="319"/>
      <c r="P9" s="139"/>
      <c r="Q9" s="247" t="s">
        <v>80</v>
      </c>
      <c r="R9" s="248"/>
      <c r="S9" s="248"/>
      <c r="T9" s="248"/>
      <c r="U9" s="248"/>
      <c r="V9" s="248"/>
      <c r="W9" s="248"/>
      <c r="X9" s="248"/>
      <c r="Y9" s="87"/>
      <c r="Z9" s="248"/>
      <c r="AA9" s="248"/>
      <c r="AB9" s="249"/>
    </row>
    <row r="10" spans="1:28" ht="12.75" customHeight="1">
      <c r="A10" s="15"/>
      <c r="B10" s="295"/>
      <c r="C10" s="324"/>
      <c r="D10" s="325"/>
      <c r="E10" s="296"/>
      <c r="F10" s="297"/>
      <c r="G10" s="87"/>
      <c r="H10" s="301" t="s">
        <v>81</v>
      </c>
      <c r="I10" s="302"/>
      <c r="J10" s="302"/>
      <c r="K10" s="302"/>
      <c r="L10" s="302"/>
      <c r="M10" s="302"/>
      <c r="N10" s="302"/>
      <c r="O10" s="303"/>
      <c r="P10" s="139"/>
      <c r="Q10" s="250" t="s">
        <v>82</v>
      </c>
      <c r="R10" s="251"/>
      <c r="S10" s="251"/>
      <c r="T10" s="251"/>
      <c r="U10" s="251"/>
      <c r="V10" s="251"/>
      <c r="W10" s="251"/>
      <c r="X10" s="251"/>
      <c r="Y10" s="87"/>
      <c r="Z10" s="251"/>
      <c r="AA10" s="251"/>
      <c r="AB10" s="252"/>
    </row>
    <row r="11" spans="1:28" ht="23">
      <c r="A11" s="15"/>
      <c r="B11" s="295"/>
      <c r="C11" s="324"/>
      <c r="D11" s="325"/>
      <c r="E11" s="296"/>
      <c r="F11" s="100" t="s">
        <v>83</v>
      </c>
      <c r="G11" s="87"/>
      <c r="H11" s="34" t="s">
        <v>84</v>
      </c>
      <c r="I11" s="34" t="s">
        <v>85</v>
      </c>
      <c r="J11" s="34" t="s">
        <v>86</v>
      </c>
      <c r="K11" s="34" t="s">
        <v>87</v>
      </c>
      <c r="L11" s="34" t="s">
        <v>88</v>
      </c>
      <c r="M11" s="35" t="s">
        <v>89</v>
      </c>
      <c r="N11" s="34" t="s">
        <v>90</v>
      </c>
      <c r="O11" s="34" t="s">
        <v>91</v>
      </c>
      <c r="P11" s="87"/>
      <c r="Q11" s="30" t="s">
        <v>92</v>
      </c>
      <c r="R11" s="30" t="s">
        <v>93</v>
      </c>
      <c r="S11" s="30" t="s">
        <v>94</v>
      </c>
      <c r="T11" s="36" t="s">
        <v>95</v>
      </c>
      <c r="U11" s="30" t="s">
        <v>96</v>
      </c>
      <c r="V11" s="30" t="s">
        <v>97</v>
      </c>
      <c r="W11" s="30" t="s">
        <v>98</v>
      </c>
      <c r="X11" s="30" t="s">
        <v>99</v>
      </c>
      <c r="Y11" s="87"/>
      <c r="Z11" s="30" t="s">
        <v>100</v>
      </c>
      <c r="AA11" s="30" t="s">
        <v>101</v>
      </c>
      <c r="AB11" s="30" t="s">
        <v>102</v>
      </c>
    </row>
    <row r="12" spans="1:28" ht="23">
      <c r="A12" s="15"/>
      <c r="B12" s="295"/>
      <c r="C12" s="324"/>
      <c r="D12" s="325"/>
      <c r="E12" s="296"/>
      <c r="F12" s="100" t="s">
        <v>83</v>
      </c>
      <c r="G12" s="87"/>
      <c r="H12" s="34" t="s">
        <v>84</v>
      </c>
      <c r="I12" s="34" t="s">
        <v>85</v>
      </c>
      <c r="J12" s="34" t="s">
        <v>86</v>
      </c>
      <c r="K12" s="34" t="s">
        <v>87</v>
      </c>
      <c r="L12" s="34" t="s">
        <v>88</v>
      </c>
      <c r="M12" s="35" t="s">
        <v>89</v>
      </c>
      <c r="N12" s="34" t="s">
        <v>90</v>
      </c>
      <c r="O12" s="34" t="s">
        <v>91</v>
      </c>
      <c r="P12" s="87"/>
      <c r="Q12" s="30" t="s">
        <v>92</v>
      </c>
      <c r="R12" s="30" t="s">
        <v>93</v>
      </c>
      <c r="S12" s="30" t="s">
        <v>94</v>
      </c>
      <c r="T12" s="36" t="s">
        <v>95</v>
      </c>
      <c r="U12" s="30" t="s">
        <v>96</v>
      </c>
      <c r="V12" s="30" t="s">
        <v>97</v>
      </c>
      <c r="W12" s="30" t="s">
        <v>98</v>
      </c>
      <c r="X12" s="30" t="s">
        <v>99</v>
      </c>
      <c r="Y12" s="87"/>
      <c r="Z12" s="30" t="s">
        <v>103</v>
      </c>
      <c r="AA12" s="30" t="s">
        <v>104</v>
      </c>
      <c r="AB12" s="30" t="s">
        <v>102</v>
      </c>
    </row>
    <row r="13" spans="1:28" ht="12.75" customHeight="1">
      <c r="A13" s="15"/>
      <c r="B13" s="295"/>
      <c r="C13" s="324"/>
      <c r="D13" s="325"/>
      <c r="E13" s="296"/>
      <c r="F13" s="100" t="s">
        <v>105</v>
      </c>
      <c r="G13" s="87"/>
      <c r="H13" s="32" t="s">
        <v>106</v>
      </c>
      <c r="I13" s="32" t="s">
        <v>107</v>
      </c>
      <c r="J13" s="32" t="s">
        <v>108</v>
      </c>
      <c r="K13" s="32" t="s">
        <v>109</v>
      </c>
      <c r="L13" s="32" t="s">
        <v>110</v>
      </c>
      <c r="M13" s="33" t="s">
        <v>111</v>
      </c>
      <c r="N13" s="32" t="s">
        <v>112</v>
      </c>
      <c r="O13" s="32" t="s">
        <v>113</v>
      </c>
      <c r="P13" s="87"/>
      <c r="Q13" s="32" t="s">
        <v>114</v>
      </c>
      <c r="R13" s="32" t="s">
        <v>115</v>
      </c>
      <c r="S13" s="32" t="s">
        <v>116</v>
      </c>
      <c r="T13" s="37" t="s">
        <v>117</v>
      </c>
      <c r="U13" s="32" t="s">
        <v>118</v>
      </c>
      <c r="V13" s="32" t="s">
        <v>119</v>
      </c>
      <c r="W13" s="32" t="s">
        <v>120</v>
      </c>
      <c r="X13" s="32" t="s">
        <v>121</v>
      </c>
      <c r="Y13" s="87"/>
      <c r="Z13" s="32" t="s">
        <v>122</v>
      </c>
      <c r="AA13" s="32" t="s">
        <v>123</v>
      </c>
      <c r="AB13" s="32" t="s">
        <v>124</v>
      </c>
    </row>
    <row r="14" spans="1:28" ht="30.75" customHeight="1">
      <c r="A14" s="15"/>
      <c r="B14" s="295"/>
      <c r="C14" s="326"/>
      <c r="D14" s="327"/>
      <c r="E14" s="296"/>
      <c r="F14" s="101" t="s">
        <v>167</v>
      </c>
      <c r="G14" s="87"/>
      <c r="H14" s="30" t="s">
        <v>126</v>
      </c>
      <c r="I14" s="30" t="s">
        <v>126</v>
      </c>
      <c r="J14" s="30" t="s">
        <v>127</v>
      </c>
      <c r="K14" s="30" t="s">
        <v>127</v>
      </c>
      <c r="L14" s="30" t="s">
        <v>128</v>
      </c>
      <c r="M14" s="31" t="s">
        <v>128</v>
      </c>
      <c r="N14" s="30" t="s">
        <v>129</v>
      </c>
      <c r="O14" s="30" t="s">
        <v>129</v>
      </c>
      <c r="P14" s="87"/>
      <c r="Q14" s="30" t="s">
        <v>130</v>
      </c>
      <c r="R14" s="30" t="s">
        <v>131</v>
      </c>
      <c r="S14" s="30" t="s">
        <v>131</v>
      </c>
      <c r="T14" s="36" t="s">
        <v>132</v>
      </c>
      <c r="U14" s="30" t="s">
        <v>132</v>
      </c>
      <c r="V14" s="30" t="s">
        <v>133</v>
      </c>
      <c r="W14" s="30" t="s">
        <v>133</v>
      </c>
      <c r="X14" s="30" t="s">
        <v>134</v>
      </c>
      <c r="Y14" s="87"/>
      <c r="Z14" s="30" t="s">
        <v>134</v>
      </c>
      <c r="AA14" s="30" t="s">
        <v>135</v>
      </c>
      <c r="AB14" s="30" t="s">
        <v>135</v>
      </c>
    </row>
    <row r="15" spans="1:28" ht="12.65" customHeight="1">
      <c r="A15" s="15"/>
      <c r="B15" s="312" t="s">
        <v>136</v>
      </c>
      <c r="C15" s="293" t="s">
        <v>158</v>
      </c>
      <c r="D15" s="293"/>
      <c r="E15" s="232" t="s">
        <v>159</v>
      </c>
      <c r="F15" s="307"/>
      <c r="G15" s="29"/>
      <c r="H15" s="16">
        <f>'3b RO'!H19</f>
        <v>12.858367999999999</v>
      </c>
      <c r="I15" s="16">
        <f>'3b RO'!I19</f>
        <v>12.855699999999999</v>
      </c>
      <c r="J15" s="16">
        <f>'3b RO'!J19</f>
        <v>15.581108399999998</v>
      </c>
      <c r="K15" s="16">
        <f>'3b RO'!K19</f>
        <v>15.57996</v>
      </c>
      <c r="L15" s="16">
        <f>'3b RO'!L19</f>
        <v>18.640526740000002</v>
      </c>
      <c r="M15" s="16">
        <f>'3b RO'!M19</f>
        <v>18.642219999999998</v>
      </c>
      <c r="N15" s="16">
        <f>'3b RO'!N19</f>
        <v>22.102678517046183</v>
      </c>
      <c r="O15" s="16">
        <f>'3b RO'!O19</f>
        <v>22.098960000000002</v>
      </c>
      <c r="P15" s="29"/>
      <c r="Q15" s="16">
        <f>'3b RO'!Q19</f>
        <v>22.098960000000002</v>
      </c>
      <c r="R15" s="16">
        <f>'3b RO'!R19</f>
        <v>23.644631305063015</v>
      </c>
      <c r="S15" s="16">
        <f>'3b RO'!S19</f>
        <v>23.60952</v>
      </c>
      <c r="T15" s="16">
        <f>'3b RO'!T19</f>
        <v>23.652418974429146</v>
      </c>
      <c r="U15" s="16">
        <f>'3b RO'!U19</f>
        <v>23.573549999999997</v>
      </c>
      <c r="V15" s="16">
        <f>'3b RO'!V19</f>
        <v>24.983646662697712</v>
      </c>
      <c r="W15" s="16">
        <f>'3b RO'!W19</f>
        <v>24.993599999999997</v>
      </c>
      <c r="X15" s="16">
        <f>'3b RO'!X19</f>
        <v>25.836025060581413</v>
      </c>
      <c r="Y15" s="29"/>
      <c r="Z15" s="16">
        <f>'3b RO'!Z19</f>
        <v>25.964079999999999</v>
      </c>
      <c r="AA15" s="16" t="str">
        <f>'3b RO'!AA19</f>
        <v>-</v>
      </c>
      <c r="AB15" s="16" t="str">
        <f>'3b RO'!AB19</f>
        <v>-</v>
      </c>
    </row>
    <row r="16" spans="1:28">
      <c r="A16" s="15"/>
      <c r="B16" s="312"/>
      <c r="C16" s="293" t="s">
        <v>160</v>
      </c>
      <c r="D16" s="293"/>
      <c r="E16" s="232" t="s">
        <v>159</v>
      </c>
      <c r="F16" s="308"/>
      <c r="G16" s="29"/>
      <c r="H16" s="16">
        <f>'3d FIT'!H18</f>
        <v>3.1029774792790059</v>
      </c>
      <c r="I16" s="16">
        <f>'3d FIT'!I18</f>
        <v>3.1029774792790059</v>
      </c>
      <c r="J16" s="16">
        <f>'3d FIT'!J18</f>
        <v>5.1727215521988335</v>
      </c>
      <c r="K16" s="16">
        <f>'3d FIT'!K18</f>
        <v>5.1727215521988335</v>
      </c>
      <c r="L16" s="16">
        <f>'3d FIT'!L18</f>
        <v>4.5823442285238185</v>
      </c>
      <c r="M16" s="16">
        <f>'3d FIT'!M18</f>
        <v>4.6868844010376698</v>
      </c>
      <c r="N16" s="16">
        <f>'3d FIT'!N18</f>
        <v>5.3125820560931691</v>
      </c>
      <c r="O16" s="16">
        <f>'3d FIT'!O18</f>
        <v>5.3125820560931691</v>
      </c>
      <c r="P16" s="29"/>
      <c r="Q16" s="16">
        <f>'3d FIT'!Q18</f>
        <v>5.3125820560931691</v>
      </c>
      <c r="R16" s="16">
        <f>'3d FIT'!R18</f>
        <v>5.8835962363334122</v>
      </c>
      <c r="S16" s="16">
        <f>'3d FIT'!S18</f>
        <v>6.1125706929592383</v>
      </c>
      <c r="T16" s="16">
        <f>'3d FIT'!T18</f>
        <v>6.209419523851972</v>
      </c>
      <c r="U16" s="16">
        <f>'3d FIT'!U18</f>
        <v>6.209419523851972</v>
      </c>
      <c r="V16" s="16">
        <f>'3i New FIT methodology'!O157</f>
        <v>6.8501864450773278</v>
      </c>
      <c r="W16" s="16">
        <f>'3i New FIT methodology'!P157</f>
        <v>6.8480043107034856</v>
      </c>
      <c r="X16" s="16">
        <f>'3i New FIT methodology'!Q157</f>
        <v>6.0338953603312691</v>
      </c>
      <c r="Y16" s="29"/>
      <c r="Z16" s="16">
        <f>'3i New FIT methodology'!S157</f>
        <v>5.6258217510753665</v>
      </c>
      <c r="AA16" s="16" t="str">
        <f>'3i New FIT methodology'!T157</f>
        <v>-</v>
      </c>
      <c r="AB16" s="16" t="str">
        <f>'3i New FIT methodology'!U157</f>
        <v>-</v>
      </c>
    </row>
    <row r="17" spans="1:28" ht="12.75" customHeight="1">
      <c r="A17" s="15"/>
      <c r="B17" s="312"/>
      <c r="C17" s="293" t="s">
        <v>161</v>
      </c>
      <c r="D17" s="293"/>
      <c r="E17" s="232" t="s">
        <v>159</v>
      </c>
      <c r="F17" s="308"/>
      <c r="G17" s="29"/>
      <c r="H17" s="16">
        <f>'3e ECO'!H29</f>
        <v>3.800644849537282</v>
      </c>
      <c r="I17" s="16">
        <f>'3e ECO'!I29</f>
        <v>3.800644849537282</v>
      </c>
      <c r="J17" s="16">
        <f>'3e ECO'!J29</f>
        <v>3.840542773328024</v>
      </c>
      <c r="K17" s="16">
        <f>'3e ECO'!K29</f>
        <v>3.8063877486640387</v>
      </c>
      <c r="L17" s="16">
        <f>'3e ECO'!L29</f>
        <v>3.0414069526975425</v>
      </c>
      <c r="M17" s="16">
        <f>'3e ECO'!M29</f>
        <v>3.0414069526975425</v>
      </c>
      <c r="N17" s="16">
        <f>'3e ECO'!N29</f>
        <v>3.3175524355353234</v>
      </c>
      <c r="O17" s="16">
        <f>'3e ECO'!O29</f>
        <v>3.3378759371842848</v>
      </c>
      <c r="P17" s="29"/>
      <c r="Q17" s="16">
        <f>'3e ECO'!Q29</f>
        <v>3.3378759371842848</v>
      </c>
      <c r="R17" s="16">
        <f>'3e ECO'!R29</f>
        <v>3.458686192546887</v>
      </c>
      <c r="S17" s="16">
        <f>'3e ECO'!S29</f>
        <v>3.7058915530784011</v>
      </c>
      <c r="T17" s="16">
        <f>'3e ECO'!T29</f>
        <v>4.5347994584924356</v>
      </c>
      <c r="U17" s="16">
        <f>'3e ECO'!U29</f>
        <v>4.5210234547962456</v>
      </c>
      <c r="V17" s="16">
        <f>'3e ECO'!V29</f>
        <v>4.4511581333846166</v>
      </c>
      <c r="W17" s="16">
        <f>'3e ECO'!W29</f>
        <v>4.3254615450700591</v>
      </c>
      <c r="X17" s="16">
        <f>'3e ECO'!X29</f>
        <v>5.3948055674536768</v>
      </c>
      <c r="Y17" s="29"/>
      <c r="Z17" s="16">
        <f>'3e ECO'!Z29</f>
        <v>5.2411778994660096</v>
      </c>
      <c r="AA17" s="16" t="str">
        <f>'3e ECO'!AA29</f>
        <v>-</v>
      </c>
      <c r="AB17" s="16" t="str">
        <f>'3e ECO'!AB29</f>
        <v>-</v>
      </c>
    </row>
    <row r="18" spans="1:28">
      <c r="A18" s="15"/>
      <c r="B18" s="312"/>
      <c r="C18" s="293" t="s">
        <v>162</v>
      </c>
      <c r="D18" s="293"/>
      <c r="E18" s="232" t="s">
        <v>163</v>
      </c>
      <c r="F18" s="308"/>
      <c r="G18" s="29"/>
      <c r="H18" s="16">
        <f>'3f WHD'!H19</f>
        <v>6.5567588596821027</v>
      </c>
      <c r="I18" s="16">
        <f>'3f WHD'!I19</f>
        <v>6.5567588596821027</v>
      </c>
      <c r="J18" s="16">
        <f>'3f WHD'!J19</f>
        <v>6.6197359495950758</v>
      </c>
      <c r="K18" s="16">
        <f>'3f WHD'!K19</f>
        <v>6.6197359495950758</v>
      </c>
      <c r="L18" s="16">
        <f>'3f WHD'!L19</f>
        <v>6.6995028867368616</v>
      </c>
      <c r="M18" s="16">
        <f>'3f WHD'!M19</f>
        <v>6.6995028867368616</v>
      </c>
      <c r="N18" s="16">
        <f>'3f WHD'!N19</f>
        <v>7.1131218301273513</v>
      </c>
      <c r="O18" s="16">
        <f>'3f WHD'!O19</f>
        <v>7.1131218301273513</v>
      </c>
      <c r="P18" s="29"/>
      <c r="Q18" s="16">
        <f>'3f WHD'!Q19</f>
        <v>7.1131218301273513</v>
      </c>
      <c r="R18" s="16">
        <f>'3f WHD'!R19</f>
        <v>7.2804579515147188</v>
      </c>
      <c r="S18" s="16">
        <f>'3f WHD'!S19</f>
        <v>7.1935840895118579</v>
      </c>
      <c r="T18" s="16">
        <f>'3f WHD'!T19</f>
        <v>7.3593999937099728</v>
      </c>
      <c r="U18" s="16">
        <f>'3f WHD'!U19</f>
        <v>7.0492243060839304</v>
      </c>
      <c r="V18" s="16">
        <f>'3f WHD'!V19</f>
        <v>7.1089669218364691</v>
      </c>
      <c r="W18" s="16">
        <f>'3f WHD'!W19</f>
        <v>6.9829560851947949</v>
      </c>
      <c r="X18" s="16">
        <f>'3f WHD'!X19</f>
        <v>9.6262235975887975</v>
      </c>
      <c r="Y18" s="29"/>
      <c r="Z18" s="16">
        <f>'3f WHD'!Z19</f>
        <v>9.9504863797742438</v>
      </c>
      <c r="AA18" s="16" t="str">
        <f>'3f WHD'!AA19</f>
        <v/>
      </c>
      <c r="AB18" s="16" t="str">
        <f>'3f WHD'!AB19</f>
        <v/>
      </c>
    </row>
    <row r="19" spans="1:28">
      <c r="A19" s="15"/>
      <c r="B19" s="312"/>
      <c r="C19" s="293" t="s">
        <v>168</v>
      </c>
      <c r="D19" s="293"/>
      <c r="E19" s="232" t="s">
        <v>173</v>
      </c>
      <c r="F19" s="308"/>
      <c r="G19" s="29"/>
      <c r="H19" s="16">
        <f>'3g AAHEDC'!H18</f>
        <v>0.22001830000000003</v>
      </c>
      <c r="I19" s="16">
        <f>'3g AAHEDC'!I18</f>
        <v>0.21649000000000002</v>
      </c>
      <c r="J19" s="16">
        <f>'3g AAHEDC'!J18</f>
        <v>0.22168576000000001</v>
      </c>
      <c r="K19" s="16">
        <f>'3g AAHEDC'!K18</f>
        <v>0.23129</v>
      </c>
      <c r="L19" s="16">
        <f>'3g AAHEDC'!L18</f>
        <v>0.23545322000000002</v>
      </c>
      <c r="M19" s="16">
        <f>'3g AAHEDC'!M18</f>
        <v>0.23116</v>
      </c>
      <c r="N19" s="16">
        <f>'3g AAHEDC'!N18</f>
        <v>0.23999288745076519</v>
      </c>
      <c r="O19" s="16">
        <f>'3g AAHEDC'!O18</f>
        <v>0.24526999999999999</v>
      </c>
      <c r="P19" s="29"/>
      <c r="Q19" s="16">
        <f>'3g AAHEDC'!Q18</f>
        <v>0.24526999999999999</v>
      </c>
      <c r="R19" s="16">
        <f>'3g AAHEDC'!R18</f>
        <v>0.25358627637030584</v>
      </c>
      <c r="S19" s="16">
        <f>'3g AAHEDC'!S18</f>
        <v>0.26270000000000004</v>
      </c>
      <c r="T19" s="16">
        <f>'3g AAHEDC'!T18</f>
        <v>0.27043985561217054</v>
      </c>
      <c r="U19" s="16">
        <f>'3g AAHEDC'!U18</f>
        <v>0.30446000000000001</v>
      </c>
      <c r="V19" s="16">
        <f>'3g AAHEDC'!V18</f>
        <v>0.43404372473011354</v>
      </c>
      <c r="W19" s="16">
        <f>'3g AAHEDC'!W18</f>
        <v>0.40426999999999996</v>
      </c>
      <c r="X19" s="16">
        <f>'3g AAHEDC'!X18</f>
        <v>0.42281486333143048</v>
      </c>
      <c r="Y19" s="29"/>
      <c r="Z19" s="16">
        <f>'3g AAHEDC'!Z18</f>
        <v>0.40669999999999995</v>
      </c>
      <c r="AA19" s="16" t="str">
        <f>'3g AAHEDC'!AA18</f>
        <v>-</v>
      </c>
      <c r="AB19" s="16" t="str">
        <f>'3g AAHEDC'!AB18</f>
        <v>-</v>
      </c>
    </row>
    <row r="20" spans="1:28">
      <c r="A20" s="15"/>
      <c r="B20" s="290" t="s">
        <v>152</v>
      </c>
      <c r="C20" s="293" t="s">
        <v>158</v>
      </c>
      <c r="D20" s="293"/>
      <c r="E20" s="232" t="s">
        <v>159</v>
      </c>
      <c r="F20" s="308"/>
      <c r="G20" s="29"/>
      <c r="H20" s="16">
        <f>'3b RO'!H19</f>
        <v>12.858367999999999</v>
      </c>
      <c r="I20" s="16">
        <f>'3b RO'!I19</f>
        <v>12.855699999999999</v>
      </c>
      <c r="J20" s="16">
        <f>'3b RO'!J19</f>
        <v>15.581108399999998</v>
      </c>
      <c r="K20" s="16">
        <f>'3b RO'!K19</f>
        <v>15.57996</v>
      </c>
      <c r="L20" s="16">
        <f>'3b RO'!L19</f>
        <v>18.640526740000002</v>
      </c>
      <c r="M20" s="16">
        <f>'3b RO'!M19</f>
        <v>18.642219999999998</v>
      </c>
      <c r="N20" s="16">
        <f>'3b RO'!N19</f>
        <v>22.102678517046183</v>
      </c>
      <c r="O20" s="16">
        <f>'3b RO'!O19</f>
        <v>22.098960000000002</v>
      </c>
      <c r="P20" s="29"/>
      <c r="Q20" s="16">
        <f>'3b RO'!Q19</f>
        <v>22.098960000000002</v>
      </c>
      <c r="R20" s="16">
        <f>'3b RO'!R19</f>
        <v>23.644631305063015</v>
      </c>
      <c r="S20" s="16">
        <f>'3b RO'!S19</f>
        <v>23.60952</v>
      </c>
      <c r="T20" s="16">
        <f>'3b RO'!T19</f>
        <v>23.652418974429146</v>
      </c>
      <c r="U20" s="16">
        <f>'3b RO'!U19</f>
        <v>23.573549999999997</v>
      </c>
      <c r="V20" s="16">
        <f>'3b RO'!V19</f>
        <v>24.983646662697712</v>
      </c>
      <c r="W20" s="16">
        <f>'3b RO'!W19</f>
        <v>24.993599999999997</v>
      </c>
      <c r="X20" s="16">
        <f>'3b RO'!X19</f>
        <v>25.836025060581413</v>
      </c>
      <c r="Y20" s="29"/>
      <c r="Z20" s="16">
        <f>'3b RO'!Z19</f>
        <v>25.964079999999999</v>
      </c>
      <c r="AA20" s="16" t="str">
        <f>'3b RO'!AA19</f>
        <v>-</v>
      </c>
      <c r="AB20" s="16" t="str">
        <f>'3b RO'!AB19</f>
        <v>-</v>
      </c>
    </row>
    <row r="21" spans="1:28">
      <c r="A21" s="15"/>
      <c r="B21" s="291"/>
      <c r="C21" s="293" t="s">
        <v>160</v>
      </c>
      <c r="D21" s="293"/>
      <c r="E21" s="232" t="s">
        <v>159</v>
      </c>
      <c r="F21" s="308"/>
      <c r="G21" s="29"/>
      <c r="H21" s="16">
        <f>'3d FIT'!H18</f>
        <v>3.1029774792790059</v>
      </c>
      <c r="I21" s="16">
        <f>'3d FIT'!I18</f>
        <v>3.1029774792790059</v>
      </c>
      <c r="J21" s="16">
        <f>'3d FIT'!J18</f>
        <v>5.1727215521988335</v>
      </c>
      <c r="K21" s="16">
        <f>'3d FIT'!K18</f>
        <v>5.1727215521988335</v>
      </c>
      <c r="L21" s="16">
        <f>'3d FIT'!L18</f>
        <v>4.5823442285238185</v>
      </c>
      <c r="M21" s="16">
        <f>'3d FIT'!M18</f>
        <v>4.6868844010376698</v>
      </c>
      <c r="N21" s="16">
        <f>'3d FIT'!N18</f>
        <v>5.3125820560931691</v>
      </c>
      <c r="O21" s="16">
        <f>'3d FIT'!O18</f>
        <v>5.3125820560931691</v>
      </c>
      <c r="P21" s="29"/>
      <c r="Q21" s="16">
        <f>'3d FIT'!Q18</f>
        <v>5.3125820560931691</v>
      </c>
      <c r="R21" s="16">
        <f>'3d FIT'!R18</f>
        <v>5.8835962363334122</v>
      </c>
      <c r="S21" s="16">
        <f>'3d FIT'!S18</f>
        <v>6.1125706929592383</v>
      </c>
      <c r="T21" s="16">
        <f>'3d FIT'!T18</f>
        <v>6.209419523851972</v>
      </c>
      <c r="U21" s="16">
        <f>'3d FIT'!U18</f>
        <v>6.209419523851972</v>
      </c>
      <c r="V21" s="16">
        <f>'3i New FIT methodology'!O157</f>
        <v>6.8501864450773278</v>
      </c>
      <c r="W21" s="16">
        <f>'3i New FIT methodology'!P157</f>
        <v>6.8480043107034856</v>
      </c>
      <c r="X21" s="16">
        <f>'3i New FIT methodology'!Q157</f>
        <v>6.0338953603312691</v>
      </c>
      <c r="Y21" s="29"/>
      <c r="Z21" s="16">
        <f>'3i New FIT methodology'!S157</f>
        <v>5.6258217510753665</v>
      </c>
      <c r="AA21" s="16" t="str">
        <f>'3i New FIT methodology'!T157</f>
        <v>-</v>
      </c>
      <c r="AB21" s="16" t="str">
        <f>'3i New FIT methodology'!U157</f>
        <v>-</v>
      </c>
    </row>
    <row r="22" spans="1:28">
      <c r="A22" s="15"/>
      <c r="B22" s="291"/>
      <c r="C22" s="293" t="s">
        <v>161</v>
      </c>
      <c r="D22" s="293"/>
      <c r="E22" s="232" t="s">
        <v>159</v>
      </c>
      <c r="F22" s="308"/>
      <c r="G22" s="29"/>
      <c r="H22" s="16">
        <f>'3e ECO'!H29</f>
        <v>3.800644849537282</v>
      </c>
      <c r="I22" s="16">
        <f>'3e ECO'!I29</f>
        <v>3.800644849537282</v>
      </c>
      <c r="J22" s="16">
        <f>'3e ECO'!J29</f>
        <v>3.840542773328024</v>
      </c>
      <c r="K22" s="16">
        <f>'3e ECO'!K29</f>
        <v>3.8063877486640387</v>
      </c>
      <c r="L22" s="16">
        <f>'3e ECO'!L29</f>
        <v>3.0414069526975425</v>
      </c>
      <c r="M22" s="16">
        <f>'3e ECO'!M29</f>
        <v>3.0414069526975425</v>
      </c>
      <c r="N22" s="16">
        <f>'3e ECO'!N29</f>
        <v>3.3175524355353234</v>
      </c>
      <c r="O22" s="16">
        <f>'3e ECO'!O29</f>
        <v>3.3378759371842848</v>
      </c>
      <c r="P22" s="29"/>
      <c r="Q22" s="16">
        <f>'3e ECO'!Q29</f>
        <v>3.3378759371842848</v>
      </c>
      <c r="R22" s="16">
        <f>'3e ECO'!R29</f>
        <v>3.458686192546887</v>
      </c>
      <c r="S22" s="16">
        <f>'3e ECO'!S29</f>
        <v>3.7058915530784011</v>
      </c>
      <c r="T22" s="16">
        <f>'3e ECO'!T29</f>
        <v>4.5347994584924356</v>
      </c>
      <c r="U22" s="16">
        <f>'3e ECO'!U29</f>
        <v>4.5210234547962456</v>
      </c>
      <c r="V22" s="16">
        <f>'3e ECO'!V29</f>
        <v>4.4511581333846166</v>
      </c>
      <c r="W22" s="16">
        <f>'3e ECO'!W29</f>
        <v>4.3254615450700591</v>
      </c>
      <c r="X22" s="16">
        <f>'3e ECO'!X29</f>
        <v>5.3948055674536768</v>
      </c>
      <c r="Y22" s="29"/>
      <c r="Z22" s="16">
        <f>'3e ECO'!Z29</f>
        <v>5.2411778994660096</v>
      </c>
      <c r="AA22" s="16" t="str">
        <f>'3e ECO'!AA29</f>
        <v>-</v>
      </c>
      <c r="AB22" s="16" t="str">
        <f>'3e ECO'!AB29</f>
        <v>-</v>
      </c>
    </row>
    <row r="23" spans="1:28">
      <c r="A23" s="15"/>
      <c r="B23" s="291"/>
      <c r="C23" s="293" t="s">
        <v>162</v>
      </c>
      <c r="D23" s="293"/>
      <c r="E23" s="232" t="s">
        <v>163</v>
      </c>
      <c r="F23" s="308"/>
      <c r="G23" s="29"/>
      <c r="H23" s="16">
        <f>'3f WHD'!H19</f>
        <v>6.5567588596821027</v>
      </c>
      <c r="I23" s="16">
        <f>'3f WHD'!I19</f>
        <v>6.5567588596821027</v>
      </c>
      <c r="J23" s="16">
        <f>'3f WHD'!J19</f>
        <v>6.6197359495950758</v>
      </c>
      <c r="K23" s="16">
        <f>'3f WHD'!K19</f>
        <v>6.6197359495950758</v>
      </c>
      <c r="L23" s="16">
        <f>'3f WHD'!L19</f>
        <v>6.6995028867368616</v>
      </c>
      <c r="M23" s="16">
        <f>'3f WHD'!M19</f>
        <v>6.6995028867368616</v>
      </c>
      <c r="N23" s="16">
        <f>'3f WHD'!N19</f>
        <v>7.1131218301273513</v>
      </c>
      <c r="O23" s="16">
        <f>'3f WHD'!O19</f>
        <v>7.1131218301273513</v>
      </c>
      <c r="P23" s="29"/>
      <c r="Q23" s="16">
        <f>'3f WHD'!Q19</f>
        <v>7.1131218301273513</v>
      </c>
      <c r="R23" s="16">
        <f>'3f WHD'!R19</f>
        <v>7.2804579515147188</v>
      </c>
      <c r="S23" s="16">
        <f>'3f WHD'!S19</f>
        <v>7.1935840895118579</v>
      </c>
      <c r="T23" s="16">
        <f>'3f WHD'!T19</f>
        <v>7.3593999937099728</v>
      </c>
      <c r="U23" s="16">
        <f>'3f WHD'!U19</f>
        <v>7.0492243060839304</v>
      </c>
      <c r="V23" s="16">
        <f>'3f WHD'!V19</f>
        <v>7.1089669218364691</v>
      </c>
      <c r="W23" s="16">
        <f>'3f WHD'!W19</f>
        <v>6.9829560851947949</v>
      </c>
      <c r="X23" s="16">
        <f>'3f WHD'!X19</f>
        <v>9.6262235975887975</v>
      </c>
      <c r="Y23" s="29"/>
      <c r="Z23" s="16">
        <f>'3f WHD'!Z19</f>
        <v>9.9504863797742438</v>
      </c>
      <c r="AA23" s="16" t="str">
        <f>'3f WHD'!AA19</f>
        <v/>
      </c>
      <c r="AB23" s="16" t="str">
        <f>'3f WHD'!AB19</f>
        <v/>
      </c>
    </row>
    <row r="24" spans="1:28">
      <c r="A24" s="15"/>
      <c r="B24" s="291"/>
      <c r="C24" s="293" t="s">
        <v>168</v>
      </c>
      <c r="D24" s="293"/>
      <c r="E24" s="232" t="s">
        <v>173</v>
      </c>
      <c r="F24" s="308"/>
      <c r="G24" s="29"/>
      <c r="H24" s="16">
        <f>'3g AAHEDC'!H18</f>
        <v>0.22001830000000003</v>
      </c>
      <c r="I24" s="16">
        <f>'3g AAHEDC'!I18</f>
        <v>0.21649000000000002</v>
      </c>
      <c r="J24" s="16">
        <f>'3g AAHEDC'!J18</f>
        <v>0.22168576000000001</v>
      </c>
      <c r="K24" s="16">
        <f>'3g AAHEDC'!K18</f>
        <v>0.23129</v>
      </c>
      <c r="L24" s="16">
        <f>'3g AAHEDC'!L18</f>
        <v>0.23545322000000002</v>
      </c>
      <c r="M24" s="16">
        <f>'3g AAHEDC'!M18</f>
        <v>0.23116</v>
      </c>
      <c r="N24" s="16">
        <f>'3g AAHEDC'!N18</f>
        <v>0.23999288745076519</v>
      </c>
      <c r="O24" s="16">
        <f>'3g AAHEDC'!O18</f>
        <v>0.24526999999999999</v>
      </c>
      <c r="P24" s="29"/>
      <c r="Q24" s="16">
        <f>'3g AAHEDC'!Q18</f>
        <v>0.24526999999999999</v>
      </c>
      <c r="R24" s="16">
        <f>'3g AAHEDC'!R18</f>
        <v>0.25358627637030584</v>
      </c>
      <c r="S24" s="16">
        <f>'3g AAHEDC'!S18</f>
        <v>0.26270000000000004</v>
      </c>
      <c r="T24" s="16">
        <f>'3g AAHEDC'!T18</f>
        <v>0.27043985561217054</v>
      </c>
      <c r="U24" s="16">
        <f>'3g AAHEDC'!U18</f>
        <v>0.30446000000000001</v>
      </c>
      <c r="V24" s="16">
        <f>'3g AAHEDC'!V18</f>
        <v>0.43404372473011354</v>
      </c>
      <c r="W24" s="16">
        <f>'3g AAHEDC'!W18</f>
        <v>0.40426999999999996</v>
      </c>
      <c r="X24" s="16">
        <f>'3g AAHEDC'!X18</f>
        <v>0.42281486333143048</v>
      </c>
      <c r="Y24" s="29"/>
      <c r="Z24" s="16">
        <f>'3g AAHEDC'!Z18</f>
        <v>0.40669999999999995</v>
      </c>
      <c r="AA24" s="16" t="str">
        <f>'3g AAHEDC'!AA18</f>
        <v>-</v>
      </c>
      <c r="AB24" s="16" t="str">
        <f>'3g AAHEDC'!AB18</f>
        <v>-</v>
      </c>
    </row>
    <row r="25" spans="1:28">
      <c r="A25" s="15"/>
      <c r="B25" s="307" t="s">
        <v>153</v>
      </c>
      <c r="C25" s="293" t="s">
        <v>161</v>
      </c>
      <c r="D25" s="293"/>
      <c r="E25" s="232" t="s">
        <v>159</v>
      </c>
      <c r="F25" s="308"/>
      <c r="G25" s="29"/>
      <c r="H25" s="16">
        <f>'3e ECO'!H28</f>
        <v>1.2807925205600019</v>
      </c>
      <c r="I25" s="16">
        <f>'3e ECO'!I28</f>
        <v>1.2807925205600019</v>
      </c>
      <c r="J25" s="16">
        <f>'3e ECO'!J28</f>
        <v>1.335659353563418</v>
      </c>
      <c r="K25" s="16">
        <f>'3e ECO'!K28</f>
        <v>1.3237809601028736</v>
      </c>
      <c r="L25" s="16">
        <f>'3e ECO'!L28</f>
        <v>1.0338995283355803</v>
      </c>
      <c r="M25" s="16">
        <f>'3e ECO'!M28</f>
        <v>1.0338995283355803</v>
      </c>
      <c r="N25" s="16">
        <f>'3e ECO'!N28</f>
        <v>1.1449392746201887</v>
      </c>
      <c r="O25" s="16">
        <f>'3e ECO'!O28</f>
        <v>1.1446873714788544</v>
      </c>
      <c r="P25" s="29"/>
      <c r="Q25" s="16">
        <f>'3e ECO'!Q28</f>
        <v>1.1446873714788544</v>
      </c>
      <c r="R25" s="16">
        <f>'3e ECO'!R28</f>
        <v>1.1852279541409441</v>
      </c>
      <c r="S25" s="16">
        <f>'3e ECO'!S28</f>
        <v>1.2188247882877752</v>
      </c>
      <c r="T25" s="16">
        <f>'3e ECO'!T28</f>
        <v>1.4914429930722879</v>
      </c>
      <c r="U25" s="16">
        <f>'3e ECO'!U28</f>
        <v>1.4265065757514408</v>
      </c>
      <c r="V25" s="16">
        <f>'3e ECO'!V28</f>
        <v>1.4044621556312693</v>
      </c>
      <c r="W25" s="16">
        <f>'3e ECO'!W28</f>
        <v>1.406307692740828</v>
      </c>
      <c r="X25" s="16">
        <f>'3e ECO'!X28</f>
        <v>1.7539761922050034</v>
      </c>
      <c r="Y25" s="29"/>
      <c r="Z25" s="16">
        <f>'3e ECO'!Z28</f>
        <v>1.7360420655827042</v>
      </c>
      <c r="AA25" s="16" t="str">
        <f>'3e ECO'!AA28</f>
        <v>-</v>
      </c>
      <c r="AB25" s="16" t="str">
        <f>'3e ECO'!AB28</f>
        <v>-</v>
      </c>
    </row>
    <row r="26" spans="1:28">
      <c r="A26" s="15"/>
      <c r="B26" s="308"/>
      <c r="C26" s="314" t="s">
        <v>162</v>
      </c>
      <c r="D26" s="316"/>
      <c r="E26" s="232" t="s">
        <v>163</v>
      </c>
      <c r="F26" s="308"/>
      <c r="G26" s="29"/>
      <c r="H26" s="16">
        <f>'3f WHD'!H19</f>
        <v>6.5567588596821027</v>
      </c>
      <c r="I26" s="16">
        <f>'3f WHD'!I19</f>
        <v>6.5567588596821027</v>
      </c>
      <c r="J26" s="16">
        <f>'3f WHD'!J19</f>
        <v>6.6197359495950758</v>
      </c>
      <c r="K26" s="16">
        <f>'3f WHD'!K19</f>
        <v>6.6197359495950758</v>
      </c>
      <c r="L26" s="16">
        <f>'3f WHD'!L19</f>
        <v>6.6995028867368616</v>
      </c>
      <c r="M26" s="16">
        <f>'3f WHD'!M19</f>
        <v>6.6995028867368616</v>
      </c>
      <c r="N26" s="16">
        <f>'3f WHD'!N19</f>
        <v>7.1131218301273513</v>
      </c>
      <c r="O26" s="16">
        <f>'3f WHD'!O19</f>
        <v>7.1131218301273513</v>
      </c>
      <c r="P26" s="29"/>
      <c r="Q26" s="16">
        <f>'3f WHD'!Q19</f>
        <v>7.1131218301273513</v>
      </c>
      <c r="R26" s="16">
        <f>'3f WHD'!R19</f>
        <v>7.2804579515147188</v>
      </c>
      <c r="S26" s="16">
        <f>'3f WHD'!S19</f>
        <v>7.1935840895118579</v>
      </c>
      <c r="T26" s="16">
        <f>'3f WHD'!T19</f>
        <v>7.3593999937099728</v>
      </c>
      <c r="U26" s="16">
        <f>'3f WHD'!U19</f>
        <v>7.0492243060839304</v>
      </c>
      <c r="V26" s="16">
        <f>'3f WHD'!V19</f>
        <v>7.1089669218364691</v>
      </c>
      <c r="W26" s="16">
        <f>'3f WHD'!W19</f>
        <v>6.9829560851947949</v>
      </c>
      <c r="X26" s="16">
        <f>'3f WHD'!X19</f>
        <v>9.6262235975887975</v>
      </c>
      <c r="Y26" s="29"/>
      <c r="Z26" s="16">
        <f>'3f WHD'!Z19</f>
        <v>9.9504863797742438</v>
      </c>
      <c r="AA26" s="16" t="str">
        <f>'3f WHD'!AA19</f>
        <v/>
      </c>
      <c r="AB26" s="16" t="str">
        <f>'3f WHD'!AB19</f>
        <v/>
      </c>
    </row>
    <row r="27" spans="1:28">
      <c r="A27" s="15"/>
      <c r="B27" s="309"/>
      <c r="C27" s="314" t="s">
        <v>165</v>
      </c>
      <c r="D27" s="315"/>
      <c r="E27" s="232" t="s">
        <v>163</v>
      </c>
      <c r="F27" s="309"/>
      <c r="G27" s="29"/>
      <c r="H27" s="16">
        <f>'3j GGL'!H16</f>
        <v>0</v>
      </c>
      <c r="I27" s="16">
        <f>'3j GGL'!I16</f>
        <v>0</v>
      </c>
      <c r="J27" s="16">
        <f>'3j GGL'!J16</f>
        <v>0</v>
      </c>
      <c r="K27" s="16">
        <f>'3j GGL'!K16</f>
        <v>0</v>
      </c>
      <c r="L27" s="16">
        <f>'3j GGL'!L16</f>
        <v>0</v>
      </c>
      <c r="M27" s="16">
        <f>'3j GGL'!M16</f>
        <v>0</v>
      </c>
      <c r="N27" s="16">
        <f>'3j GGL'!N16</f>
        <v>0</v>
      </c>
      <c r="O27" s="16">
        <f>'3j GGL'!O16</f>
        <v>0</v>
      </c>
      <c r="P27" s="29"/>
      <c r="Q27" s="16">
        <f>'3j GGL'!Q16</f>
        <v>0</v>
      </c>
      <c r="R27" s="16">
        <f>'3j GGL'!R16</f>
        <v>0</v>
      </c>
      <c r="S27" s="16">
        <f>'3j GGL'!S16</f>
        <v>0</v>
      </c>
      <c r="T27" s="16">
        <f>'3j GGL'!T16</f>
        <v>0</v>
      </c>
      <c r="U27" s="16">
        <f>'3j GGL'!U16</f>
        <v>0</v>
      </c>
      <c r="V27" s="16">
        <f>'3j GGL'!V16</f>
        <v>0</v>
      </c>
      <c r="W27" s="16">
        <f>'3j GGL'!W16</f>
        <v>0</v>
      </c>
      <c r="X27" s="16">
        <f>'3j GGL'!X16</f>
        <v>2.6928799999999997</v>
      </c>
      <c r="Y27" s="29"/>
      <c r="Z27" s="16">
        <f>'3j GGL'!Z16</f>
        <v>2.6928799999999997</v>
      </c>
      <c r="AA27" s="16" t="str">
        <f>'3j GGL'!AA16</f>
        <v>-</v>
      </c>
      <c r="AB27" s="16" t="str">
        <f>'3j GGL'!AB16</f>
        <v>-</v>
      </c>
    </row>
    <row r="28" spans="1:28" s="15" customFormat="1"/>
    <row r="29" spans="1:28" s="15" customFormat="1"/>
    <row r="30" spans="1:28" s="88" customFormat="1">
      <c r="B30" s="89" t="s">
        <v>174</v>
      </c>
      <c r="C30" s="89"/>
    </row>
    <row r="31" spans="1:28" s="104" customFormat="1">
      <c r="B31" s="103"/>
      <c r="C31" s="103"/>
    </row>
    <row r="32" spans="1:28" s="90" customFormat="1">
      <c r="A32" s="104"/>
      <c r="B32" s="295" t="s">
        <v>76</v>
      </c>
      <c r="C32" s="320" t="s">
        <v>155</v>
      </c>
      <c r="D32" s="320" t="s">
        <v>78</v>
      </c>
      <c r="E32" s="321" t="s">
        <v>175</v>
      </c>
      <c r="F32" s="333"/>
      <c r="G32" s="87"/>
      <c r="H32" s="317" t="s">
        <v>79</v>
      </c>
      <c r="I32" s="318"/>
      <c r="J32" s="318"/>
      <c r="K32" s="318"/>
      <c r="L32" s="318"/>
      <c r="M32" s="318"/>
      <c r="N32" s="318"/>
      <c r="O32" s="319"/>
      <c r="P32" s="139"/>
      <c r="Q32" s="247" t="s">
        <v>80</v>
      </c>
      <c r="R32" s="248"/>
      <c r="S32" s="248"/>
      <c r="T32" s="248"/>
      <c r="U32" s="248"/>
      <c r="V32" s="248"/>
      <c r="W32" s="248"/>
      <c r="X32" s="248"/>
      <c r="Y32" s="87"/>
      <c r="Z32" s="248"/>
      <c r="AA32" s="248"/>
      <c r="AB32" s="249"/>
    </row>
    <row r="33" spans="1:28" s="90" customFormat="1" ht="12.75" customHeight="1">
      <c r="A33" s="104"/>
      <c r="B33" s="295"/>
      <c r="C33" s="320"/>
      <c r="D33" s="320"/>
      <c r="E33" s="321"/>
      <c r="F33" s="333"/>
      <c r="G33" s="87"/>
      <c r="H33" s="301" t="s">
        <v>81</v>
      </c>
      <c r="I33" s="302"/>
      <c r="J33" s="302"/>
      <c r="K33" s="302"/>
      <c r="L33" s="302"/>
      <c r="M33" s="302"/>
      <c r="N33" s="302"/>
      <c r="O33" s="303"/>
      <c r="P33" s="139"/>
      <c r="Q33" s="250" t="s">
        <v>82</v>
      </c>
      <c r="R33" s="251"/>
      <c r="S33" s="251"/>
      <c r="T33" s="251"/>
      <c r="U33" s="251"/>
      <c r="V33" s="251"/>
      <c r="W33" s="251"/>
      <c r="X33" s="251"/>
      <c r="Y33" s="87"/>
      <c r="Z33" s="251"/>
      <c r="AA33" s="251"/>
      <c r="AB33" s="252"/>
    </row>
    <row r="34" spans="1:28" s="90" customFormat="1" ht="21" customHeight="1">
      <c r="A34" s="104"/>
      <c r="B34" s="295"/>
      <c r="C34" s="320"/>
      <c r="D34" s="320"/>
      <c r="E34" s="321"/>
      <c r="F34" s="105" t="s">
        <v>83</v>
      </c>
      <c r="G34" s="87"/>
      <c r="H34" s="34" t="s">
        <v>84</v>
      </c>
      <c r="I34" s="34" t="s">
        <v>85</v>
      </c>
      <c r="J34" s="34" t="s">
        <v>86</v>
      </c>
      <c r="K34" s="34" t="s">
        <v>87</v>
      </c>
      <c r="L34" s="34" t="s">
        <v>88</v>
      </c>
      <c r="M34" s="35" t="s">
        <v>89</v>
      </c>
      <c r="N34" s="34" t="s">
        <v>90</v>
      </c>
      <c r="O34" s="34" t="s">
        <v>91</v>
      </c>
      <c r="P34" s="87"/>
      <c r="Q34" s="30" t="s">
        <v>92</v>
      </c>
      <c r="R34" s="30" t="s">
        <v>93</v>
      </c>
      <c r="S34" s="30" t="s">
        <v>94</v>
      </c>
      <c r="T34" s="36" t="s">
        <v>95</v>
      </c>
      <c r="U34" s="30" t="s">
        <v>96</v>
      </c>
      <c r="V34" s="30" t="s">
        <v>97</v>
      </c>
      <c r="W34" s="30" t="s">
        <v>98</v>
      </c>
      <c r="X34" s="30" t="s">
        <v>99</v>
      </c>
      <c r="Y34" s="87"/>
      <c r="Z34" s="30" t="s">
        <v>100</v>
      </c>
      <c r="AA34" s="30" t="s">
        <v>101</v>
      </c>
      <c r="AB34" s="30" t="s">
        <v>102</v>
      </c>
    </row>
    <row r="35" spans="1:28" s="90" customFormat="1" ht="21" customHeight="1">
      <c r="A35" s="104"/>
      <c r="B35" s="295"/>
      <c r="C35" s="320"/>
      <c r="D35" s="320"/>
      <c r="E35" s="321"/>
      <c r="F35" s="100" t="s">
        <v>83</v>
      </c>
      <c r="G35" s="87"/>
      <c r="H35" s="34" t="s">
        <v>84</v>
      </c>
      <c r="I35" s="34" t="s">
        <v>85</v>
      </c>
      <c r="J35" s="34" t="s">
        <v>86</v>
      </c>
      <c r="K35" s="34" t="s">
        <v>87</v>
      </c>
      <c r="L35" s="34" t="s">
        <v>88</v>
      </c>
      <c r="M35" s="35" t="s">
        <v>89</v>
      </c>
      <c r="N35" s="34" t="s">
        <v>90</v>
      </c>
      <c r="O35" s="34" t="s">
        <v>91</v>
      </c>
      <c r="P35" s="87"/>
      <c r="Q35" s="30" t="s">
        <v>92</v>
      </c>
      <c r="R35" s="30" t="s">
        <v>93</v>
      </c>
      <c r="S35" s="30" t="s">
        <v>94</v>
      </c>
      <c r="T35" s="36" t="s">
        <v>95</v>
      </c>
      <c r="U35" s="30" t="s">
        <v>96</v>
      </c>
      <c r="V35" s="30" t="s">
        <v>97</v>
      </c>
      <c r="W35" s="30" t="s">
        <v>98</v>
      </c>
      <c r="X35" s="30" t="s">
        <v>99</v>
      </c>
      <c r="Y35" s="87"/>
      <c r="Z35" s="30" t="s">
        <v>103</v>
      </c>
      <c r="AA35" s="30" t="s">
        <v>104</v>
      </c>
      <c r="AB35" s="30" t="s">
        <v>102</v>
      </c>
    </row>
    <row r="36" spans="1:28">
      <c r="A36" s="15"/>
      <c r="B36" s="295"/>
      <c r="C36" s="320"/>
      <c r="D36" s="320"/>
      <c r="E36" s="321"/>
      <c r="F36" s="105" t="s">
        <v>105</v>
      </c>
      <c r="G36" s="87"/>
      <c r="H36" s="32" t="s">
        <v>106</v>
      </c>
      <c r="I36" s="32" t="s">
        <v>107</v>
      </c>
      <c r="J36" s="32" t="s">
        <v>108</v>
      </c>
      <c r="K36" s="32" t="s">
        <v>109</v>
      </c>
      <c r="L36" s="32" t="s">
        <v>110</v>
      </c>
      <c r="M36" s="33" t="s">
        <v>111</v>
      </c>
      <c r="N36" s="32" t="s">
        <v>112</v>
      </c>
      <c r="O36" s="32" t="s">
        <v>113</v>
      </c>
      <c r="P36" s="87"/>
      <c r="Q36" s="32" t="s">
        <v>114</v>
      </c>
      <c r="R36" s="32" t="s">
        <v>115</v>
      </c>
      <c r="S36" s="32" t="s">
        <v>116</v>
      </c>
      <c r="T36" s="37" t="s">
        <v>117</v>
      </c>
      <c r="U36" s="32" t="s">
        <v>118</v>
      </c>
      <c r="V36" s="32" t="s">
        <v>119</v>
      </c>
      <c r="W36" s="32" t="s">
        <v>120</v>
      </c>
      <c r="X36" s="32" t="s">
        <v>121</v>
      </c>
      <c r="Y36" s="87"/>
      <c r="Z36" s="32" t="s">
        <v>122</v>
      </c>
      <c r="AA36" s="32" t="s">
        <v>123</v>
      </c>
      <c r="AB36" s="32" t="s">
        <v>124</v>
      </c>
    </row>
    <row r="37" spans="1:28">
      <c r="A37" s="15"/>
      <c r="B37" s="295"/>
      <c r="C37" s="320"/>
      <c r="D37" s="320"/>
      <c r="E37" s="321"/>
      <c r="F37" s="106" t="s">
        <v>167</v>
      </c>
      <c r="G37" s="87"/>
      <c r="H37" s="30" t="s">
        <v>126</v>
      </c>
      <c r="I37" s="30" t="s">
        <v>126</v>
      </c>
      <c r="J37" s="30" t="s">
        <v>127</v>
      </c>
      <c r="K37" s="30" t="s">
        <v>127</v>
      </c>
      <c r="L37" s="30" t="s">
        <v>128</v>
      </c>
      <c r="M37" s="31" t="s">
        <v>128</v>
      </c>
      <c r="N37" s="30" t="s">
        <v>129</v>
      </c>
      <c r="O37" s="30" t="s">
        <v>129</v>
      </c>
      <c r="P37" s="87"/>
      <c r="Q37" s="30" t="s">
        <v>130</v>
      </c>
      <c r="R37" s="30" t="s">
        <v>131</v>
      </c>
      <c r="S37" s="30" t="s">
        <v>131</v>
      </c>
      <c r="T37" s="36" t="s">
        <v>132</v>
      </c>
      <c r="U37" s="30" t="s">
        <v>132</v>
      </c>
      <c r="V37" s="30" t="s">
        <v>133</v>
      </c>
      <c r="W37" s="30" t="s">
        <v>133</v>
      </c>
      <c r="X37" s="30" t="s">
        <v>134</v>
      </c>
      <c r="Y37" s="87"/>
      <c r="Z37" s="30" t="s">
        <v>134</v>
      </c>
      <c r="AA37" s="30" t="s">
        <v>135</v>
      </c>
      <c r="AB37" s="30" t="s">
        <v>135</v>
      </c>
    </row>
    <row r="38" spans="1:28" ht="12.75" customHeight="1">
      <c r="A38" s="15"/>
      <c r="B38" s="332" t="s">
        <v>136</v>
      </c>
      <c r="C38" s="328" t="s">
        <v>168</v>
      </c>
      <c r="D38" s="328" t="s">
        <v>159</v>
      </c>
      <c r="E38" s="111" t="s">
        <v>137</v>
      </c>
      <c r="F38" s="331"/>
      <c r="G38" s="29"/>
      <c r="H38" s="16">
        <f>IF(H$19="-","-",H$19*'3h Losses'!G15)</f>
        <v>0.24091693169378359</v>
      </c>
      <c r="I38" s="16">
        <f>IF(I$19="-","-",I$19*'3h Losses'!H15)</f>
        <v>0.2370534930157501</v>
      </c>
      <c r="J38" s="16">
        <f>IF(J$19="-","-",J$19*'3h Losses'!I15)</f>
        <v>0.24274277684812809</v>
      </c>
      <c r="K38" s="16">
        <f>IF(K$19="-","-",K$19*'3h Losses'!J15)</f>
        <v>0.25325928402980663</v>
      </c>
      <c r="L38" s="16">
        <f>IF(L$19="-","-",L$19*'3h Losses'!K15)</f>
        <v>0.25781795114234318</v>
      </c>
      <c r="M38" s="16">
        <f>IF(M$19="-","-",M$19*'3h Losses'!L15)</f>
        <v>0.25311693586549394</v>
      </c>
      <c r="N38" s="16">
        <f>IF(N$19="-","-",N$19*'3h Losses'!M15)</f>
        <v>0.26001755656755593</v>
      </c>
      <c r="O38" s="16">
        <f>IF(O$19="-","-",O$19*'3h Losses'!N15)</f>
        <v>0.26573498396867218</v>
      </c>
      <c r="P38" s="29"/>
      <c r="Q38" s="16">
        <f>IF(Q$19="-","-",Q$19*'3h Losses'!P15)</f>
        <v>0.26573498396867218</v>
      </c>
      <c r="R38" s="16">
        <f>IF(R$19="-","-",R$19*'3h Losses'!Q15)</f>
        <v>0.27616269311857883</v>
      </c>
      <c r="S38" s="16">
        <f>IF(S$19="-","-",S$19*'3h Losses'!R15)</f>
        <v>0.28609047959608547</v>
      </c>
      <c r="T38" s="16">
        <f>IF(T$19="-","-",T$19*'3h Losses'!S15)</f>
        <v>0.29408936745569797</v>
      </c>
      <c r="U38" s="16">
        <f>IF(U$19="-","-",U$19*'3h Losses'!T15)</f>
        <v>0.33110114243433081</v>
      </c>
      <c r="V38" s="16">
        <f>IF(V$19="-","-",V$19*'3h Losses'!U15)</f>
        <v>0.47131063159430681</v>
      </c>
      <c r="W38" s="16">
        <f>IF(W$19="-","-",W$19*'3h Losses'!V15)</f>
        <v>0.43897614197678042</v>
      </c>
      <c r="X38" s="16">
        <f>IF(X$19="-","-",X$19*'3h Losses'!W15)</f>
        <v>0.46078851743275506</v>
      </c>
      <c r="Y38" s="29"/>
      <c r="Z38" s="16">
        <f>IF(Z$19="-","-",Z$19*'3h Losses'!Y15)</f>
        <v>0.44322138178346404</v>
      </c>
      <c r="AA38" s="16" t="str">
        <f>IF(AA$19="-","-",AA$19*'3h Losses'!Z15)</f>
        <v>-</v>
      </c>
      <c r="AB38" s="16" t="str">
        <f>IF(AB$19="-","-",AB$19*'3h Losses'!AA15)</f>
        <v>-</v>
      </c>
    </row>
    <row r="39" spans="1:28">
      <c r="A39" s="15"/>
      <c r="B39" s="332"/>
      <c r="C39" s="329"/>
      <c r="D39" s="329"/>
      <c r="E39" s="111" t="s">
        <v>139</v>
      </c>
      <c r="F39" s="331"/>
      <c r="G39" s="29"/>
      <c r="H39" s="16">
        <f>IF(H$19="-","-",H$19*'3h Losses'!G16)</f>
        <v>0.23559640476997723</v>
      </c>
      <c r="I39" s="16">
        <f>IF(I$19="-","-",I$19*'3h Losses'!H16)</f>
        <v>0.23181828815445066</v>
      </c>
      <c r="J39" s="16">
        <f>IF(J$19="-","-",J$19*'3h Losses'!I16)</f>
        <v>0.23738192707015746</v>
      </c>
      <c r="K39" s="16">
        <f>IF(K$19="-","-",K$19*'3h Losses'!J16)</f>
        <v>0.2476661825823035</v>
      </c>
      <c r="L39" s="16">
        <f>IF(L$19="-","-",L$19*'3h Losses'!K16)</f>
        <v>0.252124173868785</v>
      </c>
      <c r="M39" s="16">
        <f>IF(M$19="-","-",M$19*'3h Losses'!L16)</f>
        <v>0.24752697810422103</v>
      </c>
      <c r="N39" s="16">
        <f>IF(N$19="-","-",N$19*'3h Losses'!M16)</f>
        <v>0.25698526646995301</v>
      </c>
      <c r="O39" s="16">
        <f>IF(O$19="-","-",O$19*'3h Losses'!N16)</f>
        <v>0.2626360179945591</v>
      </c>
      <c r="P39" s="29"/>
      <c r="Q39" s="16">
        <f>IF(Q$19="-","-",Q$19*'3h Losses'!P16)</f>
        <v>0.2626360179945591</v>
      </c>
      <c r="R39" s="16">
        <f>IF(R$19="-","-",R$19*'3h Losses'!Q16)</f>
        <v>0.27082464707895187</v>
      </c>
      <c r="S39" s="16">
        <f>IF(S$19="-","-",S$19*'3h Losses'!R16)</f>
        <v>0.28055905969335859</v>
      </c>
      <c r="T39" s="16">
        <f>IF(T$19="-","-",T$19*'3h Losses'!S16)</f>
        <v>0.28882509171738951</v>
      </c>
      <c r="U39" s="16">
        <f>IF(U$19="-","-",U$19*'3h Losses'!T16)</f>
        <v>0.32516121732409747</v>
      </c>
      <c r="V39" s="16">
        <f>IF(V$19="-","-",V$19*'3h Losses'!U16)</f>
        <v>0.46302205652787365</v>
      </c>
      <c r="W39" s="16">
        <f>IF(W$19="-","-",W$19*'3h Losses'!V16)</f>
        <v>0.43125217520472675</v>
      </c>
      <c r="X39" s="16">
        <f>IF(X$19="-","-",X$19*'3h Losses'!W16)</f>
        <v>0.45103477755106403</v>
      </c>
      <c r="Y39" s="29"/>
      <c r="Z39" s="16">
        <f>IF(Z$19="-","-",Z$19*'3h Losses'!Y16)</f>
        <v>0.43384752637827745</v>
      </c>
      <c r="AA39" s="16" t="str">
        <f>IF(AA$19="-","-",AA$19*'3h Losses'!Z16)</f>
        <v>-</v>
      </c>
      <c r="AB39" s="16" t="str">
        <f>IF(AB$19="-","-",AB$19*'3h Losses'!AA16)</f>
        <v>-</v>
      </c>
    </row>
    <row r="40" spans="1:28">
      <c r="A40" s="15"/>
      <c r="B40" s="332"/>
      <c r="C40" s="329"/>
      <c r="D40" s="329"/>
      <c r="E40" s="111" t="s">
        <v>140</v>
      </c>
      <c r="F40" s="331"/>
      <c r="G40" s="29"/>
      <c r="H40" s="16">
        <f>IF(H$19="-","-",H$19*'3h Losses'!G17)</f>
        <v>0.2380046393276854</v>
      </c>
      <c r="I40" s="16">
        <f>IF(I$19="-","-",I$19*'3h Losses'!H17)</f>
        <v>0.23418790331554515</v>
      </c>
      <c r="J40" s="16">
        <f>IF(J$19="-","-",J$19*'3h Losses'!I17)</f>
        <v>0.23980841299511824</v>
      </c>
      <c r="K40" s="16">
        <f>IF(K$19="-","-",K$19*'3h Losses'!J17)</f>
        <v>0.25019779277496623</v>
      </c>
      <c r="L40" s="16">
        <f>IF(L$19="-","-",L$19*'3h Losses'!K17)</f>
        <v>0.25470135304491565</v>
      </c>
      <c r="M40" s="16">
        <f>IF(M$19="-","-",M$19*'3h Losses'!L17)</f>
        <v>0.2500571653675524</v>
      </c>
      <c r="N40" s="16">
        <f>IF(N$19="-","-",N$19*'3h Losses'!M17)</f>
        <v>0.25998397643126192</v>
      </c>
      <c r="O40" s="16">
        <f>IF(O$19="-","-",O$19*'3h Losses'!N17)</f>
        <v>0.26570066545150151</v>
      </c>
      <c r="P40" s="29"/>
      <c r="Q40" s="16">
        <f>IF(Q$19="-","-",Q$19*'3h Losses'!P17)</f>
        <v>0.26570066545150151</v>
      </c>
      <c r="R40" s="16">
        <f>IF(R$19="-","-",R$19*'3h Losses'!Q17)</f>
        <v>0.27455658347989148</v>
      </c>
      <c r="S40" s="16">
        <f>IF(S$19="-","-",S$19*'3h Losses'!R17)</f>
        <v>0.284427158324419</v>
      </c>
      <c r="T40" s="16">
        <f>IF(T$19="-","-",T$19*'3h Losses'!S17)</f>
        <v>0.29233665714661644</v>
      </c>
      <c r="U40" s="16">
        <f>IF(U$19="-","-",U$19*'3h Losses'!T17)</f>
        <v>0.32912424274979279</v>
      </c>
      <c r="V40" s="16">
        <f>IF(V$19="-","-",V$19*'3h Losses'!U17)</f>
        <v>0.46915495874552093</v>
      </c>
      <c r="W40" s="16">
        <f>IF(W$19="-","-",W$19*'3h Losses'!V17)</f>
        <v>0.43697205580359161</v>
      </c>
      <c r="X40" s="16">
        <f>IF(X$19="-","-",X$19*'3h Losses'!W17)</f>
        <v>0.4606000961795319</v>
      </c>
      <c r="Y40" s="29"/>
      <c r="Z40" s="16">
        <f>IF(Z$19="-","-",Z$19*'3h Losses'!Y17)</f>
        <v>0.44304222078946282</v>
      </c>
      <c r="AA40" s="16" t="str">
        <f>IF(AA$19="-","-",AA$19*'3h Losses'!Z17)</f>
        <v>-</v>
      </c>
      <c r="AB40" s="16" t="str">
        <f>IF(AB$19="-","-",AB$19*'3h Losses'!AA17)</f>
        <v>-</v>
      </c>
    </row>
    <row r="41" spans="1:28">
      <c r="A41" s="15"/>
      <c r="B41" s="332"/>
      <c r="C41" s="329"/>
      <c r="D41" s="329"/>
      <c r="E41" s="111" t="s">
        <v>141</v>
      </c>
      <c r="F41" s="331"/>
      <c r="G41" s="29"/>
      <c r="H41" s="16">
        <f>IF(H$19="-","-",H$19*'3h Losses'!G18)</f>
        <v>0.24090912848229701</v>
      </c>
      <c r="I41" s="16">
        <f>IF(I$19="-","-",I$19*'3h Losses'!H18)</f>
        <v>0.2370458149396322</v>
      </c>
      <c r="J41" s="16">
        <f>IF(J$19="-","-",J$19*'3h Losses'!I18)</f>
        <v>0.24273491449818335</v>
      </c>
      <c r="K41" s="16">
        <f>IF(K$19="-","-",K$19*'3h Losses'!J18)</f>
        <v>0.25325108105403266</v>
      </c>
      <c r="L41" s="16">
        <f>IF(L$19="-","-",L$19*'3h Losses'!K18)</f>
        <v>0.25780960051300522</v>
      </c>
      <c r="M41" s="16">
        <f>IF(M$19="-","-",M$19*'3h Losses'!L18)</f>
        <v>0.25310873750032509</v>
      </c>
      <c r="N41" s="16">
        <f>IF(N$19="-","-",N$19*'3h Losses'!M18)</f>
        <v>0.26464258210671682</v>
      </c>
      <c r="O41" s="16">
        <f>IF(O$19="-","-",O$19*'3h Losses'!N18)</f>
        <v>0.27046170743968639</v>
      </c>
      <c r="P41" s="29"/>
      <c r="Q41" s="16">
        <f>IF(Q$19="-","-",Q$19*'3h Losses'!P18)</f>
        <v>0.27046170743968639</v>
      </c>
      <c r="R41" s="16">
        <f>IF(R$19="-","-",R$19*'3h Losses'!Q18)</f>
        <v>0.28014644912789621</v>
      </c>
      <c r="S41" s="16">
        <f>IF(S$19="-","-",S$19*'3h Losses'!R18)</f>
        <v>0.29022310126059714</v>
      </c>
      <c r="T41" s="16">
        <f>IF(T$19="-","-",T$19*'3h Losses'!S18)</f>
        <v>0.30065436531804424</v>
      </c>
      <c r="U41" s="16">
        <f>IF(U$19="-","-",U$19*'3h Losses'!T18)</f>
        <v>0.3384950482805511</v>
      </c>
      <c r="V41" s="16">
        <f>IF(V$19="-","-",V$19*'3h Losses'!U18)</f>
        <v>0.48071444360212917</v>
      </c>
      <c r="W41" s="16">
        <f>IF(W$19="-","-",W$19*'3h Losses'!V18)</f>
        <v>0.44770845697157363</v>
      </c>
      <c r="X41" s="16">
        <f>IF(X$19="-","-",X$19*'3h Losses'!W18)</f>
        <v>0.47191645790955511</v>
      </c>
      <c r="Y41" s="29"/>
      <c r="Z41" s="16">
        <f>IF(Z$19="-","-",Z$19*'3h Losses'!Y18)</f>
        <v>0.4539386880505194</v>
      </c>
      <c r="AA41" s="16" t="str">
        <f>IF(AA$19="-","-",AA$19*'3h Losses'!Z18)</f>
        <v>-</v>
      </c>
      <c r="AB41" s="16" t="str">
        <f>IF(AB$19="-","-",AB$19*'3h Losses'!AA18)</f>
        <v>-</v>
      </c>
    </row>
    <row r="42" spans="1:28">
      <c r="A42" s="15"/>
      <c r="B42" s="332"/>
      <c r="C42" s="329"/>
      <c r="D42" s="329"/>
      <c r="E42" s="111" t="s">
        <v>142</v>
      </c>
      <c r="F42" s="331"/>
      <c r="G42" s="29"/>
      <c r="H42" s="16">
        <f>IF(H$19="-","-",H$19*'3h Losses'!G19)</f>
        <v>0.23609170583476491</v>
      </c>
      <c r="I42" s="16">
        <f>IF(I$19="-","-",I$19*'3h Losses'!H19)</f>
        <v>0.23230564637654347</v>
      </c>
      <c r="J42" s="16">
        <f>IF(J$19="-","-",J$19*'3h Losses'!I19)</f>
        <v>0.23788098188958048</v>
      </c>
      <c r="K42" s="16">
        <f>IF(K$19="-","-",K$19*'3h Losses'!J19)</f>
        <v>0.24818685828643694</v>
      </c>
      <c r="L42" s="16">
        <f>IF(L$19="-","-",L$19*'3h Losses'!K19)</f>
        <v>0.25265422173559282</v>
      </c>
      <c r="M42" s="16">
        <f>IF(M$19="-","-",M$19*'3h Losses'!L19)</f>
        <v>0.24804736115479598</v>
      </c>
      <c r="N42" s="16">
        <f>IF(N$19="-","-",N$19*'3h Losses'!M19)</f>
        <v>0.25696171913466087</v>
      </c>
      <c r="O42" s="16">
        <f>IF(O$19="-","-",O$19*'3h Losses'!N19)</f>
        <v>0.26261195288584505</v>
      </c>
      <c r="P42" s="29"/>
      <c r="Q42" s="16">
        <f>IF(Q$19="-","-",Q$19*'3h Losses'!P19)</f>
        <v>0.26261195288584505</v>
      </c>
      <c r="R42" s="16">
        <f>IF(R$19="-","-",R$19*'3h Losses'!Q19)</f>
        <v>0.27151623624028887</v>
      </c>
      <c r="S42" s="16">
        <f>IF(S$19="-","-",S$19*'3h Losses'!R19)</f>
        <v>0.28127601204757757</v>
      </c>
      <c r="T42" s="16">
        <f>IF(T$19="-","-",T$19*'3h Losses'!S19)</f>
        <v>0.29100997783509436</v>
      </c>
      <c r="U42" s="16">
        <f>IF(U$19="-","-",U$19*'3h Losses'!T19)</f>
        <v>0.32762281074128846</v>
      </c>
      <c r="V42" s="16">
        <f>IF(V$19="-","-",V$19*'3h Losses'!U19)</f>
        <v>0.46706504986105857</v>
      </c>
      <c r="W42" s="16">
        <f>IF(W$19="-","-",W$19*'3h Losses'!V19)</f>
        <v>0.43501029082288933</v>
      </c>
      <c r="X42" s="16">
        <f>IF(X$19="-","-",X$19*'3h Losses'!W19)</f>
        <v>0.45628384696114349</v>
      </c>
      <c r="Y42" s="29"/>
      <c r="Z42" s="16">
        <f>IF(Z$19="-","-",Z$19*'3h Losses'!Y19)</f>
        <v>0.43889936258129519</v>
      </c>
      <c r="AA42" s="16" t="str">
        <f>IF(AA$19="-","-",AA$19*'3h Losses'!Z19)</f>
        <v>-</v>
      </c>
      <c r="AB42" s="16" t="str">
        <f>IF(AB$19="-","-",AB$19*'3h Losses'!AA19)</f>
        <v>-</v>
      </c>
    </row>
    <row r="43" spans="1:28">
      <c r="A43" s="15"/>
      <c r="B43" s="332"/>
      <c r="C43" s="329"/>
      <c r="D43" s="329"/>
      <c r="E43" s="111" t="s">
        <v>143</v>
      </c>
      <c r="F43" s="331"/>
      <c r="G43" s="29"/>
      <c r="H43" s="16">
        <f>IF(H$19="-","-",H$19*'3h Losses'!G20)</f>
        <v>0.23799902246072904</v>
      </c>
      <c r="I43" s="16">
        <f>IF(I$19="-","-",I$19*'3h Losses'!H20)</f>
        <v>0.23418237652287663</v>
      </c>
      <c r="J43" s="16">
        <f>IF(J$19="-","-",J$19*'3h Losses'!I20)</f>
        <v>0.23980275355942568</v>
      </c>
      <c r="K43" s="16">
        <f>IF(K$19="-","-",K$19*'3h Losses'!J20)</f>
        <v>0.25019188815176746</v>
      </c>
      <c r="L43" s="16">
        <f>IF(L$19="-","-",L$19*'3h Losses'!K20)</f>
        <v>0.25469534213849926</v>
      </c>
      <c r="M43" s="16">
        <f>IF(M$19="-","-",M$19*'3h Losses'!L20)</f>
        <v>0.25005126406313527</v>
      </c>
      <c r="N43" s="16">
        <f>IF(N$19="-","-",N$19*'3h Losses'!M20)</f>
        <v>0.25842293069629363</v>
      </c>
      <c r="O43" s="16">
        <f>IF(O$19="-","-",O$19*'3h Losses'!N20)</f>
        <v>0.26410529447412523</v>
      </c>
      <c r="P43" s="29"/>
      <c r="Q43" s="16">
        <f>IF(Q$19="-","-",Q$19*'3h Losses'!P20)</f>
        <v>0.26410529447412523</v>
      </c>
      <c r="R43" s="16">
        <f>IF(R$19="-","-",R$19*'3h Losses'!Q20)</f>
        <v>0.27161444077958369</v>
      </c>
      <c r="S43" s="16">
        <f>IF(S$19="-","-",S$19*'3h Losses'!R20)</f>
        <v>0.28137775894820843</v>
      </c>
      <c r="T43" s="16">
        <f>IF(T$19="-","-",T$19*'3h Losses'!S20)</f>
        <v>0.28880695673113327</v>
      </c>
      <c r="U43" s="16">
        <f>IF(U$19="-","-",U$19*'3h Losses'!T20)</f>
        <v>0.32514195978801874</v>
      </c>
      <c r="V43" s="16">
        <f>IF(V$19="-","-",V$19*'3h Losses'!U20)</f>
        <v>0.46338053353388881</v>
      </c>
      <c r="W43" s="16">
        <f>IF(W$19="-","-",W$19*'3h Losses'!V20)</f>
        <v>0.43158320918297172</v>
      </c>
      <c r="X43" s="16">
        <f>IF(X$19="-","-",X$19*'3h Losses'!W20)</f>
        <v>0.45201058767432134</v>
      </c>
      <c r="Y43" s="29"/>
      <c r="Z43" s="16">
        <f>IF(Z$19="-","-",Z$19*'3h Losses'!Y20)</f>
        <v>0.43478798040017835</v>
      </c>
      <c r="AA43" s="16" t="str">
        <f>IF(AA$19="-","-",AA$19*'3h Losses'!Z20)</f>
        <v>-</v>
      </c>
      <c r="AB43" s="16" t="str">
        <f>IF(AB$19="-","-",AB$19*'3h Losses'!AA20)</f>
        <v>-</v>
      </c>
    </row>
    <row r="44" spans="1:28">
      <c r="A44" s="15"/>
      <c r="B44" s="332"/>
      <c r="C44" s="329"/>
      <c r="D44" s="329"/>
      <c r="E44" s="111" t="s">
        <v>144</v>
      </c>
      <c r="F44" s="331"/>
      <c r="G44" s="29"/>
      <c r="H44" s="16">
        <f>IF(H$19="-","-",H$19*'3h Losses'!G21)</f>
        <v>0.23910681513353765</v>
      </c>
      <c r="I44" s="16">
        <f>IF(I$19="-","-",I$19*'3h Losses'!H21)</f>
        <v>0.23527240419664891</v>
      </c>
      <c r="J44" s="16">
        <f>IF(J$19="-","-",J$19*'3h Losses'!I21)</f>
        <v>0.24091894189736848</v>
      </c>
      <c r="K44" s="16">
        <f>IF(K$19="-","-",K$19*'3h Losses'!J21)</f>
        <v>0.2513564338613466</v>
      </c>
      <c r="L44" s="16">
        <f>IF(L$19="-","-",L$19*'3h Losses'!K21)</f>
        <v>0.25588084967085084</v>
      </c>
      <c r="M44" s="16">
        <f>IF(M$19="-","-",M$19*'3h Losses'!L21)</f>
        <v>0.25121515522239996</v>
      </c>
      <c r="N44" s="16">
        <f>IF(N$19="-","-",N$19*'3h Losses'!M21)</f>
        <v>0.2619874380421231</v>
      </c>
      <c r="O44" s="16">
        <f>IF(O$19="-","-",O$19*'3h Losses'!N21)</f>
        <v>0.26774818041961373</v>
      </c>
      <c r="P44" s="29"/>
      <c r="Q44" s="16">
        <f>IF(Q$19="-","-",Q$19*'3h Losses'!P21)</f>
        <v>0.26774818041961373</v>
      </c>
      <c r="R44" s="16">
        <f>IF(R$19="-","-",R$19*'3h Losses'!Q21)</f>
        <v>0.27682661588263824</v>
      </c>
      <c r="S44" s="16">
        <f>IF(S$19="-","-",S$19*'3h Losses'!R21)</f>
        <v>0.28677810484627891</v>
      </c>
      <c r="T44" s="16">
        <f>IF(T$19="-","-",T$19*'3h Losses'!S21)</f>
        <v>0.294776889154862</v>
      </c>
      <c r="U44" s="16">
        <f>IF(U$19="-","-",U$19*'3h Losses'!T21)</f>
        <v>0.33186932808902408</v>
      </c>
      <c r="V44" s="16">
        <f>IF(V$19="-","-",V$19*'3h Losses'!U21)</f>
        <v>0.46952966356840348</v>
      </c>
      <c r="W44" s="16">
        <f>IF(W$19="-","-",W$19*'3h Losses'!V21)</f>
        <v>0.43730757061707909</v>
      </c>
      <c r="X44" s="16">
        <f>IF(X$19="-","-",X$19*'3h Losses'!W21)</f>
        <v>0.45736794890607807</v>
      </c>
      <c r="Y44" s="29"/>
      <c r="Z44" s="16">
        <f>IF(Z$19="-","-",Z$19*'3h Losses'!Y21)</f>
        <v>0.43916381403690097</v>
      </c>
      <c r="AA44" s="16" t="str">
        <f>IF(AA$19="-","-",AA$19*'3h Losses'!Z21)</f>
        <v>-</v>
      </c>
      <c r="AB44" s="16" t="str">
        <f>IF(AB$19="-","-",AB$19*'3h Losses'!AA21)</f>
        <v>-</v>
      </c>
    </row>
    <row r="45" spans="1:28">
      <c r="A45" s="15"/>
      <c r="B45" s="332"/>
      <c r="C45" s="329"/>
      <c r="D45" s="329"/>
      <c r="E45" s="111" t="s">
        <v>145</v>
      </c>
      <c r="F45" s="331"/>
      <c r="G45" s="29"/>
      <c r="H45" s="16">
        <f>IF(H$19="-","-",H$19*'3h Losses'!G22)</f>
        <v>0.23498638819709181</v>
      </c>
      <c r="I45" s="16">
        <f>IF(I$19="-","-",I$19*'3h Losses'!H22)</f>
        <v>0.23121805404726972</v>
      </c>
      <c r="J45" s="16">
        <f>IF(J$19="-","-",J$19*'3h Losses'!I22)</f>
        <v>0.23676728734440419</v>
      </c>
      <c r="K45" s="16">
        <f>IF(K$19="-","-",K$19*'3h Losses'!J22)</f>
        <v>0.24702491440987115</v>
      </c>
      <c r="L45" s="16">
        <f>IF(L$19="-","-",L$19*'3h Losses'!K22)</f>
        <v>0.25147136286924887</v>
      </c>
      <c r="M45" s="16">
        <f>IF(M$19="-","-",M$19*'3h Losses'!L22)</f>
        <v>0.24688607036614563</v>
      </c>
      <c r="N45" s="16">
        <f>IF(N$19="-","-",N$19*'3h Losses'!M22)</f>
        <v>0.25651794728245908</v>
      </c>
      <c r="O45" s="16">
        <f>IF(O$19="-","-",O$19*'3h Losses'!N22)</f>
        <v>0.26215842310275156</v>
      </c>
      <c r="P45" s="29"/>
      <c r="Q45" s="16">
        <f>IF(Q$19="-","-",Q$19*'3h Losses'!P22)</f>
        <v>0.26215842310275156</v>
      </c>
      <c r="R45" s="16">
        <f>IF(R$19="-","-",R$19*'3h Losses'!Q22)</f>
        <v>0.27104732879576765</v>
      </c>
      <c r="S45" s="16">
        <f>IF(S$19="-","-",S$19*'3h Losses'!R22)</f>
        <v>0.28204060865469743</v>
      </c>
      <c r="T45" s="16">
        <f>IF(T$19="-","-",T$19*'3h Losses'!S22)</f>
        <v>0.29035029113568733</v>
      </c>
      <c r="U45" s="16">
        <f>IF(U$19="-","-",U$19*'3h Losses'!T22)</f>
        <v>0.32802706263615455</v>
      </c>
      <c r="V45" s="16">
        <f>IF(V$19="-","-",V$19*'3h Losses'!U22)</f>
        <v>0.46764135872979962</v>
      </c>
      <c r="W45" s="16">
        <f>IF(W$19="-","-",W$19*'3h Losses'!V22)</f>
        <v>0.43467134717492278</v>
      </c>
      <c r="X45" s="16">
        <f>IF(X$19="-","-",X$19*'3h Losses'!W22)</f>
        <v>0.45461079538391114</v>
      </c>
      <c r="Y45" s="29"/>
      <c r="Z45" s="16">
        <f>IF(Z$19="-","-",Z$19*'3h Losses'!Y22)</f>
        <v>0.43717198570214033</v>
      </c>
      <c r="AA45" s="16" t="str">
        <f>IF(AA$19="-","-",AA$19*'3h Losses'!Z22)</f>
        <v>-</v>
      </c>
      <c r="AB45" s="16" t="str">
        <f>IF(AB$19="-","-",AB$19*'3h Losses'!AA22)</f>
        <v>-</v>
      </c>
    </row>
    <row r="46" spans="1:28">
      <c r="A46" s="15"/>
      <c r="B46" s="332"/>
      <c r="C46" s="329"/>
      <c r="D46" s="329"/>
      <c r="E46" s="111" t="s">
        <v>146</v>
      </c>
      <c r="F46" s="331"/>
      <c r="G46" s="29"/>
      <c r="H46" s="16">
        <f>IF(H$19="-","-",H$19*'3h Losses'!G23)</f>
        <v>0.23769713802109035</v>
      </c>
      <c r="I46" s="16">
        <f>IF(I$19="-","-",I$19*'3h Losses'!H23)</f>
        <v>0.23388533322085414</v>
      </c>
      <c r="J46" s="16">
        <f>IF(J$19="-","-",J$19*'3h Losses'!I23)</f>
        <v>0.23949858121815462</v>
      </c>
      <c r="K46" s="16">
        <f>IF(K$19="-","-",K$19*'3h Losses'!J23)</f>
        <v>0.24987453794933415</v>
      </c>
      <c r="L46" s="16">
        <f>IF(L$19="-","-",L$19*'3h Losses'!K23)</f>
        <v>0.25437227963242215</v>
      </c>
      <c r="M46" s="16">
        <f>IF(M$19="-","-",M$19*'3h Losses'!L23)</f>
        <v>0.24973409223212453</v>
      </c>
      <c r="N46" s="16">
        <f>IF(N$19="-","-",N$19*'3h Losses'!M23)</f>
        <v>0.2581452056217905</v>
      </c>
      <c r="O46" s="16">
        <f>IF(O$19="-","-",O$19*'3h Losses'!N23)</f>
        <v>0.26382146260832728</v>
      </c>
      <c r="P46" s="29"/>
      <c r="Q46" s="16">
        <f>IF(Q$19="-","-",Q$19*'3h Losses'!P23)</f>
        <v>0.26382146260832728</v>
      </c>
      <c r="R46" s="16">
        <f>IF(R$19="-","-",R$19*'3h Losses'!Q23)</f>
        <v>0.27321675474040669</v>
      </c>
      <c r="S46" s="16">
        <f>IF(S$19="-","-",S$19*'3h Losses'!R23)</f>
        <v>0.2830387672019184</v>
      </c>
      <c r="T46" s="16">
        <f>IF(T$19="-","-",T$19*'3h Losses'!S23)</f>
        <v>0.29203876064145606</v>
      </c>
      <c r="U46" s="16">
        <f>IF(U$19="-","-",U$19*'3h Losses'!T23)</f>
        <v>0.32879172808780061</v>
      </c>
      <c r="V46" s="16">
        <f>IF(V$19="-","-",V$19*'3h Losses'!U23)</f>
        <v>0.46817694757370121</v>
      </c>
      <c r="W46" s="16">
        <f>IF(W$19="-","-",W$19*'3h Losses'!V23)</f>
        <v>0.43605681255440581</v>
      </c>
      <c r="X46" s="16">
        <f>IF(X$19="-","-",X$19*'3h Losses'!W23)</f>
        <v>0.45861313764306716</v>
      </c>
      <c r="Y46" s="29"/>
      <c r="Z46" s="16">
        <f>IF(Z$19="-","-",Z$19*'3h Losses'!Y23)</f>
        <v>0.4411291277822062</v>
      </c>
      <c r="AA46" s="16" t="str">
        <f>IF(AA$19="-","-",AA$19*'3h Losses'!Z23)</f>
        <v>-</v>
      </c>
      <c r="AB46" s="16" t="str">
        <f>IF(AB$19="-","-",AB$19*'3h Losses'!AA23)</f>
        <v>-</v>
      </c>
    </row>
    <row r="47" spans="1:28">
      <c r="A47" s="15"/>
      <c r="B47" s="332"/>
      <c r="C47" s="329"/>
      <c r="D47" s="329"/>
      <c r="E47" s="111" t="s">
        <v>147</v>
      </c>
      <c r="F47" s="331"/>
      <c r="G47" s="29"/>
      <c r="H47" s="16">
        <f>IF(H$19="-","-",H$19*'3h Losses'!G24)</f>
        <v>0.23636035184033269</v>
      </c>
      <c r="I47" s="16">
        <f>IF(I$19="-","-",I$19*'3h Losses'!H24)</f>
        <v>0.2325699842690977</v>
      </c>
      <c r="J47" s="16">
        <f>IF(J$19="-","-",J$19*'3h Losses'!I24)</f>
        <v>0.23815166389155604</v>
      </c>
      <c r="K47" s="16">
        <f>IF(K$19="-","-",K$19*'3h Losses'!J24)</f>
        <v>0.24846926722527415</v>
      </c>
      <c r="L47" s="16">
        <f>IF(L$19="-","-",L$19*'3h Losses'!K24)</f>
        <v>0.25294171403532911</v>
      </c>
      <c r="M47" s="16">
        <f>IF(M$19="-","-",M$19*'3h Losses'!L24)</f>
        <v>0.24832961136146992</v>
      </c>
      <c r="N47" s="16">
        <f>IF(N$19="-","-",N$19*'3h Losses'!M24)</f>
        <v>0.25664840040339315</v>
      </c>
      <c r="O47" s="16">
        <f>IF(O$19="-","-",O$19*'3h Losses'!N24)</f>
        <v>0.26229174470786815</v>
      </c>
      <c r="P47" s="29"/>
      <c r="Q47" s="16">
        <f>IF(Q$19="-","-",Q$19*'3h Losses'!P24)</f>
        <v>0.26229174470786815</v>
      </c>
      <c r="R47" s="16">
        <f>IF(R$19="-","-",R$19*'3h Losses'!Q24)</f>
        <v>0.27118517088571437</v>
      </c>
      <c r="S47" s="16">
        <f>IF(S$19="-","-",S$19*'3h Losses'!R24)</f>
        <v>0.28093230295596733</v>
      </c>
      <c r="T47" s="16">
        <f>IF(T$19="-","-",T$19*'3h Losses'!S24)</f>
        <v>0.28813457270274728</v>
      </c>
      <c r="U47" s="16">
        <f>IF(U$19="-","-",U$19*'3h Losses'!T24)</f>
        <v>0.32438101021773008</v>
      </c>
      <c r="V47" s="16">
        <f>IF(V$19="-","-",V$19*'3h Losses'!U24)</f>
        <v>0.46244347995342766</v>
      </c>
      <c r="W47" s="16">
        <f>IF(W$19="-","-",W$19*'3h Losses'!V24)</f>
        <v>0.43072088191628738</v>
      </c>
      <c r="X47" s="16">
        <f>IF(X$19="-","-",X$19*'3h Losses'!W24)</f>
        <v>0.45528320617017909</v>
      </c>
      <c r="Y47" s="29"/>
      <c r="Z47" s="16">
        <f>IF(Z$19="-","-",Z$19*'3h Losses'!Y24)</f>
        <v>0.4379341150666779</v>
      </c>
      <c r="AA47" s="16" t="str">
        <f>IF(AA$19="-","-",AA$19*'3h Losses'!Z24)</f>
        <v>-</v>
      </c>
      <c r="AB47" s="16" t="str">
        <f>IF(AB$19="-","-",AB$19*'3h Losses'!AA24)</f>
        <v>-</v>
      </c>
    </row>
    <row r="48" spans="1:28">
      <c r="A48" s="15"/>
      <c r="B48" s="332"/>
      <c r="C48" s="329"/>
      <c r="D48" s="329"/>
      <c r="E48" s="111" t="s">
        <v>148</v>
      </c>
      <c r="F48" s="331"/>
      <c r="G48" s="29"/>
      <c r="H48" s="16">
        <f>IF(H$19="-","-",H$19*'3h Losses'!G25)</f>
        <v>0.23245871540863891</v>
      </c>
      <c r="I48" s="16">
        <f>IF(I$19="-","-",I$19*'3h Losses'!H25)</f>
        <v>0.2287309160138781</v>
      </c>
      <c r="J48" s="16">
        <f>IF(J$19="-","-",J$19*'3h Losses'!I25)</f>
        <v>0.23422045799821115</v>
      </c>
      <c r="K48" s="16">
        <f>IF(K$19="-","-",K$19*'3h Losses'!J25)</f>
        <v>0.24436774707769346</v>
      </c>
      <c r="L48" s="16">
        <f>IF(L$19="-","-",L$19*'3h Losses'!K25)</f>
        <v>0.24876636652509199</v>
      </c>
      <c r="M48" s="16">
        <f>IF(M$19="-","-",M$19*'3h Losses'!L25)</f>
        <v>0.24423039653456538</v>
      </c>
      <c r="N48" s="16">
        <f>IF(N$19="-","-",N$19*'3h Losses'!M25)</f>
        <v>0.25356271875573499</v>
      </c>
      <c r="O48" s="16">
        <f>IF(O$19="-","-",O$19*'3h Losses'!N25)</f>
        <v>0.25913821317716235</v>
      </c>
      <c r="P48" s="29"/>
      <c r="Q48" s="16">
        <f>IF(Q$19="-","-",Q$19*'3h Losses'!P25)</f>
        <v>0.25913821317716235</v>
      </c>
      <c r="R48" s="16">
        <f>IF(R$19="-","-",R$19*'3h Losses'!Q25)</f>
        <v>0.26940419652973191</v>
      </c>
      <c r="S48" s="16">
        <f>IF(S$19="-","-",S$19*'3h Losses'!R25)</f>
        <v>0.2790868929184192</v>
      </c>
      <c r="T48" s="16">
        <f>IF(T$19="-","-",T$19*'3h Losses'!S25)</f>
        <v>0.28730955091018873</v>
      </c>
      <c r="U48" s="16">
        <f>IF(U$19="-","-",U$19*'3h Losses'!T25)</f>
        <v>0.32345331735615507</v>
      </c>
      <c r="V48" s="16">
        <f>IF(V$19="-","-",V$19*'3h Losses'!U25)</f>
        <v>0.45969938064903471</v>
      </c>
      <c r="W48" s="16">
        <f>IF(W$19="-","-",W$19*'3h Losses'!V25)</f>
        <v>0.42816543330704332</v>
      </c>
      <c r="X48" s="16">
        <f>IF(X$19="-","-",X$19*'3h Losses'!W25)</f>
        <v>0.44780643917916307</v>
      </c>
      <c r="Y48" s="29"/>
      <c r="Z48" s="16">
        <f>IF(Z$19="-","-",Z$19*'3h Losses'!Y25)</f>
        <v>0.43073905879314628</v>
      </c>
      <c r="AA48" s="16" t="str">
        <f>IF(AA$19="-","-",AA$19*'3h Losses'!Z25)</f>
        <v>-</v>
      </c>
      <c r="AB48" s="16" t="str">
        <f>IF(AB$19="-","-",AB$19*'3h Losses'!AA25)</f>
        <v>-</v>
      </c>
    </row>
    <row r="49" spans="1:28">
      <c r="A49" s="15"/>
      <c r="B49" s="332"/>
      <c r="C49" s="329"/>
      <c r="D49" s="329"/>
      <c r="E49" s="111" t="s">
        <v>149</v>
      </c>
      <c r="F49" s="331"/>
      <c r="G49" s="29"/>
      <c r="H49" s="16">
        <f>IF(H$19="-","-",H$19*'3h Losses'!G26)</f>
        <v>0.24107374229856365</v>
      </c>
      <c r="I49" s="16">
        <f>IF(I$19="-","-",I$19*'3h Losses'!H26)</f>
        <v>0.23720778894399258</v>
      </c>
      <c r="J49" s="16">
        <f>IF(J$19="-","-",J$19*'3h Losses'!I26)</f>
        <v>0.24290077587864839</v>
      </c>
      <c r="K49" s="16">
        <f>IF(K$19="-","-",K$19*'3h Losses'!J26)</f>
        <v>0.25342412815767951</v>
      </c>
      <c r="L49" s="16">
        <f>IF(L$19="-","-",L$19*'3h Losses'!K26)</f>
        <v>0.25798576246451776</v>
      </c>
      <c r="M49" s="16">
        <f>IF(M$19="-","-",M$19*'3h Losses'!L26)</f>
        <v>0.25328168734026202</v>
      </c>
      <c r="N49" s="16">
        <f>IF(N$19="-","-",N$19*'3h Losses'!M26)</f>
        <v>0.26073862779084073</v>
      </c>
      <c r="O49" s="16">
        <f>IF(O$19="-","-",O$19*'3h Losses'!N26)</f>
        <v>0.26647191055351249</v>
      </c>
      <c r="P49" s="29"/>
      <c r="Q49" s="16">
        <f>IF(Q$19="-","-",Q$19*'3h Losses'!P26)</f>
        <v>0.26647191055351249</v>
      </c>
      <c r="R49" s="16">
        <f>IF(R$19="-","-",R$19*'3h Losses'!Q26)</f>
        <v>0.27539978583060498</v>
      </c>
      <c r="S49" s="16">
        <f>IF(S$19="-","-",S$19*'3h Losses'!R26)</f>
        <v>0.28530205125866898</v>
      </c>
      <c r="T49" s="16">
        <f>IF(T$19="-","-",T$19*'3h Losses'!S26)</f>
        <v>0.29537353738345445</v>
      </c>
      <c r="U49" s="16">
        <f>IF(U$19="-","-",U$19*'3h Losses'!T26)</f>
        <v>0.3325423329823225</v>
      </c>
      <c r="V49" s="16">
        <f>IF(V$19="-","-",V$19*'3h Losses'!U26)</f>
        <v>0.47452784496954231</v>
      </c>
      <c r="W49" s="16">
        <f>IF(W$19="-","-",W$19*'3h Losses'!V26)</f>
        <v>0.44195513671096942</v>
      </c>
      <c r="X49" s="16">
        <f>IF(X$19="-","-",X$19*'3h Losses'!W26)</f>
        <v>0.46387992935652983</v>
      </c>
      <c r="Y49" s="29"/>
      <c r="Z49" s="16">
        <f>IF(Z$19="-","-",Z$19*'3h Losses'!Y26)</f>
        <v>0.44620240825270818</v>
      </c>
      <c r="AA49" s="16" t="str">
        <f>IF(AA$19="-","-",AA$19*'3h Losses'!Z26)</f>
        <v>-</v>
      </c>
      <c r="AB49" s="16" t="str">
        <f>IF(AB$19="-","-",AB$19*'3h Losses'!AA26)</f>
        <v>-</v>
      </c>
    </row>
    <row r="50" spans="1:28">
      <c r="A50" s="15"/>
      <c r="B50" s="332"/>
      <c r="C50" s="329"/>
      <c r="D50" s="329"/>
      <c r="E50" s="111" t="s">
        <v>150</v>
      </c>
      <c r="F50" s="331"/>
      <c r="G50" s="29"/>
      <c r="H50" s="16">
        <f>IF(H$19="-","-",H$19*'3h Losses'!G27)</f>
        <v>0.23946572720438297</v>
      </c>
      <c r="I50" s="16">
        <f>IF(I$19="-","-",I$19*'3h Losses'!H27)</f>
        <v>0.23562556061235301</v>
      </c>
      <c r="J50" s="16">
        <f>IF(J$19="-","-",J$19*'3h Losses'!I27)</f>
        <v>0.24128057406704947</v>
      </c>
      <c r="K50" s="16">
        <f>IF(K$19="-","-",K$19*'3h Losses'!J27)</f>
        <v>0.25173373326265014</v>
      </c>
      <c r="L50" s="16">
        <f>IF(L$19="-","-",L$19*'3h Losses'!K27)</f>
        <v>0.25626494046137782</v>
      </c>
      <c r="M50" s="16">
        <f>IF(M$19="-","-",M$19*'3h Losses'!L27)</f>
        <v>0.25159224255693807</v>
      </c>
      <c r="N50" s="16">
        <f>IF(N$19="-","-",N$19*'3h Losses'!M27)</f>
        <v>0.26351094978314299</v>
      </c>
      <c r="O50" s="16">
        <f>IF(O$19="-","-",O$19*'3h Losses'!N27)</f>
        <v>0.26930519208228898</v>
      </c>
      <c r="P50" s="29"/>
      <c r="Q50" s="16">
        <f>IF(Q$19="-","-",Q$19*'3h Losses'!P27)</f>
        <v>0.26930519208228898</v>
      </c>
      <c r="R50" s="16">
        <f>IF(R$19="-","-",R$19*'3h Losses'!Q27)</f>
        <v>0.27829730926118057</v>
      </c>
      <c r="S50" s="16">
        <f>IF(S$19="-","-",S$19*'3h Losses'!R27)</f>
        <v>0.28830586582696427</v>
      </c>
      <c r="T50" s="16">
        <f>IF(T$19="-","-",T$19*'3h Losses'!S27)</f>
        <v>0.29700260954198038</v>
      </c>
      <c r="U50" s="16">
        <f>IF(U$19="-","-",U$19*'3h Losses'!T27)</f>
        <v>0.33437904821159692</v>
      </c>
      <c r="V50" s="16">
        <f>IF(V$19="-","-",V$19*'3h Losses'!U27)</f>
        <v>0.47710737077477888</v>
      </c>
      <c r="W50" s="16">
        <f>IF(W$19="-","-",W$19*'3h Losses'!V27)</f>
        <v>0.44435092193552472</v>
      </c>
      <c r="X50" s="16">
        <f>IF(X$19="-","-",X$19*'3h Losses'!W27)</f>
        <v>0.46740621341870742</v>
      </c>
      <c r="Y50" s="29"/>
      <c r="Z50" s="16">
        <f>IF(Z$19="-","-",Z$19*'3h Losses'!Y27)</f>
        <v>0.44960087393378723</v>
      </c>
      <c r="AA50" s="16" t="str">
        <f>IF(AA$19="-","-",AA$19*'3h Losses'!Z27)</f>
        <v>-</v>
      </c>
      <c r="AB50" s="16" t="str">
        <f>IF(AB$19="-","-",AB$19*'3h Losses'!AA27)</f>
        <v>-</v>
      </c>
    </row>
    <row r="51" spans="1:28">
      <c r="A51" s="15"/>
      <c r="B51" s="332"/>
      <c r="C51" s="329"/>
      <c r="D51" s="329"/>
      <c r="E51" s="111" t="s">
        <v>151</v>
      </c>
      <c r="F51" s="331"/>
      <c r="G51" s="29"/>
      <c r="H51" s="16">
        <f>IF(H$19="-","-",H$19*'3h Losses'!G28)</f>
        <v>0.23955053809766497</v>
      </c>
      <c r="I51" s="16">
        <f>IF(I$19="-","-",I$19*'3h Losses'!H28)</f>
        <v>0.23570901144479112</v>
      </c>
      <c r="J51" s="16">
        <f>IF(J$19="-","-",J$19*'3h Losses'!I28)</f>
        <v>0.24136602771946611</v>
      </c>
      <c r="K51" s="16">
        <f>IF(K$19="-","-",K$19*'3h Losses'!J28)</f>
        <v>0.25182288908063066</v>
      </c>
      <c r="L51" s="16">
        <f>IF(L$19="-","-",L$19*'3h Losses'!K28)</f>
        <v>0.25635570108408207</v>
      </c>
      <c r="M51" s="16">
        <f>IF(M$19="-","-",M$19*'3h Losses'!L28)</f>
        <v>0.25168134826355909</v>
      </c>
      <c r="N51" s="16">
        <f>IF(N$19="-","-",N$19*'3h Losses'!M28)</f>
        <v>0.26217262216414361</v>
      </c>
      <c r="O51" s="16">
        <f>IF(O$19="-","-",O$19*'3h Losses'!N28)</f>
        <v>0.26793743648503476</v>
      </c>
      <c r="P51" s="29"/>
      <c r="Q51" s="16">
        <f>IF(Q$19="-","-",Q$19*'3h Losses'!P28)</f>
        <v>0.26793743648503476</v>
      </c>
      <c r="R51" s="16">
        <f>IF(R$19="-","-",R$19*'3h Losses'!Q28)</f>
        <v>0.27702228898130754</v>
      </c>
      <c r="S51" s="16">
        <f>IF(S$19="-","-",S$19*'3h Losses'!R28)</f>
        <v>0.28563047458976404</v>
      </c>
      <c r="T51" s="16">
        <f>IF(T$19="-","-",T$19*'3h Losses'!S28)</f>
        <v>0.29404592427290266</v>
      </c>
      <c r="U51" s="16">
        <f>IF(U$19="-","-",U$19*'3h Losses'!T28)</f>
        <v>0.33382953596540244</v>
      </c>
      <c r="V51" s="16">
        <f>IF(V$19="-","-",V$19*'3h Losses'!U28)</f>
        <v>0.47591347045703436</v>
      </c>
      <c r="W51" s="16">
        <f>IF(W$19="-","-",W$19*'3h Losses'!V28)</f>
        <v>0.44603612032043177</v>
      </c>
      <c r="X51" s="16">
        <f>IF(X$19="-","-",X$19*'3h Losses'!W28)</f>
        <v>0.46649689874134825</v>
      </c>
      <c r="Y51" s="29"/>
      <c r="Z51" s="16">
        <f>IF(Z$19="-","-",Z$19*'3h Losses'!Y28)</f>
        <v>0.44652427833513719</v>
      </c>
      <c r="AA51" s="16" t="str">
        <f>IF(AA$19="-","-",AA$19*'3h Losses'!Z28)</f>
        <v>-</v>
      </c>
      <c r="AB51" s="16" t="str">
        <f>IF(AB$19="-","-",AB$19*'3h Losses'!AA28)</f>
        <v>-</v>
      </c>
    </row>
    <row r="52" spans="1:28" ht="12.75" customHeight="1">
      <c r="A52" s="15"/>
      <c r="B52" s="332" t="s">
        <v>152</v>
      </c>
      <c r="C52" s="329"/>
      <c r="D52" s="329"/>
      <c r="E52" s="111" t="s">
        <v>137</v>
      </c>
      <c r="F52" s="331"/>
      <c r="G52" s="29"/>
      <c r="H52" s="16">
        <f>IF(H$24="-","-",H$24*'3h Losses'!G29)</f>
        <v>0.24047603186300415</v>
      </c>
      <c r="I52" s="16">
        <f>IF(I$24="-","-",I$24*'3h Losses'!H29)</f>
        <v>0.23661966362807896</v>
      </c>
      <c r="J52" s="16">
        <f>IF(J$24="-","-",J$24*'3h Losses'!I29)</f>
        <v>0.24229853555515285</v>
      </c>
      <c r="K52" s="16">
        <f>IF(K$24="-","-",K$24*'3h Losses'!J29)</f>
        <v>0.25279579657507684</v>
      </c>
      <c r="L52" s="16">
        <f>IF(L$24="-","-",L$24*'3h Losses'!K29)</f>
        <v>0.25734612091342823</v>
      </c>
      <c r="M52" s="16">
        <f>IF(M$24="-","-",M$24*'3h Losses'!L29)</f>
        <v>0.25265370892081263</v>
      </c>
      <c r="N52" s="16">
        <f>IF(N$24="-","-",N$24*'3h Losses'!M29)</f>
        <v>0.25954785899067145</v>
      </c>
      <c r="O52" s="16">
        <f>IF(O$24="-","-",O$24*'3h Losses'!N29)</f>
        <v>0.2652549583899721</v>
      </c>
      <c r="P52" s="29"/>
      <c r="Q52" s="16">
        <f>IF(Q$24="-","-",Q$24*'3h Losses'!P29)</f>
        <v>0.2652549583899721</v>
      </c>
      <c r="R52" s="16">
        <f>IF(R$24="-","-",R$24*'3h Losses'!Q29)</f>
        <v>0.27547025149508897</v>
      </c>
      <c r="S52" s="16">
        <f>IF(S$24="-","-",S$24*'3h Losses'!R29)</f>
        <v>0.28533844390256957</v>
      </c>
      <c r="T52" s="16">
        <f>IF(T$24="-","-",T$24*'3h Losses'!S29)</f>
        <v>0.29340319674085036</v>
      </c>
      <c r="U52" s="16">
        <f>IF(U$24="-","-",U$24*'3h Losses'!T29)</f>
        <v>0.33029368168713719</v>
      </c>
      <c r="V52" s="16">
        <f>IF(V$24="-","-",V$24*'3h Losses'!U29)</f>
        <v>0.47021870891750123</v>
      </c>
      <c r="W52" s="16">
        <f>IF(W$24="-","-",W$24*'3h Losses'!V29)</f>
        <v>0.43796894008116521</v>
      </c>
      <c r="X52" s="16">
        <f>IF(X$24="-","-",X$24*'3h Losses'!W29)</f>
        <v>0.45964521266673714</v>
      </c>
      <c r="Y52" s="29"/>
      <c r="Z52" s="16">
        <f>IF(Z$24="-","-",Z$24*'3h Losses'!Y29)</f>
        <v>0.44229423063125561</v>
      </c>
      <c r="AA52" s="16" t="str">
        <f>IF(AA$24="-","-",AA$24*'3h Losses'!Z29)</f>
        <v>-</v>
      </c>
      <c r="AB52" s="16" t="str">
        <f>IF(AB$24="-","-",AB$24*'3h Losses'!AA29)</f>
        <v>-</v>
      </c>
    </row>
    <row r="53" spans="1:28">
      <c r="A53" s="15"/>
      <c r="B53" s="332"/>
      <c r="C53" s="329"/>
      <c r="D53" s="329"/>
      <c r="E53" s="111" t="s">
        <v>139</v>
      </c>
      <c r="F53" s="331"/>
      <c r="G53" s="29"/>
      <c r="H53" s="16">
        <f>IF(H$24="-","-",H$24*'3h Losses'!G30)</f>
        <v>0.23546951286413736</v>
      </c>
      <c r="I53" s="16">
        <f>IF(I$24="-","-",I$24*'3h Losses'!H30)</f>
        <v>0.23169343113712404</v>
      </c>
      <c r="J53" s="16">
        <f>IF(J$24="-","-",J$24*'3h Losses'!I30)</f>
        <v>0.23725407348441499</v>
      </c>
      <c r="K53" s="16">
        <f>IF(K$24="-","-",K$24*'3h Losses'!J30)</f>
        <v>0.24753278991041347</v>
      </c>
      <c r="L53" s="16">
        <f>IF(L$24="-","-",L$24*'3h Losses'!K30)</f>
        <v>0.25198838012880093</v>
      </c>
      <c r="M53" s="16">
        <f>IF(M$24="-","-",M$24*'3h Losses'!L30)</f>
        <v>0.24739366040767513</v>
      </c>
      <c r="N53" s="16">
        <f>IF(N$24="-","-",N$24*'3h Losses'!M30)</f>
        <v>0.25684685455205053</v>
      </c>
      <c r="O53" s="16">
        <f>IF(O$24="-","-",O$24*'3h Losses'!N30)</f>
        <v>0.26249456258950715</v>
      </c>
      <c r="P53" s="29"/>
      <c r="Q53" s="16">
        <f>IF(Q$24="-","-",Q$24*'3h Losses'!P30)</f>
        <v>0.26249456258950715</v>
      </c>
      <c r="R53" s="16">
        <f>IF(R$24="-","-",R$24*'3h Losses'!Q30)</f>
        <v>0.27066914563133254</v>
      </c>
      <c r="S53" s="16">
        <f>IF(S$24="-","-",S$24*'3h Losses'!R30)</f>
        <v>0.28038984801027672</v>
      </c>
      <c r="T53" s="16">
        <f>IF(T$24="-","-",T$24*'3h Losses'!S30)</f>
        <v>0.28865089459846849</v>
      </c>
      <c r="U53" s="16">
        <f>IF(U$24="-","-",U$24*'3h Losses'!T30)</f>
        <v>0.32495759332449947</v>
      </c>
      <c r="V53" s="16">
        <f>IF(V$24="-","-",V$24*'3h Losses'!U30)</f>
        <v>0.46275492737888446</v>
      </c>
      <c r="W53" s="16">
        <f>IF(W$24="-","-",W$24*'3h Losses'!V30)</f>
        <v>0.43100484499210207</v>
      </c>
      <c r="X53" s="16">
        <f>IF(X$24="-","-",X$24*'3h Losses'!W30)</f>
        <v>0.45077610169075133</v>
      </c>
      <c r="Y53" s="29"/>
      <c r="Z53" s="16">
        <f>IF(Z$24="-","-",Z$24*'3h Losses'!Y30)</f>
        <v>0.43364085226957488</v>
      </c>
      <c r="AA53" s="16" t="str">
        <f>IF(AA$24="-","-",AA$24*'3h Losses'!Z30)</f>
        <v>-</v>
      </c>
      <c r="AB53" s="16" t="str">
        <f>IF(AB$24="-","-",AB$24*'3h Losses'!AA30)</f>
        <v>-</v>
      </c>
    </row>
    <row r="54" spans="1:28">
      <c r="A54" s="15"/>
      <c r="B54" s="332"/>
      <c r="C54" s="329"/>
      <c r="D54" s="329"/>
      <c r="E54" s="111" t="s">
        <v>140</v>
      </c>
      <c r="F54" s="331"/>
      <c r="G54" s="29"/>
      <c r="H54" s="16">
        <f>IF(H$24="-","-",H$24*'3h Losses'!G31)</f>
        <v>0.23750321480649034</v>
      </c>
      <c r="I54" s="16">
        <f>IF(I$24="-","-",I$24*'3h Losses'!H31)</f>
        <v>0.23369451983520048</v>
      </c>
      <c r="J54" s="16">
        <f>IF(J$24="-","-",J$24*'3h Losses'!I31)</f>
        <v>0.23930318831124531</v>
      </c>
      <c r="K54" s="16">
        <f>IF(K$24="-","-",K$24*'3h Losses'!J31)</f>
        <v>0.24967067990523126</v>
      </c>
      <c r="L54" s="16">
        <f>IF(L$24="-","-",L$24*'3h Losses'!K31)</f>
        <v>0.25416475214352546</v>
      </c>
      <c r="M54" s="16">
        <f>IF(M$24="-","-",M$24*'3h Losses'!L31)</f>
        <v>0.24953034876948102</v>
      </c>
      <c r="N54" s="16">
        <f>IF(N$24="-","-",N$24*'3h Losses'!M31)</f>
        <v>0.2593570207517597</v>
      </c>
      <c r="O54" s="16">
        <f>IF(O$24="-","-",O$24*'3h Losses'!N31)</f>
        <v>0.26505992388142868</v>
      </c>
      <c r="P54" s="29"/>
      <c r="Q54" s="16">
        <f>IF(Q$24="-","-",Q$24*'3h Losses'!P31)</f>
        <v>0.26505992388142868</v>
      </c>
      <c r="R54" s="16">
        <f>IF(R$24="-","-",R$24*'3h Losses'!Q31)</f>
        <v>0.27368851910752273</v>
      </c>
      <c r="S54" s="16">
        <f>IF(S$24="-","-",S$24*'3h Losses'!R31)</f>
        <v>0.28348752885347028</v>
      </c>
      <c r="T54" s="16">
        <f>IF(T$24="-","-",T$24*'3h Losses'!S31)</f>
        <v>0.29141098834924906</v>
      </c>
      <c r="U54" s="16">
        <f>IF(U$24="-","-",U$24*'3h Losses'!T31)</f>
        <v>0.32803538150627409</v>
      </c>
      <c r="V54" s="16">
        <f>IF(V$24="-","-",V$24*'3h Losses'!U31)</f>
        <v>0.46770221092496295</v>
      </c>
      <c r="W54" s="16">
        <f>IF(W$24="-","-",W$24*'3h Losses'!V31)</f>
        <v>0.43563178488972698</v>
      </c>
      <c r="X54" s="16">
        <f>IF(X$24="-","-",X$24*'3h Losses'!W31)</f>
        <v>0.45897790134436811</v>
      </c>
      <c r="Y54" s="29"/>
      <c r="Z54" s="16">
        <f>IF(Z$24="-","-",Z$24*'3h Losses'!Y31)</f>
        <v>0.44170909680551829</v>
      </c>
      <c r="AA54" s="16" t="str">
        <f>IF(AA$24="-","-",AA$24*'3h Losses'!Z31)</f>
        <v>-</v>
      </c>
      <c r="AB54" s="16" t="str">
        <f>IF(AB$24="-","-",AB$24*'3h Losses'!AA31)</f>
        <v>-</v>
      </c>
    </row>
    <row r="55" spans="1:28">
      <c r="A55" s="15"/>
      <c r="B55" s="332"/>
      <c r="C55" s="329"/>
      <c r="D55" s="329"/>
      <c r="E55" s="111" t="s">
        <v>141</v>
      </c>
      <c r="F55" s="331"/>
      <c r="G55" s="29"/>
      <c r="H55" s="16">
        <f>IF(H$24="-","-",H$24*'3h Losses'!G32)</f>
        <v>0.24023029098574666</v>
      </c>
      <c r="I55" s="16">
        <f>IF(I$24="-","-",I$24*'3h Losses'!H32)</f>
        <v>0.23637786354818802</v>
      </c>
      <c r="J55" s="16">
        <f>IF(J$24="-","-",J$24*'3h Losses'!I32)</f>
        <v>0.24205093227334451</v>
      </c>
      <c r="K55" s="16">
        <f>IF(K$24="-","-",K$24*'3h Losses'!J32)</f>
        <v>0.25253746621118944</v>
      </c>
      <c r="L55" s="16">
        <f>IF(L$24="-","-",L$24*'3h Losses'!K32)</f>
        <v>0.25708314060299087</v>
      </c>
      <c r="M55" s="16">
        <f>IF(M$24="-","-",M$24*'3h Losses'!L32)</f>
        <v>0.25239552375536578</v>
      </c>
      <c r="N55" s="16">
        <f>IF(N$24="-","-",N$24*'3h Losses'!M32)</f>
        <v>0.26381505805507138</v>
      </c>
      <c r="O55" s="16">
        <f>IF(O$24="-","-",O$24*'3h Losses'!N32)</f>
        <v>0.26961598727563058</v>
      </c>
      <c r="P55" s="29"/>
      <c r="Q55" s="16">
        <f>IF(Q$24="-","-",Q$24*'3h Losses'!P32)</f>
        <v>0.26961598727563058</v>
      </c>
      <c r="R55" s="16">
        <f>IF(R$24="-","-",R$24*'3h Losses'!Q32)</f>
        <v>0.2792182328197107</v>
      </c>
      <c r="S55" s="16">
        <f>IF(S$24="-","-",S$24*'3h Losses'!R32)</f>
        <v>0.28921520008256441</v>
      </c>
      <c r="T55" s="16">
        <f>IF(T$24="-","-",T$24*'3h Losses'!S32)</f>
        <v>0.29950335571946063</v>
      </c>
      <c r="U55" s="16">
        <f>IF(U$24="-","-",U$24*'3h Losses'!T32)</f>
        <v>0.33713633523214503</v>
      </c>
      <c r="V55" s="16">
        <f>IF(V$24="-","-",V$24*'3h Losses'!U32)</f>
        <v>0.47890165148620456</v>
      </c>
      <c r="W55" s="16">
        <f>IF(W$24="-","-",W$24*'3h Losses'!V32)</f>
        <v>0.44602808829338031</v>
      </c>
      <c r="X55" s="16">
        <f>IF(X$24="-","-",X$24*'3h Losses'!W32)</f>
        <v>0.46990190449029184</v>
      </c>
      <c r="Y55" s="29"/>
      <c r="Z55" s="16">
        <f>IF(Z$24="-","-",Z$24*'3h Losses'!Y32)</f>
        <v>0.45227313241054801</v>
      </c>
      <c r="AA55" s="16" t="str">
        <f>IF(AA$24="-","-",AA$24*'3h Losses'!Z32)</f>
        <v>-</v>
      </c>
      <c r="AB55" s="16" t="str">
        <f>IF(AB$24="-","-",AB$24*'3h Losses'!AA32)</f>
        <v>-</v>
      </c>
    </row>
    <row r="56" spans="1:28">
      <c r="A56" s="15"/>
      <c r="B56" s="332"/>
      <c r="C56" s="329"/>
      <c r="D56" s="329"/>
      <c r="E56" s="111" t="s">
        <v>142</v>
      </c>
      <c r="F56" s="331"/>
      <c r="G56" s="29"/>
      <c r="H56" s="16">
        <f>IF(H$24="-","-",H$24*'3h Losses'!G33)</f>
        <v>0.23581861996984138</v>
      </c>
      <c r="I56" s="16">
        <f>IF(I$24="-","-",I$24*'3h Losses'!H33)</f>
        <v>0.23203693982396445</v>
      </c>
      <c r="J56" s="16">
        <f>IF(J$24="-","-",J$24*'3h Losses'!I33)</f>
        <v>0.23760582637973959</v>
      </c>
      <c r="K56" s="16">
        <f>IF(K$24="-","-",K$24*'3h Losses'!J33)</f>
        <v>0.24789978203097016</v>
      </c>
      <c r="L56" s="16">
        <f>IF(L$24="-","-",L$24*'3h Losses'!K33)</f>
        <v>0.25236197810752764</v>
      </c>
      <c r="M56" s="16">
        <f>IF(M$24="-","-",M$24*'3h Losses'!L33)</f>
        <v>0.24776044625482757</v>
      </c>
      <c r="N56" s="16">
        <f>IF(N$24="-","-",N$24*'3h Losses'!M33)</f>
        <v>0.25668134876494858</v>
      </c>
      <c r="O56" s="16">
        <f>IF(O$24="-","-",O$24*'3h Losses'!N33)</f>
        <v>0.26232541755844524</v>
      </c>
      <c r="P56" s="29"/>
      <c r="Q56" s="16">
        <f>IF(Q$24="-","-",Q$24*'3h Losses'!P33)</f>
        <v>0.26232541755844524</v>
      </c>
      <c r="R56" s="16">
        <f>IF(R$24="-","-",R$24*'3h Losses'!Q33)</f>
        <v>0.27121998546879678</v>
      </c>
      <c r="S56" s="16">
        <f>IF(S$24="-","-",S$24*'3h Losses'!R33)</f>
        <v>0.28095595839957227</v>
      </c>
      <c r="T56" s="16">
        <f>IF(T$24="-","-",T$24*'3h Losses'!S33)</f>
        <v>0.290659606568347</v>
      </c>
      <c r="U56" s="16">
        <f>IF(U$24="-","-",U$24*'3h Losses'!T33)</f>
        <v>0.32721345529450635</v>
      </c>
      <c r="V56" s="16">
        <f>IF(V$24="-","-",V$24*'3h Losses'!U33)</f>
        <v>0.46648146527569473</v>
      </c>
      <c r="W56" s="16">
        <f>IF(W$24="-","-",W$24*'3h Losses'!V33)</f>
        <v>0.43447042878170949</v>
      </c>
      <c r="X56" s="16">
        <f>IF(X$24="-","-",X$24*'3h Losses'!W33)</f>
        <v>0.45570943753697607</v>
      </c>
      <c r="Y56" s="29"/>
      <c r="Z56" s="16">
        <f>IF(Z$24="-","-",Z$24*'3h Losses'!Y33)</f>
        <v>0.43843758714051911</v>
      </c>
      <c r="AA56" s="16" t="str">
        <f>IF(AA$24="-","-",AA$24*'3h Losses'!Z33)</f>
        <v>-</v>
      </c>
      <c r="AB56" s="16" t="str">
        <f>IF(AB$24="-","-",AB$24*'3h Losses'!AA33)</f>
        <v>-</v>
      </c>
    </row>
    <row r="57" spans="1:28">
      <c r="A57" s="15"/>
      <c r="B57" s="332"/>
      <c r="C57" s="329"/>
      <c r="D57" s="329"/>
      <c r="E57" s="111" t="s">
        <v>143</v>
      </c>
      <c r="F57" s="331"/>
      <c r="G57" s="29"/>
      <c r="H57" s="16">
        <f>IF(H$24="-","-",H$24*'3h Losses'!G34)</f>
        <v>0.23751690268161504</v>
      </c>
      <c r="I57" s="16">
        <f>IF(I$24="-","-",I$24*'3h Losses'!H34)</f>
        <v>0.23370798820617575</v>
      </c>
      <c r="J57" s="16">
        <f>IF(J$24="-","-",J$24*'3h Losses'!I34)</f>
        <v>0.23931697992312395</v>
      </c>
      <c r="K57" s="16">
        <f>IF(K$24="-","-",K$24*'3h Losses'!J34)</f>
        <v>0.24968506902030754</v>
      </c>
      <c r="L57" s="16">
        <f>IF(L$24="-","-",L$24*'3h Losses'!K34)</f>
        <v>0.25417940026267311</v>
      </c>
      <c r="M57" s="16">
        <f>IF(M$24="-","-",M$24*'3h Losses'!L34)</f>
        <v>0.24954472979694017</v>
      </c>
      <c r="N57" s="16">
        <f>IF(N$24="-","-",N$24*'3h Losses'!M34)</f>
        <v>0.25804039297103276</v>
      </c>
      <c r="O57" s="16">
        <f>IF(O$24="-","-",O$24*'3h Losses'!N34)</f>
        <v>0.26371434527195781</v>
      </c>
      <c r="P57" s="29"/>
      <c r="Q57" s="16">
        <f>IF(Q$24="-","-",Q$24*'3h Losses'!P34)</f>
        <v>0.26371434527195781</v>
      </c>
      <c r="R57" s="16">
        <f>IF(R$24="-","-",R$24*'3h Losses'!Q34)</f>
        <v>0.27134957797137532</v>
      </c>
      <c r="S57" s="16">
        <f>IF(S$24="-","-",S$24*'3h Losses'!R34)</f>
        <v>0.28109141778709279</v>
      </c>
      <c r="T57" s="16">
        <f>IF(T$24="-","-",T$24*'3h Losses'!S34)</f>
        <v>0.28858019620892683</v>
      </c>
      <c r="U57" s="16">
        <f>IF(U$24="-","-",U$24*'3h Losses'!T34)</f>
        <v>0.32487716459991889</v>
      </c>
      <c r="V57" s="16">
        <f>IF(V$24="-","-",V$24*'3h Losses'!U34)</f>
        <v>0.46294101035392143</v>
      </c>
      <c r="W57" s="16">
        <f>IF(W$24="-","-",W$24*'3h Losses'!V34)</f>
        <v>0.43117655087400847</v>
      </c>
      <c r="X57" s="16">
        <f>IF(X$24="-","-",X$24*'3h Losses'!W34)</f>
        <v>0.45154017046545114</v>
      </c>
      <c r="Y57" s="29"/>
      <c r="Z57" s="16">
        <f>IF(Z$24="-","-",Z$24*'3h Losses'!Y34)</f>
        <v>0.43441148706032678</v>
      </c>
      <c r="AA57" s="16" t="str">
        <f>IF(AA$24="-","-",AA$24*'3h Losses'!Z34)</f>
        <v>-</v>
      </c>
      <c r="AB57" s="16" t="str">
        <f>IF(AB$24="-","-",AB$24*'3h Losses'!AA34)</f>
        <v>-</v>
      </c>
    </row>
    <row r="58" spans="1:28">
      <c r="A58" s="15"/>
      <c r="B58" s="332"/>
      <c r="C58" s="329"/>
      <c r="D58" s="329"/>
      <c r="E58" s="111" t="s">
        <v>144</v>
      </c>
      <c r="F58" s="331"/>
      <c r="G58" s="29"/>
      <c r="H58" s="16">
        <f>IF(H$24="-","-",H$24*'3h Losses'!G35)</f>
        <v>0.23881946514113728</v>
      </c>
      <c r="I58" s="16">
        <f>IF(I$24="-","-",I$24*'3h Losses'!H35)</f>
        <v>0.23498966226175189</v>
      </c>
      <c r="J58" s="16">
        <f>IF(J$24="-","-",J$24*'3h Losses'!I35)</f>
        <v>0.24062941415603392</v>
      </c>
      <c r="K58" s="16">
        <f>IF(K$24="-","-",K$24*'3h Losses'!J35)</f>
        <v>0.2510543627166178</v>
      </c>
      <c r="L58" s="16">
        <f>IF(L$24="-","-",L$24*'3h Losses'!K35)</f>
        <v>0.25557334124551695</v>
      </c>
      <c r="M58" s="16">
        <f>IF(M$24="-","-",M$24*'3h Losses'!L35)</f>
        <v>0.250913253861271</v>
      </c>
      <c r="N58" s="16">
        <f>IF(N$24="-","-",N$24*'3h Losses'!M35)</f>
        <v>0.26163260934554033</v>
      </c>
      <c r="O58" s="16">
        <f>IF(O$24="-","-",O$24*'3h Losses'!N35)</f>
        <v>0.26738554952944327</v>
      </c>
      <c r="P58" s="29"/>
      <c r="Q58" s="16">
        <f>IF(Q$24="-","-",Q$24*'3h Losses'!P35)</f>
        <v>0.26738554952944327</v>
      </c>
      <c r="R58" s="16">
        <f>IF(R$24="-","-",R$24*'3h Losses'!Q35)</f>
        <v>0.27645168940514331</v>
      </c>
      <c r="S58" s="16">
        <f>IF(S$24="-","-",S$24*'3h Losses'!R35)</f>
        <v>0.28637228394025899</v>
      </c>
      <c r="T58" s="16">
        <f>IF(T$24="-","-",T$24*'3h Losses'!S35)</f>
        <v>0.29418261936454654</v>
      </c>
      <c r="U58" s="16">
        <f>IF(U$24="-","-",U$24*'3h Losses'!T35)</f>
        <v>0.33116821110093425</v>
      </c>
      <c r="V58" s="16">
        <f>IF(V$24="-","-",V$24*'3h Losses'!U35)</f>
        <v>0.46882309528245236</v>
      </c>
      <c r="W58" s="16">
        <f>IF(W$24="-","-",W$24*'3h Losses'!V35)</f>
        <v>0.43665360712765489</v>
      </c>
      <c r="X58" s="16">
        <f>IF(X$24="-","-",X$24*'3h Losses'!W35)</f>
        <v>0.45668398649629099</v>
      </c>
      <c r="Y58" s="29"/>
      <c r="Z58" s="16">
        <f>IF(Z$24="-","-",Z$24*'3h Losses'!Y35)</f>
        <v>0.43866989505907505</v>
      </c>
      <c r="AA58" s="16" t="str">
        <f>IF(AA$24="-","-",AA$24*'3h Losses'!Z35)</f>
        <v>-</v>
      </c>
      <c r="AB58" s="16" t="str">
        <f>IF(AB$24="-","-",AB$24*'3h Losses'!AA35)</f>
        <v>-</v>
      </c>
    </row>
    <row r="59" spans="1:28">
      <c r="A59" s="15"/>
      <c r="B59" s="332"/>
      <c r="C59" s="329"/>
      <c r="D59" s="329"/>
      <c r="E59" s="111" t="s">
        <v>145</v>
      </c>
      <c r="F59" s="331"/>
      <c r="G59" s="29"/>
      <c r="H59" s="16">
        <f>IF(H$24="-","-",H$24*'3h Losses'!G36)</f>
        <v>0.23484900091505895</v>
      </c>
      <c r="I59" s="16">
        <f>IF(I$24="-","-",I$24*'3h Losses'!H36)</f>
        <v>0.23108286996173097</v>
      </c>
      <c r="J59" s="16">
        <f>IF(J$24="-","-",J$24*'3h Losses'!I36)</f>
        <v>0.2366288588408125</v>
      </c>
      <c r="K59" s="16">
        <f>IF(K$24="-","-",K$24*'3h Losses'!J36)</f>
        <v>0.24688048867591458</v>
      </c>
      <c r="L59" s="16">
        <f>IF(L$24="-","-",L$24*'3h Losses'!K36)</f>
        <v>0.25132433747208105</v>
      </c>
      <c r="M59" s="16">
        <f>IF(M$24="-","-",M$24*'3h Losses'!L36)</f>
        <v>0.24674172580883055</v>
      </c>
      <c r="N59" s="16">
        <f>IF(N$24="-","-",N$24*'3h Losses'!M36)</f>
        <v>0.25637684109288833</v>
      </c>
      <c r="O59" s="16">
        <f>IF(O$24="-","-",O$24*'3h Losses'!N36)</f>
        <v>0.26201421418271381</v>
      </c>
      <c r="P59" s="29"/>
      <c r="Q59" s="16">
        <f>IF(Q$24="-","-",Q$24*'3h Losses'!P36)</f>
        <v>0.26201421418271381</v>
      </c>
      <c r="R59" s="16">
        <f>IF(R$24="-","-",R$24*'3h Losses'!Q36)</f>
        <v>0.270898230238864</v>
      </c>
      <c r="S59" s="16">
        <f>IF(S$24="-","-",S$24*'3h Losses'!R36)</f>
        <v>0.2817783241164053</v>
      </c>
      <c r="T59" s="16">
        <f>IF(T$24="-","-",T$24*'3h Losses'!S36)</f>
        <v>0.29008027898241351</v>
      </c>
      <c r="U59" s="16">
        <f>IF(U$24="-","-",U$24*'3h Losses'!T36)</f>
        <v>0.32765964490846555</v>
      </c>
      <c r="V59" s="16">
        <f>IF(V$24="-","-",V$24*'3h Losses'!U36)</f>
        <v>0.46711756132108251</v>
      </c>
      <c r="W59" s="16">
        <f>IF(W$24="-","-",W$24*'3h Losses'!V36)</f>
        <v>0.4342926266874842</v>
      </c>
      <c r="X59" s="16">
        <f>IF(X$24="-","-",X$24*'3h Losses'!W36)</f>
        <v>0.45421470205238235</v>
      </c>
      <c r="Y59" s="29"/>
      <c r="Z59" s="16">
        <f>IF(Z$24="-","-",Z$24*'3h Losses'!Y36)</f>
        <v>0.43679821699485022</v>
      </c>
      <c r="AA59" s="16" t="str">
        <f>IF(AA$24="-","-",AA$24*'3h Losses'!Z36)</f>
        <v>-</v>
      </c>
      <c r="AB59" s="16" t="str">
        <f>IF(AB$24="-","-",AB$24*'3h Losses'!AA36)</f>
        <v>-</v>
      </c>
    </row>
    <row r="60" spans="1:28">
      <c r="A60" s="15"/>
      <c r="B60" s="332"/>
      <c r="C60" s="329"/>
      <c r="D60" s="329"/>
      <c r="E60" s="111" t="s">
        <v>146</v>
      </c>
      <c r="F60" s="331"/>
      <c r="G60" s="29"/>
      <c r="H60" s="16">
        <f>IF(H$24="-","-",H$24*'3h Losses'!G37)</f>
        <v>0.23706212238647048</v>
      </c>
      <c r="I60" s="16">
        <f>IF(I$24="-","-",I$24*'3h Losses'!H37)</f>
        <v>0.23326050094672576</v>
      </c>
      <c r="J60" s="16">
        <f>IF(J$24="-","-",J$24*'3h Losses'!I37)</f>
        <v>0.23885875296944717</v>
      </c>
      <c r="K60" s="16">
        <f>IF(K$24="-","-",K$24*'3h Losses'!J37)</f>
        <v>0.24920698999477203</v>
      </c>
      <c r="L60" s="16">
        <f>IF(L$24="-","-",L$24*'3h Losses'!K37)</f>
        <v>0.25369271581467795</v>
      </c>
      <c r="M60" s="16">
        <f>IF(M$24="-","-",M$24*'3h Losses'!L37)</f>
        <v>0.24906691948286352</v>
      </c>
      <c r="N60" s="16">
        <f>IF(N$24="-","-",N$24*'3h Losses'!M37)</f>
        <v>0.25771301152790904</v>
      </c>
      <c r="O60" s="16">
        <f>IF(O$24="-","-",O$24*'3h Losses'!N37)</f>
        <v>0.26337976516248923</v>
      </c>
      <c r="P60" s="29"/>
      <c r="Q60" s="16">
        <f>IF(Q$24="-","-",Q$24*'3h Losses'!P37)</f>
        <v>0.26337976516248923</v>
      </c>
      <c r="R60" s="16">
        <f>IF(R$24="-","-",R$24*'3h Losses'!Q37)</f>
        <v>0.2726044942541615</v>
      </c>
      <c r="S60" s="16">
        <f>IF(S$24="-","-",S$24*'3h Losses'!R37)</f>
        <v>0.28237458687424005</v>
      </c>
      <c r="T60" s="16">
        <f>IF(T$24="-","-",T$24*'3h Losses'!S37)</f>
        <v>0.29133156467137383</v>
      </c>
      <c r="U60" s="16">
        <f>IF(U$24="-","-",U$24*'3h Losses'!T37)</f>
        <v>0.32795848624504487</v>
      </c>
      <c r="V60" s="16">
        <f>IF(V$24="-","-",V$24*'3h Losses'!U37)</f>
        <v>0.46710478259388144</v>
      </c>
      <c r="W60" s="16">
        <f>IF(W$24="-","-",W$24*'3h Losses'!V37)</f>
        <v>0.43506752722721925</v>
      </c>
      <c r="X60" s="16">
        <f>IF(X$24="-","-",X$24*'3h Losses'!W37)</f>
        <v>0.45739625422872648</v>
      </c>
      <c r="Y60" s="29"/>
      <c r="Z60" s="16">
        <f>IF(Z$24="-","-",Z$24*'3h Losses'!Y37)</f>
        <v>0.44013826426420088</v>
      </c>
      <c r="AA60" s="16" t="str">
        <f>IF(AA$24="-","-",AA$24*'3h Losses'!Z37)</f>
        <v>-</v>
      </c>
      <c r="AB60" s="16" t="str">
        <f>IF(AB$24="-","-",AB$24*'3h Losses'!AA37)</f>
        <v>-</v>
      </c>
    </row>
    <row r="61" spans="1:28">
      <c r="A61" s="15"/>
      <c r="B61" s="332"/>
      <c r="C61" s="329"/>
      <c r="D61" s="329"/>
      <c r="E61" s="111" t="s">
        <v>147</v>
      </c>
      <c r="F61" s="331"/>
      <c r="G61" s="29"/>
      <c r="H61" s="16">
        <f>IF(H$24="-","-",H$24*'3h Losses'!G38)</f>
        <v>0.23616755728785857</v>
      </c>
      <c r="I61" s="16">
        <f>IF(I$24="-","-",I$24*'3h Losses'!H38)</f>
        <v>0.23238028144590017</v>
      </c>
      <c r="J61" s="16">
        <f>IF(J$24="-","-",J$24*'3h Losses'!I38)</f>
        <v>0.23795740820060179</v>
      </c>
      <c r="K61" s="16">
        <f>IF(K$24="-","-",K$24*'3h Losses'!J38)</f>
        <v>0.24826659566549147</v>
      </c>
      <c r="L61" s="16">
        <f>IF(L$24="-","-",L$24*'3h Losses'!K38)</f>
        <v>0.25273539438747034</v>
      </c>
      <c r="M61" s="16">
        <f>IF(M$24="-","-",M$24*'3h Losses'!L38)</f>
        <v>0.24812705371626534</v>
      </c>
      <c r="N61" s="16">
        <f>IF(N$24="-","-",N$24*'3h Losses'!M38)</f>
        <v>0.25652991549922577</v>
      </c>
      <c r="O61" s="16">
        <f>IF(O$24="-","-",O$24*'3h Losses'!N38)</f>
        <v>0.26217065448409599</v>
      </c>
      <c r="P61" s="29"/>
      <c r="Q61" s="16">
        <f>IF(Q$24="-","-",Q$24*'3h Losses'!P38)</f>
        <v>0.26217065448409599</v>
      </c>
      <c r="R61" s="16">
        <f>IF(R$24="-","-",R$24*'3h Losses'!Q38)</f>
        <v>0.2710599749018956</v>
      </c>
      <c r="S61" s="16">
        <f>IF(S$24="-","-",S$24*'3h Losses'!R38)</f>
        <v>0.28079623394505815</v>
      </c>
      <c r="T61" s="16">
        <f>IF(T$24="-","-",T$24*'3h Losses'!S38)</f>
        <v>0.28816527680267096</v>
      </c>
      <c r="U61" s="16">
        <f>IF(U$24="-","-",U$24*'3h Losses'!T38)</f>
        <v>0.32441680334945766</v>
      </c>
      <c r="V61" s="16">
        <f>IF(V$24="-","-",V$24*'3h Losses'!U38)</f>
        <v>0.46249450729434205</v>
      </c>
      <c r="W61" s="16">
        <f>IF(W$24="-","-",W$24*'3h Losses'!V38)</f>
        <v>0.43076784560141251</v>
      </c>
      <c r="X61" s="16">
        <f>IF(X$24="-","-",X$24*'3h Losses'!W38)</f>
        <v>0.45529731532635193</v>
      </c>
      <c r="Y61" s="29"/>
      <c r="Z61" s="16">
        <f>IF(Z$24="-","-",Z$24*'3h Losses'!Y38)</f>
        <v>0.43795319964660451</v>
      </c>
      <c r="AA61" s="16" t="str">
        <f>IF(AA$24="-","-",AA$24*'3h Losses'!Z38)</f>
        <v>-</v>
      </c>
      <c r="AB61" s="16" t="str">
        <f>IF(AB$24="-","-",AB$24*'3h Losses'!AA38)</f>
        <v>-</v>
      </c>
    </row>
    <row r="62" spans="1:28">
      <c r="A62" s="15"/>
      <c r="B62" s="332"/>
      <c r="C62" s="329"/>
      <c r="D62" s="329"/>
      <c r="E62" s="111" t="s">
        <v>148</v>
      </c>
      <c r="F62" s="331"/>
      <c r="G62" s="29"/>
      <c r="H62" s="16">
        <f>IF(H$24="-","-",H$24*'3h Losses'!G39)</f>
        <v>0.23243659539828693</v>
      </c>
      <c r="I62" s="16">
        <f>IF(I$24="-","-",I$24*'3h Losses'!H39)</f>
        <v>0.22870915072871273</v>
      </c>
      <c r="J62" s="16">
        <f>IF(J$24="-","-",J$24*'3h Losses'!I39)</f>
        <v>0.23419817034620183</v>
      </c>
      <c r="K62" s="16">
        <f>IF(K$24="-","-",K$24*'3h Losses'!J39)</f>
        <v>0.24434449384287477</v>
      </c>
      <c r="L62" s="16">
        <f>IF(L$24="-","-",L$24*'3h Losses'!K39)</f>
        <v>0.24874269473204655</v>
      </c>
      <c r="M62" s="16">
        <f>IF(M$24="-","-",M$24*'3h Losses'!L39)</f>
        <v>0.24420715636957471</v>
      </c>
      <c r="N62" s="16">
        <f>IF(N$24="-","-",N$24*'3h Losses'!M39)</f>
        <v>0.25353859055751321</v>
      </c>
      <c r="O62" s="16">
        <f>IF(O$24="-","-",O$24*'3h Losses'!N39)</f>
        <v>0.2591135544331441</v>
      </c>
      <c r="P62" s="29"/>
      <c r="Q62" s="16">
        <f>IF(Q$24="-","-",Q$24*'3h Losses'!P39)</f>
        <v>0.2591135544331441</v>
      </c>
      <c r="R62" s="16">
        <f>IF(R$24="-","-",R$24*'3h Losses'!Q39)</f>
        <v>0.26938575535567505</v>
      </c>
      <c r="S62" s="16">
        <f>IF(S$24="-","-",S$24*'3h Losses'!R39)</f>
        <v>0.27906549438865802</v>
      </c>
      <c r="T62" s="16">
        <f>IF(T$24="-","-",T$24*'3h Losses'!S39)</f>
        <v>0.28728752192161272</v>
      </c>
      <c r="U62" s="16">
        <f>IF(U$24="-","-",U$24*'3h Losses'!T39)</f>
        <v>0.32342628809569557</v>
      </c>
      <c r="V62" s="16">
        <f>IF(V$24="-","-",V$24*'3h Losses'!U39)</f>
        <v>0.45968668060245504</v>
      </c>
      <c r="W62" s="16">
        <f>IF(W$24="-","-",W$24*'3h Losses'!V39)</f>
        <v>0.42815323965160573</v>
      </c>
      <c r="X62" s="16">
        <f>IF(X$24="-","-",X$24*'3h Losses'!W39)</f>
        <v>0.4477936861706357</v>
      </c>
      <c r="Y62" s="29"/>
      <c r="Z62" s="16">
        <f>IF(Z$24="-","-",Z$24*'3h Losses'!Y39)</f>
        <v>0.43072853387832333</v>
      </c>
      <c r="AA62" s="16" t="str">
        <f>IF(AA$24="-","-",AA$24*'3h Losses'!Z39)</f>
        <v>-</v>
      </c>
      <c r="AB62" s="16" t="str">
        <f>IF(AB$24="-","-",AB$24*'3h Losses'!AA39)</f>
        <v>-</v>
      </c>
    </row>
    <row r="63" spans="1:28">
      <c r="A63" s="15"/>
      <c r="B63" s="332"/>
      <c r="C63" s="329"/>
      <c r="D63" s="329"/>
      <c r="E63" s="111" t="s">
        <v>149</v>
      </c>
      <c r="F63" s="331"/>
      <c r="G63" s="29"/>
      <c r="H63" s="16">
        <f>IF(H$24="-","-",H$24*'3h Losses'!G40)</f>
        <v>0.24049028895665642</v>
      </c>
      <c r="I63" s="16">
        <f>IF(I$24="-","-",I$24*'3h Losses'!H40)</f>
        <v>0.2366336920893696</v>
      </c>
      <c r="J63" s="16">
        <f>IF(J$24="-","-",J$24*'3h Losses'!I40)</f>
        <v>0.24231290069951444</v>
      </c>
      <c r="K63" s="16">
        <f>IF(K$24="-","-",K$24*'3h Losses'!J40)</f>
        <v>0.25281078407016622</v>
      </c>
      <c r="L63" s="16">
        <f>IF(L$24="-","-",L$24*'3h Losses'!K40)</f>
        <v>0.25736137818342925</v>
      </c>
      <c r="M63" s="16">
        <f>IF(M$24="-","-",M$24*'3h Losses'!L40)</f>
        <v>0.25266868799195652</v>
      </c>
      <c r="N63" s="16">
        <f>IF(N$24="-","-",N$24*'3h Losses'!M40)</f>
        <v>0.26025365716272586</v>
      </c>
      <c r="O63" s="16">
        <f>IF(O$24="-","-",O$24*'3h Losses'!N40)</f>
        <v>0.26597627609025315</v>
      </c>
      <c r="P63" s="29"/>
      <c r="Q63" s="16">
        <f>IF(Q$24="-","-",Q$24*'3h Losses'!P40)</f>
        <v>0.26597627609025315</v>
      </c>
      <c r="R63" s="16">
        <f>IF(R$24="-","-",R$24*'3h Losses'!Q40)</f>
        <v>0.27490807058108635</v>
      </c>
      <c r="S63" s="16">
        <f>IF(S$24="-","-",S$24*'3h Losses'!R40)</f>
        <v>0.28476718966720344</v>
      </c>
      <c r="T63" s="16">
        <f>IF(T$24="-","-",T$24*'3h Losses'!S40)</f>
        <v>0.29470619444540397</v>
      </c>
      <c r="U63" s="16">
        <f>IF(U$24="-","-",U$24*'3h Losses'!T40)</f>
        <v>0.33175691939879814</v>
      </c>
      <c r="V63" s="16">
        <f>IF(V$24="-","-",V$24*'3h Losses'!U40)</f>
        <v>0.47349402094597154</v>
      </c>
      <c r="W63" s="16">
        <f>IF(W$24="-","-",W$24*'3h Losses'!V40)</f>
        <v>0.44099947114063509</v>
      </c>
      <c r="X63" s="16">
        <f>IF(X$24="-","-",X$24*'3h Losses'!W40)</f>
        <v>0.46271158252300559</v>
      </c>
      <c r="Y63" s="29"/>
      <c r="Z63" s="16">
        <f>IF(Z$24="-","-",Z$24*'3h Losses'!Y40)</f>
        <v>0.44524816415103691</v>
      </c>
      <c r="AA63" s="16" t="str">
        <f>IF(AA$24="-","-",AA$24*'3h Losses'!Z40)</f>
        <v>-</v>
      </c>
      <c r="AB63" s="16" t="str">
        <f>IF(AB$24="-","-",AB$24*'3h Losses'!AA40)</f>
        <v>-</v>
      </c>
    </row>
    <row r="64" spans="1:28">
      <c r="A64" s="15"/>
      <c r="B64" s="332"/>
      <c r="C64" s="329"/>
      <c r="D64" s="329"/>
      <c r="E64" s="111" t="s">
        <v>150</v>
      </c>
      <c r="F64" s="331"/>
      <c r="G64" s="29"/>
      <c r="H64" s="16">
        <f>IF(H$24="-","-",H$24*'3h Losses'!G41)</f>
        <v>0.23890290236514852</v>
      </c>
      <c r="I64" s="16">
        <f>IF(I$24="-","-",I$24*'3h Losses'!H41)</f>
        <v>0.23507176145361999</v>
      </c>
      <c r="J64" s="16">
        <f>IF(J$24="-","-",J$24*'3h Losses'!I41)</f>
        <v>0.24071348372850687</v>
      </c>
      <c r="K64" s="16">
        <f>IF(K$24="-","-",K$24*'3h Losses'!J41)</f>
        <v>0.25114207449123638</v>
      </c>
      <c r="L64" s="16">
        <f>IF(L$24="-","-",L$24*'3h Losses'!K41)</f>
        <v>0.25566263183207866</v>
      </c>
      <c r="M64" s="16">
        <f>IF(M$24="-","-",M$24*'3h Losses'!L41)</f>
        <v>0.25100091633617627</v>
      </c>
      <c r="N64" s="16">
        <f>IF(N$24="-","-",N$24*'3h Losses'!M41)</f>
        <v>0.26271887660396215</v>
      </c>
      <c r="O64" s="16">
        <f>IF(O$24="-","-",O$24*'3h Losses'!N41)</f>
        <v>0.26849570230648245</v>
      </c>
      <c r="P64" s="29"/>
      <c r="Q64" s="16">
        <f>IF(Q$24="-","-",Q$24*'3h Losses'!P41)</f>
        <v>0.26849570230648245</v>
      </c>
      <c r="R64" s="16">
        <f>IF(R$24="-","-",R$24*'3h Losses'!Q41)</f>
        <v>0.27754097352191653</v>
      </c>
      <c r="S64" s="16">
        <f>IF(S$24="-","-",S$24*'3h Losses'!R41)</f>
        <v>0.28748435411015266</v>
      </c>
      <c r="T64" s="16">
        <f>IF(T$24="-","-",T$24*'3h Losses'!S41)</f>
        <v>0.29611408640493242</v>
      </c>
      <c r="U64" s="16">
        <f>IF(U$24="-","-",U$24*'3h Losses'!T41)</f>
        <v>0.33333203960624824</v>
      </c>
      <c r="V64" s="16">
        <f>IF(V$24="-","-",V$24*'3h Losses'!U41)</f>
        <v>0.475621086248736</v>
      </c>
      <c r="W64" s="16">
        <f>IF(W$24="-","-",W$24*'3h Losses'!V41)</f>
        <v>0.44297395998486522</v>
      </c>
      <c r="X64" s="16">
        <f>IF(X$24="-","-",X$24*'3h Losses'!W41)</f>
        <v>0.46584220925025033</v>
      </c>
      <c r="Y64" s="29"/>
      <c r="Z64" s="16">
        <f>IF(Z$24="-","-",Z$24*'3h Losses'!Y41)</f>
        <v>0.44831409068063327</v>
      </c>
      <c r="AA64" s="16" t="str">
        <f>IF(AA$24="-","-",AA$24*'3h Losses'!Z41)</f>
        <v>-</v>
      </c>
      <c r="AB64" s="16" t="str">
        <f>IF(AB$24="-","-",AB$24*'3h Losses'!AA41)</f>
        <v>-</v>
      </c>
    </row>
    <row r="65" spans="1:28">
      <c r="A65" s="15"/>
      <c r="B65" s="332"/>
      <c r="C65" s="330"/>
      <c r="D65" s="330"/>
      <c r="E65" s="111" t="s">
        <v>151</v>
      </c>
      <c r="F65" s="331"/>
      <c r="G65" s="29"/>
      <c r="H65" s="16">
        <f>IF(H$24="-","-",H$24*'3h Losses'!G42)</f>
        <v>0.23960351316763673</v>
      </c>
      <c r="I65" s="16">
        <f>IF(I$24="-","-",I$24*'3h Losses'!H42)</f>
        <v>0.23576113698570378</v>
      </c>
      <c r="J65" s="16">
        <f>IF(J$24="-","-",J$24*'3h Losses'!I42)</f>
        <v>0.24141940427336067</v>
      </c>
      <c r="K65" s="16">
        <f>IF(K$24="-","-",K$24*'3h Losses'!J42)</f>
        <v>0.25187857810256098</v>
      </c>
      <c r="L65" s="16">
        <f>IF(L$24="-","-",L$24*'3h Losses'!K42)</f>
        <v>0.25641239250840708</v>
      </c>
      <c r="M65" s="16">
        <f>IF(M$24="-","-",M$24*'3h Losses'!L42)</f>
        <v>0.25173700598464266</v>
      </c>
      <c r="N65" s="16">
        <f>IF(N$24="-","-",N$24*'3h Losses'!M42)</f>
        <v>0.26229725387908037</v>
      </c>
      <c r="O65" s="16">
        <f>IF(O$24="-","-",O$24*'3h Losses'!N42)</f>
        <v>0.26806480867946619</v>
      </c>
      <c r="P65" s="29"/>
      <c r="Q65" s="16">
        <f>IF(Q$24="-","-",Q$24*'3h Losses'!P42)</f>
        <v>0.26806480867946619</v>
      </c>
      <c r="R65" s="16">
        <f>IF(R$24="-","-",R$24*'3h Losses'!Q42)</f>
        <v>0.27715397993616947</v>
      </c>
      <c r="S65" s="16">
        <f>IF(S$24="-","-",S$24*'3h Losses'!R42)</f>
        <v>0.28583237338814671</v>
      </c>
      <c r="T65" s="16">
        <f>IF(T$24="-","-",T$24*'3h Losses'!S42)</f>
        <v>0.29425377155833421</v>
      </c>
      <c r="U65" s="16">
        <f>IF(U$24="-","-",U$24*'3h Losses'!T42)</f>
        <v>0.3341967143639975</v>
      </c>
      <c r="V65" s="16">
        <f>IF(V$24="-","-",V$24*'3h Losses'!U42)</f>
        <v>0.47643692667383336</v>
      </c>
      <c r="W65" s="16">
        <f>IF(W$24="-","-",W$24*'3h Losses'!V42)</f>
        <v>0.44653499531864999</v>
      </c>
      <c r="X65" s="16">
        <f>IF(X$24="-","-",X$24*'3h Losses'!W42)</f>
        <v>0.46701865836781348</v>
      </c>
      <c r="Y65" s="29"/>
      <c r="Z65" s="16">
        <f>IF(Z$24="-","-",Z$24*'3h Losses'!Y42)</f>
        <v>0.44683215524525038</v>
      </c>
      <c r="AA65" s="16" t="str">
        <f>IF(AA$24="-","-",AA$24*'3h Losses'!Z42)</f>
        <v>-</v>
      </c>
      <c r="AB65" s="16" t="str">
        <f>IF(AB$24="-","-",AB$24*'3h Losses'!AA42)</f>
        <v>-</v>
      </c>
    </row>
    <row r="66" spans="1:28" s="15" customFormat="1"/>
    <row r="67" spans="1:28" s="15" customFormat="1"/>
    <row r="68" spans="1:28" s="15" customFormat="1" hidden="1"/>
    <row r="91" spans="5:8" s="15" customFormat="1" hidden="1"/>
    <row r="92" spans="5:8" s="15" customFormat="1" hidden="1"/>
    <row r="93" spans="5:8" hidden="1">
      <c r="E93" s="15"/>
      <c r="F93" s="15"/>
      <c r="H93" s="15"/>
    </row>
  </sheetData>
  <mergeCells count="36">
    <mergeCell ref="C38:C65"/>
    <mergeCell ref="C21:D21"/>
    <mergeCell ref="F38:F65"/>
    <mergeCell ref="B38:B51"/>
    <mergeCell ref="D38:D65"/>
    <mergeCell ref="F32:F33"/>
    <mergeCell ref="B52:B65"/>
    <mergeCell ref="B32:B37"/>
    <mergeCell ref="C32:C37"/>
    <mergeCell ref="B20:B24"/>
    <mergeCell ref="B3:J3"/>
    <mergeCell ref="B9:B14"/>
    <mergeCell ref="E9:E14"/>
    <mergeCell ref="H10:O10"/>
    <mergeCell ref="B15:B19"/>
    <mergeCell ref="C15:D15"/>
    <mergeCell ref="C19:D19"/>
    <mergeCell ref="C18:D18"/>
    <mergeCell ref="C17:D17"/>
    <mergeCell ref="C16:D16"/>
    <mergeCell ref="C9:D14"/>
    <mergeCell ref="F9:F10"/>
    <mergeCell ref="H9:O9"/>
    <mergeCell ref="H33:O33"/>
    <mergeCell ref="C27:D27"/>
    <mergeCell ref="B25:B27"/>
    <mergeCell ref="F15:F27"/>
    <mergeCell ref="C26:D26"/>
    <mergeCell ref="C25:D25"/>
    <mergeCell ref="C20:D20"/>
    <mergeCell ref="C24:D24"/>
    <mergeCell ref="C23:D23"/>
    <mergeCell ref="C22:D22"/>
    <mergeCell ref="H32:O32"/>
    <mergeCell ref="D32:D37"/>
    <mergeCell ref="E32:E37"/>
  </mergeCells>
  <printOptions headings="1" gridLines="1"/>
  <pageMargins left="0.70866141732283472" right="0.70866141732283472" top="0.74803149606299213" bottom="0.74803149606299213" header="0.31496062992125984" footer="0.31496062992125984"/>
  <pageSetup orientation="landscape" r:id="rId1"/>
  <headerFooter>
    <oddFooter>&amp;C_x000D_&amp;1#&amp;"Calibri"&amp;10&amp;K000000 OFFICIAL-InternalOnly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autoPageBreaks="0"/>
  </sheetPr>
  <dimension ref="A1"/>
  <sheetViews>
    <sheetView workbookViewId="0"/>
  </sheetViews>
  <sheetFormatPr defaultRowHeight="13.5"/>
  <sheetData/>
  <pageMargins left="0.7" right="0.7" top="0.75" bottom="0.75" header="0.3" footer="0.3"/>
  <pageSetup orientation="portrait" r:id="rId1"/>
  <headerFooter>
    <oddFooter>&amp;C_x000D_&amp;1#&amp;"Calibri"&amp;10&amp;K000000 OFFICIAL-InternalOnly</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autoPageBreaks="0"/>
  </sheetPr>
  <dimension ref="A1:AB30"/>
  <sheetViews>
    <sheetView zoomScaleNormal="100" workbookViewId="0"/>
  </sheetViews>
  <sheetFormatPr defaultColWidth="0" defaultRowHeight="11.5" zeroHeight="1"/>
  <cols>
    <col min="1" max="1" width="5.15234375" style="57" customWidth="1"/>
    <col min="2" max="2" width="37" style="4" customWidth="1"/>
    <col min="3" max="3" width="13" style="4" customWidth="1"/>
    <col min="4" max="4" width="12" style="4" customWidth="1"/>
    <col min="5" max="5" width="9" style="57" customWidth="1"/>
    <col min="6" max="28" width="0" style="4" hidden="1" customWidth="1"/>
    <col min="29" max="16384" width="9" style="4" hidden="1"/>
  </cols>
  <sheetData>
    <row r="1" spans="2:5" s="2" customFormat="1" ht="12.75" customHeight="1">
      <c r="D1" s="40"/>
    </row>
    <row r="2" spans="2:5" s="2" customFormat="1" ht="18.75" customHeight="1">
      <c r="B2" s="41" t="s">
        <v>176</v>
      </c>
      <c r="D2" s="40"/>
    </row>
    <row r="3" spans="2:5" s="2" customFormat="1" ht="67.5" customHeight="1">
      <c r="B3" s="288" t="s">
        <v>177</v>
      </c>
      <c r="C3" s="288"/>
      <c r="D3" s="288"/>
    </row>
    <row r="4" spans="2:5" s="2" customFormat="1" ht="12.75" customHeight="1">
      <c r="D4" s="40"/>
    </row>
    <row r="5" spans="2:5" s="57" customFormat="1"/>
    <row r="6" spans="2:5" s="57" customFormat="1">
      <c r="B6" s="132" t="s">
        <v>178</v>
      </c>
    </row>
    <row r="7" spans="2:5" s="57" customFormat="1"/>
    <row r="8" spans="2:5" s="57" customFormat="1">
      <c r="B8" s="134" t="s">
        <v>179</v>
      </c>
      <c r="C8" s="336" t="s">
        <v>180</v>
      </c>
      <c r="D8" s="337"/>
    </row>
    <row r="9" spans="2:5" s="57" customFormat="1">
      <c r="B9" s="27" t="s">
        <v>136</v>
      </c>
      <c r="C9" s="334">
        <v>3.1</v>
      </c>
      <c r="D9" s="335"/>
    </row>
    <row r="10" spans="2:5" s="57" customFormat="1">
      <c r="B10" s="27" t="s">
        <v>152</v>
      </c>
      <c r="C10" s="334">
        <v>4.2</v>
      </c>
      <c r="D10" s="335"/>
    </row>
    <row r="11" spans="2:5" s="57" customFormat="1">
      <c r="B11" s="27" t="s">
        <v>153</v>
      </c>
      <c r="C11" s="334">
        <v>12</v>
      </c>
      <c r="D11" s="335"/>
    </row>
    <row r="12" spans="2:5" s="57" customFormat="1">
      <c r="B12" s="133"/>
      <c r="C12" s="64"/>
      <c r="D12" s="64"/>
    </row>
    <row r="13" spans="2:5" s="57" customFormat="1">
      <c r="B13" s="133"/>
      <c r="C13" s="64"/>
      <c r="D13" s="64"/>
    </row>
    <row r="14" spans="2:5" s="57" customFormat="1" ht="13.5">
      <c r="B14" s="86" t="s">
        <v>181</v>
      </c>
      <c r="C14" s="15"/>
      <c r="D14" s="15"/>
      <c r="E14" s="15"/>
    </row>
    <row r="15" spans="2:5" s="57" customFormat="1" ht="13.5">
      <c r="B15" s="15"/>
      <c r="C15" s="15"/>
      <c r="D15" s="15"/>
      <c r="E15" s="15"/>
    </row>
    <row r="16" spans="2:5" s="57" customFormat="1" ht="13.5">
      <c r="B16" s="134" t="s">
        <v>179</v>
      </c>
      <c r="C16" s="107" t="s">
        <v>182</v>
      </c>
      <c r="D16" s="107" t="s">
        <v>183</v>
      </c>
    </row>
    <row r="17" spans="2:4" s="57" customFormat="1" ht="13.5">
      <c r="B17" s="27" t="s">
        <v>136</v>
      </c>
      <c r="C17" s="153">
        <v>0.43239827522563951</v>
      </c>
      <c r="D17" s="153">
        <v>0.56760172477436055</v>
      </c>
    </row>
    <row r="18" spans="2:4" s="57" customFormat="1" ht="13.5">
      <c r="B18" s="27" t="s">
        <v>152</v>
      </c>
      <c r="C18" s="153">
        <v>0.39487128143182382</v>
      </c>
      <c r="D18" s="153">
        <v>0.60512871856817618</v>
      </c>
    </row>
    <row r="19" spans="2:4" s="57" customFormat="1" ht="13.5">
      <c r="B19" s="108" t="s">
        <v>153</v>
      </c>
      <c r="C19" s="153">
        <v>0.24711723243957096</v>
      </c>
      <c r="D19" s="153">
        <v>0.75288276692031531</v>
      </c>
    </row>
    <row r="20" spans="2:4" s="57" customFormat="1">
      <c r="B20" s="133"/>
      <c r="C20" s="64"/>
      <c r="D20" s="64"/>
    </row>
    <row r="21" spans="2:4" s="57" customFormat="1">
      <c r="B21" s="133"/>
      <c r="C21" s="64"/>
      <c r="D21" s="64"/>
    </row>
    <row r="22" spans="2:4" s="57" customFormat="1" hidden="1">
      <c r="B22" s="133"/>
      <c r="C22" s="64"/>
      <c r="D22" s="64"/>
    </row>
    <row r="23" spans="2:4" s="57" customFormat="1" hidden="1">
      <c r="B23" s="133"/>
      <c r="C23" s="64"/>
      <c r="D23" s="64"/>
    </row>
    <row r="24" spans="2:4" s="57" customFormat="1" hidden="1">
      <c r="B24" s="133"/>
      <c r="C24" s="64"/>
      <c r="D24" s="64"/>
    </row>
    <row r="25" spans="2:4" s="57" customFormat="1" hidden="1">
      <c r="B25" s="133"/>
      <c r="C25" s="64"/>
      <c r="D25" s="64"/>
    </row>
    <row r="26" spans="2:4" s="57" customFormat="1" hidden="1">
      <c r="B26" s="133"/>
      <c r="C26" s="64"/>
      <c r="D26" s="64"/>
    </row>
    <row r="27" spans="2:4" s="57" customFormat="1" hidden="1">
      <c r="B27" s="133"/>
      <c r="C27" s="64"/>
      <c r="D27" s="64"/>
    </row>
    <row r="28" spans="2:4" s="57" customFormat="1" hidden="1">
      <c r="B28" s="132"/>
    </row>
    <row r="29" spans="2:4" hidden="1">
      <c r="B29" s="57"/>
      <c r="C29" s="57"/>
      <c r="D29" s="57"/>
    </row>
    <row r="30" spans="2:4" hidden="1">
      <c r="B30" s="57"/>
      <c r="C30" s="57"/>
      <c r="D30" s="57"/>
    </row>
  </sheetData>
  <mergeCells count="5">
    <mergeCell ref="C11:D11"/>
    <mergeCell ref="C10:D10"/>
    <mergeCell ref="C9:D9"/>
    <mergeCell ref="C8:D8"/>
    <mergeCell ref="B3:D3"/>
  </mergeCells>
  <pageMargins left="0.7" right="0.7" top="0.75" bottom="0.75" header="0.3" footer="0.3"/>
  <pageSetup orientation="portrait" r:id="rId1"/>
  <headerFooter>
    <oddFooter>&amp;C_x000D_&amp;1#&amp;"Calibri"&amp;10&amp;K000000 OFFICIAL-InternalOnly</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AC21"/>
  <sheetViews>
    <sheetView zoomScaleNormal="100" workbookViewId="0"/>
  </sheetViews>
  <sheetFormatPr defaultColWidth="0" defaultRowHeight="13.5" zeroHeight="1"/>
  <cols>
    <col min="1" max="1" width="3.61328125" customWidth="1"/>
    <col min="2" max="2" width="37.84375" customWidth="1"/>
    <col min="3" max="3" width="35.3828125" customWidth="1"/>
    <col min="4" max="4" width="36.15234375" style="1" customWidth="1"/>
    <col min="5" max="5" width="18.765625" customWidth="1"/>
    <col min="6" max="6" width="26.4609375" customWidth="1"/>
    <col min="7" max="7" width="1.4609375" customWidth="1"/>
    <col min="8" max="8" width="15" customWidth="1"/>
    <col min="9" max="9" width="11.765625" customWidth="1"/>
    <col min="10" max="10" width="14.15234375" customWidth="1"/>
    <col min="11" max="11" width="12" customWidth="1"/>
    <col min="12" max="12" width="15.4609375" customWidth="1"/>
    <col min="13" max="15" width="15.61328125" customWidth="1"/>
    <col min="16" max="16" width="1.4609375" customWidth="1"/>
    <col min="17" max="24" width="15.61328125" customWidth="1"/>
    <col min="25" max="25" width="1.4609375" customWidth="1"/>
    <col min="26" max="28" width="15.61328125" customWidth="1"/>
    <col min="29" max="29" width="9" customWidth="1"/>
  </cols>
  <sheetData>
    <row r="1" spans="1:29" s="2" customFormat="1" ht="12.75" customHeight="1">
      <c r="D1" s="40"/>
    </row>
    <row r="2" spans="1:29" s="2" customFormat="1" ht="18.75" customHeight="1">
      <c r="B2" s="41" t="s">
        <v>184</v>
      </c>
      <c r="D2" s="40"/>
    </row>
    <row r="3" spans="1:29" s="2" customFormat="1" ht="12.75" customHeight="1">
      <c r="B3" s="2" t="s">
        <v>185</v>
      </c>
      <c r="D3" s="40"/>
    </row>
    <row r="4" spans="1:29" s="2" customFormat="1" ht="12.75" customHeight="1">
      <c r="D4" s="40"/>
    </row>
    <row r="5" spans="1:29" s="15" customFormat="1" ht="12.75" customHeight="1">
      <c r="D5" s="58"/>
      <c r="G5" s="57"/>
      <c r="H5" s="57"/>
      <c r="I5" s="57"/>
      <c r="J5" s="57"/>
      <c r="K5" s="57"/>
      <c r="L5" s="57"/>
      <c r="M5" s="57"/>
      <c r="N5" s="57"/>
      <c r="O5" s="57"/>
      <c r="P5" s="57"/>
      <c r="Q5" s="57"/>
      <c r="Y5" s="57"/>
    </row>
    <row r="6" spans="1:29" ht="12.75" customHeight="1">
      <c r="A6" s="15"/>
      <c r="B6" s="296" t="s">
        <v>27</v>
      </c>
      <c r="C6" s="345" t="s">
        <v>43</v>
      </c>
      <c r="D6" s="346" t="s">
        <v>186</v>
      </c>
      <c r="E6" s="345" t="s">
        <v>78</v>
      </c>
      <c r="F6" s="297"/>
      <c r="G6" s="29"/>
      <c r="H6" s="317" t="s">
        <v>79</v>
      </c>
      <c r="I6" s="318"/>
      <c r="J6" s="318"/>
      <c r="K6" s="318"/>
      <c r="L6" s="318"/>
      <c r="M6" s="318"/>
      <c r="N6" s="318"/>
      <c r="O6" s="319"/>
      <c r="P6" s="139"/>
      <c r="Q6" s="247" t="s">
        <v>80</v>
      </c>
      <c r="R6" s="248"/>
      <c r="S6" s="248"/>
      <c r="T6" s="248"/>
      <c r="U6" s="248"/>
      <c r="V6" s="248"/>
      <c r="W6" s="248"/>
      <c r="X6" s="248"/>
      <c r="Y6" s="38"/>
      <c r="Z6" s="248"/>
      <c r="AA6" s="248"/>
      <c r="AB6" s="249"/>
      <c r="AC6" s="15"/>
    </row>
    <row r="7" spans="1:29" ht="12.75" customHeight="1">
      <c r="A7" s="15"/>
      <c r="B7" s="296"/>
      <c r="C7" s="345"/>
      <c r="D7" s="346"/>
      <c r="E7" s="345"/>
      <c r="F7" s="297"/>
      <c r="G7" s="29"/>
      <c r="H7" s="301" t="s">
        <v>81</v>
      </c>
      <c r="I7" s="302"/>
      <c r="J7" s="302"/>
      <c r="K7" s="302"/>
      <c r="L7" s="302"/>
      <c r="M7" s="302"/>
      <c r="N7" s="302"/>
      <c r="O7" s="303"/>
      <c r="P7" s="139"/>
      <c r="Q7" s="250" t="s">
        <v>82</v>
      </c>
      <c r="R7" s="251"/>
      <c r="S7" s="251"/>
      <c r="T7" s="251"/>
      <c r="U7" s="251"/>
      <c r="V7" s="251"/>
      <c r="W7" s="251"/>
      <c r="X7" s="251"/>
      <c r="Y7" s="38"/>
      <c r="Z7" s="251"/>
      <c r="AA7" s="251"/>
      <c r="AB7" s="252"/>
      <c r="AC7" s="15"/>
    </row>
    <row r="8" spans="1:29" ht="25.5" customHeight="1">
      <c r="A8" s="15"/>
      <c r="B8" s="296"/>
      <c r="C8" s="345"/>
      <c r="D8" s="346"/>
      <c r="E8" s="345"/>
      <c r="F8" s="55" t="s">
        <v>83</v>
      </c>
      <c r="G8" s="29"/>
      <c r="H8" s="34" t="s">
        <v>84</v>
      </c>
      <c r="I8" s="34" t="s">
        <v>85</v>
      </c>
      <c r="J8" s="34" t="s">
        <v>86</v>
      </c>
      <c r="K8" s="34" t="s">
        <v>87</v>
      </c>
      <c r="L8" s="34" t="s">
        <v>88</v>
      </c>
      <c r="M8" s="35" t="s">
        <v>89</v>
      </c>
      <c r="N8" s="34" t="s">
        <v>90</v>
      </c>
      <c r="O8" s="34" t="s">
        <v>91</v>
      </c>
      <c r="P8" s="38"/>
      <c r="Q8" s="30" t="s">
        <v>92</v>
      </c>
      <c r="R8" s="30" t="s">
        <v>93</v>
      </c>
      <c r="S8" s="30" t="s">
        <v>94</v>
      </c>
      <c r="T8" s="36" t="s">
        <v>95</v>
      </c>
      <c r="U8" s="30" t="s">
        <v>96</v>
      </c>
      <c r="V8" s="30" t="s">
        <v>97</v>
      </c>
      <c r="W8" s="30" t="s">
        <v>98</v>
      </c>
      <c r="X8" s="30" t="s">
        <v>99</v>
      </c>
      <c r="Y8" s="38"/>
      <c r="Z8" s="30" t="s">
        <v>100</v>
      </c>
      <c r="AA8" s="30" t="s">
        <v>101</v>
      </c>
      <c r="AB8" s="30" t="s">
        <v>102</v>
      </c>
      <c r="AC8" s="15"/>
    </row>
    <row r="9" spans="1:29" ht="25.5" customHeight="1">
      <c r="A9" s="15"/>
      <c r="B9" s="296"/>
      <c r="C9" s="345"/>
      <c r="D9" s="346"/>
      <c r="E9" s="345"/>
      <c r="F9" s="100" t="s">
        <v>83</v>
      </c>
      <c r="G9" s="87"/>
      <c r="H9" s="34" t="s">
        <v>84</v>
      </c>
      <c r="I9" s="34" t="s">
        <v>85</v>
      </c>
      <c r="J9" s="34" t="s">
        <v>86</v>
      </c>
      <c r="K9" s="34" t="s">
        <v>87</v>
      </c>
      <c r="L9" s="34" t="s">
        <v>88</v>
      </c>
      <c r="M9" s="35" t="s">
        <v>89</v>
      </c>
      <c r="N9" s="34" t="s">
        <v>90</v>
      </c>
      <c r="O9" s="34" t="s">
        <v>91</v>
      </c>
      <c r="P9" s="87"/>
      <c r="Q9" s="30" t="s">
        <v>92</v>
      </c>
      <c r="R9" s="30" t="s">
        <v>93</v>
      </c>
      <c r="S9" s="30" t="s">
        <v>94</v>
      </c>
      <c r="T9" s="36" t="s">
        <v>95</v>
      </c>
      <c r="U9" s="30" t="s">
        <v>96</v>
      </c>
      <c r="V9" s="30" t="s">
        <v>97</v>
      </c>
      <c r="W9" s="30" t="s">
        <v>98</v>
      </c>
      <c r="X9" s="30" t="s">
        <v>99</v>
      </c>
      <c r="Y9" s="87"/>
      <c r="Z9" s="30" t="s">
        <v>103</v>
      </c>
      <c r="AA9" s="30" t="s">
        <v>104</v>
      </c>
      <c r="AB9" s="30" t="s">
        <v>102</v>
      </c>
      <c r="AC9" s="15"/>
    </row>
    <row r="10" spans="1:29" ht="12.75" customHeight="1">
      <c r="A10" s="15"/>
      <c r="B10" s="296"/>
      <c r="C10" s="345"/>
      <c r="D10" s="346"/>
      <c r="E10" s="345"/>
      <c r="F10" s="55" t="s">
        <v>105</v>
      </c>
      <c r="G10" s="29"/>
      <c r="H10" s="32" t="s">
        <v>106</v>
      </c>
      <c r="I10" s="32" t="s">
        <v>107</v>
      </c>
      <c r="J10" s="32" t="s">
        <v>108</v>
      </c>
      <c r="K10" s="32" t="s">
        <v>109</v>
      </c>
      <c r="L10" s="32" t="s">
        <v>110</v>
      </c>
      <c r="M10" s="33" t="s">
        <v>111</v>
      </c>
      <c r="N10" s="32" t="s">
        <v>112</v>
      </c>
      <c r="O10" s="32" t="s">
        <v>113</v>
      </c>
      <c r="P10" s="38"/>
      <c r="Q10" s="32" t="s">
        <v>114</v>
      </c>
      <c r="R10" s="32" t="s">
        <v>115</v>
      </c>
      <c r="S10" s="32" t="s">
        <v>116</v>
      </c>
      <c r="T10" s="37" t="s">
        <v>117</v>
      </c>
      <c r="U10" s="32" t="s">
        <v>118</v>
      </c>
      <c r="V10" s="32" t="s">
        <v>119</v>
      </c>
      <c r="W10" s="32" t="s">
        <v>120</v>
      </c>
      <c r="X10" s="32" t="s">
        <v>121</v>
      </c>
      <c r="Y10" s="38"/>
      <c r="Z10" s="32" t="s">
        <v>122</v>
      </c>
      <c r="AA10" s="32" t="s">
        <v>123</v>
      </c>
      <c r="AB10" s="32" t="s">
        <v>124</v>
      </c>
      <c r="AC10" s="15"/>
    </row>
    <row r="11" spans="1:29" ht="12.75" customHeight="1">
      <c r="A11" s="15"/>
      <c r="B11" s="296"/>
      <c r="C11" s="345"/>
      <c r="D11" s="346"/>
      <c r="E11" s="345"/>
      <c r="F11" s="56" t="s">
        <v>187</v>
      </c>
      <c r="G11" s="29"/>
      <c r="H11" s="30" t="s">
        <v>126</v>
      </c>
      <c r="I11" s="30" t="s">
        <v>126</v>
      </c>
      <c r="J11" s="30" t="s">
        <v>127</v>
      </c>
      <c r="K11" s="30" t="s">
        <v>127</v>
      </c>
      <c r="L11" s="30" t="s">
        <v>128</v>
      </c>
      <c r="M11" s="31" t="s">
        <v>128</v>
      </c>
      <c r="N11" s="30" t="s">
        <v>129</v>
      </c>
      <c r="O11" s="30" t="s">
        <v>129</v>
      </c>
      <c r="P11" s="38"/>
      <c r="Q11" s="30" t="s">
        <v>130</v>
      </c>
      <c r="R11" s="30" t="s">
        <v>131</v>
      </c>
      <c r="S11" s="30" t="s">
        <v>131</v>
      </c>
      <c r="T11" s="36" t="s">
        <v>132</v>
      </c>
      <c r="U11" s="30" t="s">
        <v>132</v>
      </c>
      <c r="V11" s="30" t="s">
        <v>133</v>
      </c>
      <c r="W11" s="30" t="s">
        <v>133</v>
      </c>
      <c r="X11" s="30" t="s">
        <v>134</v>
      </c>
      <c r="Y11" s="38"/>
      <c r="Z11" s="30" t="s">
        <v>134</v>
      </c>
      <c r="AA11" s="30" t="s">
        <v>135</v>
      </c>
      <c r="AB11" s="30" t="s">
        <v>135</v>
      </c>
      <c r="AC11" s="15"/>
    </row>
    <row r="12" spans="1:29" s="54" customFormat="1">
      <c r="A12" s="15"/>
      <c r="B12" s="343" t="s">
        <v>55</v>
      </c>
      <c r="C12" s="344"/>
      <c r="D12" s="344"/>
      <c r="E12" s="344"/>
      <c r="F12" s="344"/>
      <c r="G12" s="53"/>
      <c r="H12" s="49"/>
      <c r="I12" s="49"/>
      <c r="J12" s="49"/>
      <c r="K12" s="49"/>
      <c r="L12" s="49"/>
      <c r="M12" s="50"/>
      <c r="N12" s="49"/>
      <c r="O12" s="49"/>
      <c r="P12" s="53"/>
      <c r="Q12" s="49"/>
      <c r="R12" s="49"/>
      <c r="S12" s="49"/>
      <c r="T12" s="51"/>
      <c r="U12" s="49"/>
      <c r="V12" s="49"/>
      <c r="W12" s="49"/>
      <c r="X12" s="49"/>
      <c r="Y12" s="53"/>
      <c r="Z12" s="49"/>
      <c r="AA12" s="49"/>
      <c r="AB12" s="49"/>
      <c r="AC12" s="15"/>
    </row>
    <row r="13" spans="1:29" s="4" customFormat="1" ht="37.5" customHeight="1">
      <c r="A13" s="57"/>
      <c r="B13" s="27" t="s">
        <v>188</v>
      </c>
      <c r="C13" s="27"/>
      <c r="D13" s="83" t="s">
        <v>189</v>
      </c>
      <c r="E13" s="3" t="s">
        <v>190</v>
      </c>
      <c r="F13" s="20"/>
      <c r="G13" s="29"/>
      <c r="H13" s="39">
        <v>0.28999999999999998</v>
      </c>
      <c r="I13" s="39">
        <v>0.28999999999999998</v>
      </c>
      <c r="J13" s="39">
        <v>0.34799999999999998</v>
      </c>
      <c r="K13" s="39">
        <v>0.34799999999999998</v>
      </c>
      <c r="L13" s="39">
        <v>0.40899999999999997</v>
      </c>
      <c r="M13" s="39">
        <v>0.40899999999999997</v>
      </c>
      <c r="N13" s="39">
        <v>0.46800000000000003</v>
      </c>
      <c r="O13" s="39">
        <v>0.46800000000000003</v>
      </c>
      <c r="P13" s="38"/>
      <c r="Q13" s="39">
        <v>0.46800000000000003</v>
      </c>
      <c r="R13" s="39">
        <v>0.48399999999999999</v>
      </c>
      <c r="S13" s="39">
        <v>0.48399999999999999</v>
      </c>
      <c r="T13" s="39">
        <v>0.47099999999999997</v>
      </c>
      <c r="U13" s="39">
        <v>0.47099999999999997</v>
      </c>
      <c r="V13" s="39">
        <v>0.49199999999999999</v>
      </c>
      <c r="W13" s="39">
        <v>0.49199999999999999</v>
      </c>
      <c r="X13" s="224">
        <v>0.49099999999999999</v>
      </c>
      <c r="Y13" s="38"/>
      <c r="Z13" s="262">
        <v>0.49099999999999999</v>
      </c>
      <c r="AA13" s="84"/>
      <c r="AB13" s="84"/>
      <c r="AC13" s="57"/>
    </row>
    <row r="14" spans="1:29" s="4" customFormat="1" ht="12.75" customHeight="1">
      <c r="A14" s="57"/>
      <c r="B14" s="27" t="s">
        <v>191</v>
      </c>
      <c r="C14" s="27"/>
      <c r="D14" s="83" t="s">
        <v>192</v>
      </c>
      <c r="E14" s="3" t="s">
        <v>193</v>
      </c>
      <c r="F14" s="20"/>
      <c r="G14" s="29"/>
      <c r="H14" s="236"/>
      <c r="I14" s="39">
        <v>44.33</v>
      </c>
      <c r="J14" s="236"/>
      <c r="K14" s="39">
        <v>44.77</v>
      </c>
      <c r="L14" s="236"/>
      <c r="M14" s="152">
        <v>45.58</v>
      </c>
      <c r="N14" s="236"/>
      <c r="O14" s="152">
        <v>47.22</v>
      </c>
      <c r="P14" s="38"/>
      <c r="Q14" s="84">
        <v>47.22</v>
      </c>
      <c r="R14" s="233"/>
      <c r="S14" s="84">
        <v>48.78</v>
      </c>
      <c r="T14" s="233"/>
      <c r="U14" s="84">
        <v>50.05</v>
      </c>
      <c r="V14" s="233"/>
      <c r="W14" s="84">
        <v>50.8</v>
      </c>
      <c r="X14" s="233"/>
      <c r="Y14" s="38"/>
      <c r="Z14" s="263">
        <v>52.88</v>
      </c>
      <c r="AA14" s="233"/>
      <c r="AB14" s="84"/>
      <c r="AC14" s="57"/>
    </row>
    <row r="15" spans="1:29" s="4" customFormat="1" ht="15.75" customHeight="1">
      <c r="A15" s="57"/>
      <c r="B15" s="27" t="s">
        <v>194</v>
      </c>
      <c r="C15" s="338" t="s">
        <v>195</v>
      </c>
      <c r="D15" s="83" t="s">
        <v>192</v>
      </c>
      <c r="E15" s="3" t="s">
        <v>193</v>
      </c>
      <c r="F15" s="20"/>
      <c r="G15" s="29"/>
      <c r="H15" s="39">
        <v>43.3</v>
      </c>
      <c r="I15" s="353"/>
      <c r="J15" s="39">
        <v>44.33</v>
      </c>
      <c r="K15" s="353"/>
      <c r="L15" s="152">
        <v>44.77</v>
      </c>
      <c r="M15" s="349"/>
      <c r="N15" s="152">
        <v>45.58</v>
      </c>
      <c r="O15" s="349"/>
      <c r="P15" s="38"/>
      <c r="Q15" s="347"/>
      <c r="R15" s="84">
        <v>47.22</v>
      </c>
      <c r="S15" s="347"/>
      <c r="T15" s="84">
        <v>48.78</v>
      </c>
      <c r="U15" s="347"/>
      <c r="V15" s="84">
        <v>50.05</v>
      </c>
      <c r="W15" s="347"/>
      <c r="X15" s="224">
        <v>50.8</v>
      </c>
      <c r="Y15" s="38"/>
      <c r="Z15" s="347"/>
      <c r="AA15" s="84"/>
      <c r="AB15" s="347"/>
      <c r="AC15" s="57"/>
    </row>
    <row r="16" spans="1:29" s="4" customFormat="1" ht="40.5" customHeight="1">
      <c r="A16" s="57"/>
      <c r="B16" s="27" t="s">
        <v>196</v>
      </c>
      <c r="C16" s="339"/>
      <c r="D16" s="211" t="s">
        <v>197</v>
      </c>
      <c r="E16" s="3" t="s">
        <v>198</v>
      </c>
      <c r="F16" s="20"/>
      <c r="G16" s="29"/>
      <c r="H16" s="39">
        <v>2.4</v>
      </c>
      <c r="I16" s="354"/>
      <c r="J16" s="39">
        <v>1</v>
      </c>
      <c r="K16" s="354"/>
      <c r="L16" s="152">
        <v>1.8</v>
      </c>
      <c r="M16" s="349"/>
      <c r="N16" s="152">
        <v>3.61550142440539</v>
      </c>
      <c r="O16" s="349"/>
      <c r="P16" s="38"/>
      <c r="Q16" s="348"/>
      <c r="R16" s="152">
        <v>3.4573147368175512</v>
      </c>
      <c r="S16" s="348"/>
      <c r="T16" s="152">
        <v>2.9468020743471799</v>
      </c>
      <c r="U16" s="348"/>
      <c r="V16" s="152">
        <v>1.4580811980609454</v>
      </c>
      <c r="W16" s="348"/>
      <c r="X16" s="152">
        <v>3.5810937849055202</v>
      </c>
      <c r="Y16" s="38"/>
      <c r="Z16" s="348"/>
      <c r="AA16" s="85"/>
      <c r="AB16" s="348"/>
      <c r="AC16" s="57"/>
    </row>
    <row r="17" spans="1:29" s="54" customFormat="1">
      <c r="A17" s="15"/>
      <c r="B17" s="343" t="s">
        <v>51</v>
      </c>
      <c r="C17" s="344"/>
      <c r="D17" s="344"/>
      <c r="E17" s="344"/>
      <c r="F17" s="344"/>
      <c r="G17" s="53"/>
      <c r="H17" s="49"/>
      <c r="I17" s="49"/>
      <c r="J17" s="49"/>
      <c r="K17" s="49"/>
      <c r="L17" s="49"/>
      <c r="M17" s="50"/>
      <c r="N17" s="49"/>
      <c r="O17" s="49"/>
      <c r="P17" s="53"/>
      <c r="Q17" s="49"/>
      <c r="R17" s="49"/>
      <c r="S17" s="49"/>
      <c r="T17" s="51"/>
      <c r="U17" s="49"/>
      <c r="V17" s="49"/>
      <c r="W17" s="49"/>
      <c r="X17" s="49"/>
      <c r="Y17" s="53"/>
      <c r="Z17" s="49"/>
      <c r="AA17" s="49"/>
      <c r="AB17" s="49"/>
      <c r="AC17" s="15"/>
    </row>
    <row r="18" spans="1:29" ht="12.75" customHeight="1">
      <c r="A18" s="15"/>
      <c r="B18" s="340" t="s">
        <v>199</v>
      </c>
      <c r="C18" s="341"/>
      <c r="D18" s="342"/>
      <c r="E18" s="3" t="s">
        <v>193</v>
      </c>
      <c r="F18" s="20"/>
      <c r="G18" s="29"/>
      <c r="H18" s="5">
        <f>IF(H15="","",H15*(1+H16/100))</f>
        <v>44.339199999999998</v>
      </c>
      <c r="I18" s="5" t="str">
        <f>IF(I15="","",I15*(1+I16/100))</f>
        <v/>
      </c>
      <c r="J18" s="5">
        <f t="shared" ref="J18:AB18" si="0">IF(J15="","",J15*(1+J16/100))</f>
        <v>44.773299999999999</v>
      </c>
      <c r="K18" s="5" t="str">
        <f t="shared" si="0"/>
        <v/>
      </c>
      <c r="L18" s="5">
        <f t="shared" si="0"/>
        <v>45.575860000000006</v>
      </c>
      <c r="M18" s="5" t="str">
        <f t="shared" si="0"/>
        <v/>
      </c>
      <c r="N18" s="5">
        <f>IF(N15="","",N15*(1+N16/100))</f>
        <v>47.227945549243977</v>
      </c>
      <c r="O18" s="5" t="str">
        <f t="shared" si="0"/>
        <v/>
      </c>
      <c r="P18" s="38"/>
      <c r="Q18" s="5" t="str">
        <f t="shared" si="0"/>
        <v/>
      </c>
      <c r="R18" s="5">
        <f t="shared" si="0"/>
        <v>48.85254401872524</v>
      </c>
      <c r="S18" s="5" t="str">
        <f t="shared" si="0"/>
        <v/>
      </c>
      <c r="T18" s="5">
        <f t="shared" si="0"/>
        <v>50.217450051866557</v>
      </c>
      <c r="U18" s="5" t="str">
        <f t="shared" si="0"/>
        <v/>
      </c>
      <c r="V18" s="5">
        <f t="shared" si="0"/>
        <v>50.7797696396295</v>
      </c>
      <c r="W18" s="5" t="str">
        <f t="shared" si="0"/>
        <v/>
      </c>
      <c r="X18" s="5">
        <f t="shared" si="0"/>
        <v>52.619195642732002</v>
      </c>
      <c r="Y18" s="38"/>
      <c r="Z18" s="5" t="str">
        <f t="shared" si="0"/>
        <v/>
      </c>
      <c r="AA18" s="5" t="str">
        <f t="shared" si="0"/>
        <v/>
      </c>
      <c r="AB18" s="5" t="str">
        <f t="shared" si="0"/>
        <v/>
      </c>
      <c r="AC18" s="15"/>
    </row>
    <row r="19" spans="1:29" ht="12.75" customHeight="1">
      <c r="A19" s="15"/>
      <c r="B19" s="350" t="s">
        <v>200</v>
      </c>
      <c r="C19" s="351"/>
      <c r="D19" s="352"/>
      <c r="E19" s="12" t="s">
        <v>159</v>
      </c>
      <c r="F19" s="20"/>
      <c r="G19" s="29"/>
      <c r="H19" s="5">
        <f t="shared" ref="H19:O19" si="1">IF(H13="","-",IF(H18="",H14*H13,H18*H13))</f>
        <v>12.858367999999999</v>
      </c>
      <c r="I19" s="5">
        <f>IF(I13="","-",IF(I18="",I14*I13,I18*I13))</f>
        <v>12.855699999999999</v>
      </c>
      <c r="J19" s="5">
        <f t="shared" si="1"/>
        <v>15.581108399999998</v>
      </c>
      <c r="K19" s="5">
        <f t="shared" si="1"/>
        <v>15.57996</v>
      </c>
      <c r="L19" s="5">
        <f t="shared" si="1"/>
        <v>18.640526740000002</v>
      </c>
      <c r="M19" s="5">
        <f t="shared" si="1"/>
        <v>18.642219999999998</v>
      </c>
      <c r="N19" s="5">
        <f>IF(N13="","-",IF(N18="",N14*N13,N18*N13))</f>
        <v>22.102678517046183</v>
      </c>
      <c r="O19" s="5">
        <f t="shared" si="1"/>
        <v>22.098960000000002</v>
      </c>
      <c r="P19" s="38"/>
      <c r="Q19" s="5">
        <f t="shared" ref="Q19:AB19" si="2">IF(Q13="","-",IF(Q18="",Q14*Q13,Q18*Q13))</f>
        <v>22.098960000000002</v>
      </c>
      <c r="R19" s="5">
        <f t="shared" si="2"/>
        <v>23.644631305063015</v>
      </c>
      <c r="S19" s="5">
        <f>IF(S13="","-",IF(S18="",S14*S13,S18*S13))</f>
        <v>23.60952</v>
      </c>
      <c r="T19" s="5">
        <f t="shared" si="2"/>
        <v>23.652418974429146</v>
      </c>
      <c r="U19" s="5">
        <f t="shared" si="2"/>
        <v>23.573549999999997</v>
      </c>
      <c r="V19" s="5">
        <f t="shared" si="2"/>
        <v>24.983646662697712</v>
      </c>
      <c r="W19" s="5">
        <f t="shared" si="2"/>
        <v>24.993599999999997</v>
      </c>
      <c r="X19" s="5">
        <f t="shared" si="2"/>
        <v>25.836025060581413</v>
      </c>
      <c r="Y19" s="38"/>
      <c r="Z19" s="5">
        <f t="shared" si="2"/>
        <v>25.964079999999999</v>
      </c>
      <c r="AA19" s="5" t="str">
        <f t="shared" si="2"/>
        <v>-</v>
      </c>
      <c r="AB19" s="5" t="str">
        <f t="shared" si="2"/>
        <v>-</v>
      </c>
      <c r="AC19" s="15"/>
    </row>
    <row r="20" spans="1:29" s="15" customFormat="1" ht="12.75" customHeight="1">
      <c r="B20" s="61"/>
      <c r="C20" s="61"/>
      <c r="D20" s="62"/>
      <c r="E20" s="63"/>
      <c r="F20" s="57"/>
      <c r="G20" s="57"/>
      <c r="H20" s="57"/>
      <c r="I20" s="57"/>
      <c r="J20" s="57"/>
      <c r="K20" s="57"/>
      <c r="L20" s="57"/>
      <c r="M20" s="57"/>
      <c r="N20" s="57"/>
      <c r="O20" s="57"/>
      <c r="P20" s="57"/>
      <c r="Q20" s="57"/>
      <c r="R20" s="64"/>
      <c r="U20" s="64"/>
      <c r="X20" s="64"/>
      <c r="Y20" s="57"/>
      <c r="AA20" s="64"/>
    </row>
    <row r="21" spans="1:29" s="15" customFormat="1" ht="12.75" customHeight="1">
      <c r="B21" s="65"/>
      <c r="C21" s="61"/>
      <c r="D21" s="62"/>
      <c r="E21" s="63"/>
      <c r="F21" s="57"/>
      <c r="G21" s="57"/>
      <c r="H21" s="57"/>
      <c r="I21" s="57"/>
      <c r="J21" s="57"/>
      <c r="K21" s="57"/>
      <c r="L21" s="57"/>
      <c r="M21" s="57"/>
      <c r="N21" s="57"/>
      <c r="O21" s="57"/>
      <c r="P21" s="57"/>
      <c r="Q21" s="57"/>
      <c r="R21" s="64"/>
      <c r="U21" s="64"/>
      <c r="X21" s="64"/>
      <c r="Y21" s="57"/>
      <c r="AA21" s="64"/>
    </row>
  </sheetData>
  <mergeCells count="22">
    <mergeCell ref="B19:D19"/>
    <mergeCell ref="U15:U16"/>
    <mergeCell ref="I15:I16"/>
    <mergeCell ref="K15:K16"/>
    <mergeCell ref="S15:S16"/>
    <mergeCell ref="Q15:Q16"/>
    <mergeCell ref="O15:O16"/>
    <mergeCell ref="AB15:AB16"/>
    <mergeCell ref="Z15:Z16"/>
    <mergeCell ref="W15:W16"/>
    <mergeCell ref="H7:O7"/>
    <mergeCell ref="M15:M16"/>
    <mergeCell ref="H6:O6"/>
    <mergeCell ref="C15:C16"/>
    <mergeCell ref="B18:D18"/>
    <mergeCell ref="B12:F12"/>
    <mergeCell ref="B17:F17"/>
    <mergeCell ref="B6:B11"/>
    <mergeCell ref="C6:C11"/>
    <mergeCell ref="D6:D11"/>
    <mergeCell ref="E6:E11"/>
    <mergeCell ref="F6:F7"/>
  </mergeCells>
  <hyperlinks>
    <hyperlink ref="D14" r:id="rId1" xr:uid="{00000000-0004-0000-0800-000000000000}"/>
    <hyperlink ref="D13" r:id="rId2" xr:uid="{00000000-0004-0000-0800-000001000000}"/>
    <hyperlink ref="D16" r:id="rId3" xr:uid="{00000000-0004-0000-0800-000002000000}"/>
    <hyperlink ref="D15" r:id="rId4" xr:uid="{00000000-0004-0000-0800-000003000000}"/>
  </hyperlinks>
  <pageMargins left="0.7" right="0.7" top="0.75" bottom="0.75" header="0.3" footer="0.3"/>
  <pageSetup orientation="portrait" r:id="rId5"/>
  <headerFooter>
    <oddFooter>&amp;C_x000D_&amp;1#&amp;"Calibri"&amp;10&amp;K000000 OFFICIAL-InternalOnly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BJSCInternalLabel xmlns="b14ea4d7-bede-421e-a538-c782e68c0173">&lt;?xml version="1.0" encoding="us-ascii"?&gt;&lt;sisl xmlns:xsi="http://www.w3.org/2001/XMLSchema-instance" xmlns:xsd="http://www.w3.org/2001/XMLSchema" sislVersion="0" policy="973096ae-7329-4b3b-9368-47aeba6959e1" xmlns="http://www.boldonjames.com/2008/01/sie/internal/label" /&gt;</BJSCInternalLabel>
    <BJSC514bdf30_x002D_2227_x002D_4016_x xmlns="b14ea4d7-bede-421e-a538-c782e68c0173" xsi:nil="true"/>
    <BJSCdd9eba61_x002D_d6b9_x002D_469b_x xmlns="b14ea4d7-bede-421e-a538-c782e68c0173" xsi:nil="true"/>
    <BJSCSummaryMarking xmlns="b14ea4d7-bede-421e-a538-c782e68c0173">This item has no classification</BJSCSummaryMarking>
    <Document_x0020_Type_T xmlns="b14ea4d7-bede-421e-a538-c782e68c0173">Annex 4 policy - master economic model</Document_x0020_Type_T>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d_group_classification xmlns="b14ea4d7-bede-421e-a538-c782e68c0173" xsi:nil="true"/>
    <BJSCc5a055b0_x002D_1bed_x002D_4579_x xmlns="b14ea4d7-bede-421e-a538-c782e68c01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610EBF99-FC74-4ED9-A7C2-80A7F7125B34}">
  <ds:schemaRef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b14ea4d7-bede-421e-a538-c782e68c0173"/>
    <ds:schemaRef ds:uri="631298fc-6a88-4548-b7d9-3b164918c4a3"/>
    <ds:schemaRef ds:uri="2093c7c7-efcb-4260-b1c3-5ef81253e418"/>
  </ds:schemaRefs>
</ds:datastoreItem>
</file>

<file path=customXml/itemProps2.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3.xml><?xml version="1.0" encoding="utf-8"?>
<ds:datastoreItem xmlns:ds="http://schemas.openxmlformats.org/officeDocument/2006/customXml" ds:itemID="{1A08C97C-34CB-4683-889C-2592E9EB7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F4CEF91-86DE-4AE3-B979-D2FE76CB26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sheet</vt:lpstr>
      <vt:lpstr>Notes</vt:lpstr>
      <vt:lpstr>1. Outputs=&gt;</vt:lpstr>
      <vt:lpstr>1a Policy Cost Allowance</vt:lpstr>
      <vt:lpstr>2. Calculate=&gt;</vt:lpstr>
      <vt:lpstr>2a Aggregate costs</vt:lpstr>
      <vt:lpstr>3. Inputs=&gt;</vt:lpstr>
      <vt:lpstr>3a Demand</vt:lpstr>
      <vt:lpstr>3b RO</vt:lpstr>
      <vt:lpstr>3d FIT</vt:lpstr>
      <vt:lpstr>3e ECO</vt:lpstr>
      <vt:lpstr>3f WHD</vt:lpstr>
      <vt:lpstr>3g AAHEDC</vt:lpstr>
      <vt:lpstr>3h Losses</vt:lpstr>
      <vt:lpstr>3i New FIT methodology</vt:lpstr>
      <vt:lpstr>3j GGL</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v1.13</dc:title>
  <dc:subject/>
  <dc:creator>Graham Reeve</dc:creator>
  <cp:keywords/>
  <dc:description/>
  <cp:lastModifiedBy>Nordin Zaoui</cp:lastModifiedBy>
  <cp:revision/>
  <dcterms:created xsi:type="dcterms:W3CDTF">2018-05-30T12:29:20Z</dcterms:created>
  <dcterms:modified xsi:type="dcterms:W3CDTF">2023-01-06T08:17:27Z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d87143ea-2475-4f5b-b0b6-f6550d20e06d</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
  </property>
  <property fmtid="{D5CDD505-2E9C-101B-9397-08002B2CF9AE}" pid="17" name="bjClsUserRVM">
    <vt:lpwstr>[]</vt:lpwstr>
  </property>
  <property fmtid="{D5CDD505-2E9C-101B-9397-08002B2CF9AE}" pid="18" name="bjDocumentSecurityLabel">
    <vt:lpwstr>This item has no classification</vt:lpwstr>
  </property>
  <property fmtid="{D5CDD505-2E9C-101B-9397-08002B2CF9AE}" pid="19" name="MSIP_Label_38144ccb-b10a-4c0f-b070-7a3b00ac7463_Enabled">
    <vt:lpwstr>true</vt:lpwstr>
  </property>
  <property fmtid="{D5CDD505-2E9C-101B-9397-08002B2CF9AE}" pid="20" name="MSIP_Label_38144ccb-b10a-4c0f-b070-7a3b00ac7463_SetDate">
    <vt:lpwstr>2022-05-09T14:02:10Z</vt:lpwstr>
  </property>
  <property fmtid="{D5CDD505-2E9C-101B-9397-08002B2CF9AE}" pid="21" name="MSIP_Label_38144ccb-b10a-4c0f-b070-7a3b00ac7463_Method">
    <vt:lpwstr>Standard</vt:lpwstr>
  </property>
  <property fmtid="{D5CDD505-2E9C-101B-9397-08002B2CF9AE}" pid="22" name="MSIP_Label_38144ccb-b10a-4c0f-b070-7a3b00ac7463_Name">
    <vt:lpwstr>InternalOnly</vt:lpwstr>
  </property>
  <property fmtid="{D5CDD505-2E9C-101B-9397-08002B2CF9AE}" pid="23" name="MSIP_Label_38144ccb-b10a-4c0f-b070-7a3b00ac7463_SiteId">
    <vt:lpwstr>185562ad-39bc-4840-8e40-be6216340c52</vt:lpwstr>
  </property>
  <property fmtid="{D5CDD505-2E9C-101B-9397-08002B2CF9AE}" pid="24" name="MSIP_Label_38144ccb-b10a-4c0f-b070-7a3b00ac7463_ActionId">
    <vt:lpwstr>8cbddb70-d72b-4cd1-a0f6-0e5702db489f</vt:lpwstr>
  </property>
  <property fmtid="{D5CDD505-2E9C-101B-9397-08002B2CF9AE}" pid="25" name="MSIP_Label_38144ccb-b10a-4c0f-b070-7a3b00ac7463_ContentBits">
    <vt:lpwstr>2</vt:lpwstr>
  </property>
  <property fmtid="{D5CDD505-2E9C-101B-9397-08002B2CF9AE}" pid="26" name="MediaServiceImageTags">
    <vt:lpwstr/>
  </property>
</Properties>
</file>