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fgemcloud.sharepoint.com/sites/PC/Projects/AIP/2022 AIP/Cross Sector/RPE model/"/>
    </mc:Choice>
  </mc:AlternateContent>
  <xr:revisionPtr revIDLastSave="1" documentId="14_{E6F9A73E-CF9E-4D2E-A0A0-B36DBA957C97}" xr6:coauthVersionLast="47" xr6:coauthVersionMax="47" xr10:uidLastSave="{EFAA998F-FCB8-4B21-9D25-3CEC57AFCB80}"/>
  <bookViews>
    <workbookView xWindow="28680" yWindow="-120" windowWidth="29040" windowHeight="15840" xr2:uid="{C98B6C8D-E7E5-4149-B82B-BC4A349BD4AD}"/>
  </bookViews>
  <sheets>
    <sheet name="Cover" sheetId="6" r:id="rId1"/>
    <sheet name="Sources" sheetId="3" r:id="rId2"/>
    <sheet name="Assumptions" sheetId="4" r:id="rId3"/>
    <sheet name="Raw Indices" sheetId="1" r:id="rId4"/>
    <sheet name="Annual Averages" sheetId="2" r:id="rId5"/>
    <sheet name="RPEs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N243" i="1"/>
  <c r="O243" i="1"/>
  <c r="P243" i="1"/>
  <c r="N244" i="1"/>
  <c r="O244" i="1"/>
  <c r="P244" i="1"/>
  <c r="N245" i="1"/>
  <c r="O245" i="1"/>
  <c r="P245" i="1"/>
  <c r="N246" i="1"/>
  <c r="O246" i="1"/>
  <c r="P246" i="1"/>
  <c r="N247" i="1"/>
  <c r="O247" i="1"/>
  <c r="P247" i="1"/>
  <c r="N248" i="1"/>
  <c r="O248" i="1"/>
  <c r="P248" i="1"/>
  <c r="N249" i="1"/>
  <c r="O249" i="1"/>
  <c r="P249" i="1"/>
  <c r="N250" i="1"/>
  <c r="O250" i="1"/>
  <c r="P250" i="1"/>
  <c r="N251" i="1"/>
  <c r="O251" i="1"/>
  <c r="P251" i="1"/>
  <c r="N252" i="1"/>
  <c r="O252" i="1"/>
  <c r="P252" i="1"/>
  <c r="N253" i="1"/>
  <c r="O253" i="1"/>
  <c r="P253" i="1"/>
  <c r="N254" i="1"/>
  <c r="O254" i="1"/>
  <c r="P25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" i="1"/>
  <c r="E60" i="4"/>
  <c r="F60" i="4"/>
  <c r="G60" i="4"/>
  <c r="H60" i="4"/>
  <c r="I60" i="4"/>
  <c r="D60" i="4"/>
  <c r="D51" i="4"/>
  <c r="E49" i="4"/>
  <c r="F49" i="4"/>
  <c r="G49" i="4"/>
  <c r="H49" i="4"/>
  <c r="I49" i="4"/>
  <c r="E50" i="4"/>
  <c r="F50" i="4"/>
  <c r="G50" i="4"/>
  <c r="H50" i="4"/>
  <c r="I50" i="4"/>
  <c r="E51" i="4"/>
  <c r="F51" i="4"/>
  <c r="G51" i="4"/>
  <c r="H51" i="4"/>
  <c r="I51" i="4"/>
  <c r="E52" i="4"/>
  <c r="F52" i="4"/>
  <c r="G52" i="4"/>
  <c r="H52" i="4"/>
  <c r="I52" i="4"/>
  <c r="E53" i="4"/>
  <c r="F53" i="4"/>
  <c r="G53" i="4"/>
  <c r="H53" i="4"/>
  <c r="I53" i="4"/>
  <c r="E54" i="4"/>
  <c r="F54" i="4"/>
  <c r="G54" i="4"/>
  <c r="H54" i="4"/>
  <c r="I54" i="4"/>
  <c r="E55" i="4"/>
  <c r="F55" i="4"/>
  <c r="G55" i="4"/>
  <c r="H55" i="4"/>
  <c r="I55" i="4"/>
  <c r="E56" i="4"/>
  <c r="F56" i="4"/>
  <c r="G56" i="4"/>
  <c r="H56" i="4"/>
  <c r="I56" i="4"/>
  <c r="E57" i="4"/>
  <c r="F57" i="4"/>
  <c r="G57" i="4"/>
  <c r="H57" i="4"/>
  <c r="I57" i="4"/>
  <c r="E58" i="4"/>
  <c r="F58" i="4"/>
  <c r="G58" i="4"/>
  <c r="H58" i="4"/>
  <c r="I58" i="4"/>
  <c r="D50" i="4"/>
  <c r="D52" i="4"/>
  <c r="D53" i="4"/>
  <c r="D54" i="4"/>
  <c r="D55" i="4"/>
  <c r="D56" i="4"/>
  <c r="D57" i="4"/>
  <c r="D58" i="4"/>
  <c r="D49" i="4"/>
  <c r="H21" i="2"/>
  <c r="G21" i="2"/>
  <c r="D21" i="4"/>
  <c r="E21" i="4"/>
  <c r="F21" i="4"/>
  <c r="D22" i="4"/>
  <c r="E22" i="4"/>
  <c r="F22" i="4"/>
  <c r="D24" i="4"/>
  <c r="E24" i="4"/>
  <c r="F24" i="4"/>
  <c r="D25" i="4"/>
  <c r="D26" i="4"/>
  <c r="D28" i="4"/>
  <c r="F21" i="2"/>
  <c r="I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3" i="1"/>
  <c r="W3" i="1"/>
  <c r="W4" i="1" s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V7" i="1"/>
  <c r="V8" i="1" s="1"/>
  <c r="V9" i="1" s="1"/>
  <c r="V10" i="1"/>
  <c r="V11" i="1" s="1"/>
  <c r="V12" i="1" s="1"/>
  <c r="V13" i="1" s="1"/>
  <c r="V14" i="1" s="1"/>
  <c r="V15" i="1" s="1"/>
  <c r="V16" i="1" s="1"/>
  <c r="V17" i="1" s="1"/>
  <c r="V18" i="1" s="1"/>
  <c r="V3" i="1"/>
  <c r="V4" i="1" s="1"/>
  <c r="V5" i="1" s="1"/>
  <c r="V6" i="1" s="1"/>
  <c r="U124" i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23" i="1"/>
  <c r="T3" i="1"/>
  <c r="T4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S123" i="1"/>
  <c r="S124" i="1" s="1"/>
  <c r="S125" i="1" s="1"/>
  <c r="S126" i="1" s="1"/>
  <c r="S127" i="1" s="1"/>
  <c r="R123" i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R8" i="2" s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3" i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O3" i="1"/>
  <c r="O4" i="1"/>
  <c r="O5" i="1"/>
  <c r="C7" i="2" s="1"/>
  <c r="O6" i="1"/>
  <c r="O7" i="1"/>
  <c r="O8" i="1"/>
  <c r="O9" i="1"/>
  <c r="O10" i="1"/>
  <c r="O11" i="1"/>
  <c r="O12" i="1"/>
  <c r="O13" i="1"/>
  <c r="D7" i="2" s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F7" i="2" s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H7" i="2" s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J7" i="2" s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L7" i="2" s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N7" i="2" s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P7" i="2" s="1"/>
  <c r="O158" i="1"/>
  <c r="O159" i="1"/>
  <c r="O160" i="1"/>
  <c r="O161" i="1"/>
  <c r="O162" i="1"/>
  <c r="O163" i="1"/>
  <c r="O164" i="1"/>
  <c r="O165" i="1"/>
  <c r="Q7" i="2" s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R7" i="2" s="1"/>
  <c r="O182" i="1"/>
  <c r="O183" i="1"/>
  <c r="O184" i="1"/>
  <c r="O185" i="1"/>
  <c r="O186" i="1"/>
  <c r="O187" i="1"/>
  <c r="O188" i="1"/>
  <c r="O189" i="1"/>
  <c r="S7" i="2" s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T7" i="2" s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V7" i="2" s="1"/>
  <c r="O230" i="1"/>
  <c r="O231" i="1"/>
  <c r="O232" i="1"/>
  <c r="O233" i="1"/>
  <c r="O234" i="1"/>
  <c r="O235" i="1"/>
  <c r="O236" i="1"/>
  <c r="O237" i="1"/>
  <c r="W7" i="2" s="1"/>
  <c r="O238" i="1"/>
  <c r="O239" i="1"/>
  <c r="O240" i="1"/>
  <c r="O241" i="1"/>
  <c r="O242" i="1"/>
  <c r="P255" i="1"/>
  <c r="P256" i="1"/>
  <c r="P257" i="1"/>
  <c r="P258" i="1"/>
  <c r="O255" i="1"/>
  <c r="O256" i="1"/>
  <c r="O257" i="1"/>
  <c r="O258" i="1"/>
  <c r="O259" i="1"/>
  <c r="O260" i="1"/>
  <c r="O261" i="1"/>
  <c r="O262" i="1"/>
  <c r="O263" i="1" s="1"/>
  <c r="O264" i="1" s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 s="1"/>
  <c r="X269" i="1" s="1"/>
  <c r="X270" i="1" s="1"/>
  <c r="P259" i="1"/>
  <c r="P260" i="1"/>
  <c r="P261" i="1"/>
  <c r="P262" i="1"/>
  <c r="P263" i="1" s="1"/>
  <c r="P264" i="1" s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253" i="1"/>
  <c r="B254" i="1"/>
  <c r="B255" i="1"/>
  <c r="B256" i="1"/>
  <c r="B257" i="1"/>
  <c r="B258" i="1"/>
  <c r="B259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3" i="1"/>
  <c r="M16" i="2"/>
  <c r="H16" i="2"/>
  <c r="J16" i="2"/>
  <c r="D14" i="2"/>
  <c r="D16" i="2"/>
  <c r="D32" i="2" s="1"/>
  <c r="G16" i="2"/>
  <c r="D15" i="2"/>
  <c r="C12" i="2"/>
  <c r="C15" i="2"/>
  <c r="N13" i="2"/>
  <c r="N16" i="2"/>
  <c r="N32" i="2" s="1"/>
  <c r="N46" i="2" s="1"/>
  <c r="R16" i="2"/>
  <c r="M10" i="2"/>
  <c r="I16" i="2"/>
  <c r="J32" i="2" s="1"/>
  <c r="J46" i="2" s="1"/>
  <c r="E16" i="2"/>
  <c r="U16" i="2"/>
  <c r="V32" i="2" s="1"/>
  <c r="V46" i="2" s="1"/>
  <c r="D12" i="2"/>
  <c r="T16" i="2"/>
  <c r="T32" i="2" s="1"/>
  <c r="T46" i="2" s="1"/>
  <c r="V16" i="2"/>
  <c r="P16" i="2"/>
  <c r="C8" i="2"/>
  <c r="C14" i="2"/>
  <c r="K16" i="2"/>
  <c r="O16" i="2"/>
  <c r="P32" i="2" s="1"/>
  <c r="P46" i="2" s="1"/>
  <c r="S16" i="2"/>
  <c r="F16" i="2"/>
  <c r="C16" i="2"/>
  <c r="L16" i="2"/>
  <c r="Q16" i="2"/>
  <c r="Q32" i="2" s="1"/>
  <c r="Q46" i="2" s="1"/>
  <c r="M13" i="2"/>
  <c r="M11" i="2"/>
  <c r="X16" i="2"/>
  <c r="W16" i="2"/>
  <c r="W32" i="2" s="1"/>
  <c r="W19" i="1" l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E15" i="2"/>
  <c r="E31" i="2" s="1"/>
  <c r="S128" i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N11" i="2"/>
  <c r="N27" i="2" s="1"/>
  <c r="N41" i="2" s="1"/>
  <c r="T19" i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E12" i="2"/>
  <c r="E28" i="2" s="1"/>
  <c r="P10" i="2"/>
  <c r="R155" i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U140" i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O13" i="2"/>
  <c r="O29" i="2" s="1"/>
  <c r="O43" i="2" s="1"/>
  <c r="V19" i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E14" i="2"/>
  <c r="E30" i="2" s="1"/>
  <c r="H9" i="2"/>
  <c r="Q55" i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D31" i="2"/>
  <c r="Y16" i="2"/>
  <c r="Y32" i="2" s="1"/>
  <c r="Y46" i="2" s="1"/>
  <c r="G32" i="2"/>
  <c r="G46" i="2" s="1"/>
  <c r="E32" i="2"/>
  <c r="R32" i="2"/>
  <c r="R46" i="2" s="1"/>
  <c r="X271" i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Z16" i="2"/>
  <c r="Z32" i="2" s="1"/>
  <c r="Z46" i="2" s="1"/>
  <c r="U32" i="2"/>
  <c r="U46" i="2" s="1"/>
  <c r="S32" i="2"/>
  <c r="S46" i="2" s="1"/>
  <c r="I32" i="2"/>
  <c r="I46" i="2" s="1"/>
  <c r="L32" i="2"/>
  <c r="L46" i="2" s="1"/>
  <c r="X32" i="2"/>
  <c r="X46" i="2" s="1"/>
  <c r="F32" i="2"/>
  <c r="F46" i="2" s="1"/>
  <c r="M32" i="2"/>
  <c r="M46" i="2" s="1"/>
  <c r="D30" i="2"/>
  <c r="N29" i="2"/>
  <c r="N43" i="2" s="1"/>
  <c r="D28" i="2"/>
  <c r="W8" i="2"/>
  <c r="O8" i="2"/>
  <c r="S8" i="2"/>
  <c r="V8" i="2"/>
  <c r="T8" i="2"/>
  <c r="Q8" i="2"/>
  <c r="R24" i="2" s="1"/>
  <c r="R38" i="2" s="1"/>
  <c r="O7" i="2"/>
  <c r="O23" i="2" s="1"/>
  <c r="O37" i="2" s="1"/>
  <c r="T23" i="2"/>
  <c r="T37" i="2" s="1"/>
  <c r="K32" i="2"/>
  <c r="K46" i="2" s="1"/>
  <c r="H32" i="2"/>
  <c r="H46" i="2" s="1"/>
  <c r="O32" i="2"/>
  <c r="O46" i="2" s="1"/>
  <c r="M7" i="2"/>
  <c r="N23" i="2" s="1"/>
  <c r="N37" i="2" s="1"/>
  <c r="N10" i="2"/>
  <c r="N26" i="2" s="1"/>
  <c r="N40" i="2" s="1"/>
  <c r="L8" i="2"/>
  <c r="G9" i="2"/>
  <c r="H25" i="2" s="1"/>
  <c r="H39" i="2" s="1"/>
  <c r="F9" i="2"/>
  <c r="E9" i="2"/>
  <c r="D9" i="2"/>
  <c r="X7" i="2"/>
  <c r="X23" i="2" s="1"/>
  <c r="X37" i="2" s="1"/>
  <c r="D23" i="2"/>
  <c r="U8" i="2"/>
  <c r="V24" i="2" s="1"/>
  <c r="V38" i="2" s="1"/>
  <c r="U7" i="2"/>
  <c r="V23" i="2" s="1"/>
  <c r="V37" i="2" s="1"/>
  <c r="G7" i="2"/>
  <c r="G23" i="2" s="1"/>
  <c r="G37" i="2" s="1"/>
  <c r="P8" i="2"/>
  <c r="P24" i="2" s="1"/>
  <c r="P38" i="2" s="1"/>
  <c r="I7" i="2"/>
  <c r="J23" i="2" s="1"/>
  <c r="J37" i="2" s="1"/>
  <c r="K7" i="2"/>
  <c r="L23" i="2" s="1"/>
  <c r="L37" i="2" s="1"/>
  <c r="O10" i="2"/>
  <c r="P26" i="2" s="1"/>
  <c r="P40" i="2" s="1"/>
  <c r="N8" i="2"/>
  <c r="M8" i="2"/>
  <c r="K8" i="2"/>
  <c r="J8" i="2"/>
  <c r="I8" i="2"/>
  <c r="H8" i="2"/>
  <c r="G8" i="2"/>
  <c r="F8" i="2"/>
  <c r="E8" i="2"/>
  <c r="D8" i="2"/>
  <c r="D24" i="2" s="1"/>
  <c r="X8" i="2"/>
  <c r="X24" i="2" s="1"/>
  <c r="X38" i="2" s="1"/>
  <c r="E7" i="2"/>
  <c r="E23" i="2" s="1"/>
  <c r="C9" i="2"/>
  <c r="Q10" i="2"/>
  <c r="R23" i="2"/>
  <c r="R37" i="2" s="1"/>
  <c r="S23" i="2"/>
  <c r="S37" i="2" s="1"/>
  <c r="S24" i="2"/>
  <c r="S38" i="2" s="1"/>
  <c r="W23" i="2"/>
  <c r="W37" i="2" s="1"/>
  <c r="P265" i="1"/>
  <c r="P266" i="1" s="1"/>
  <c r="P267" i="1" s="1"/>
  <c r="P268" i="1" s="1"/>
  <c r="P269" i="1" s="1"/>
  <c r="P270" i="1" s="1"/>
  <c r="O265" i="1"/>
  <c r="O266" i="1" s="1"/>
  <c r="O267" i="1" s="1"/>
  <c r="O268" i="1" s="1"/>
  <c r="O269" i="1" s="1"/>
  <c r="O270" i="1" s="1"/>
  <c r="Q23" i="2"/>
  <c r="Q37" i="2" s="1"/>
  <c r="W46" i="2"/>
  <c r="R10" i="2" l="1"/>
  <c r="R182" i="1"/>
  <c r="R183" i="1" s="1"/>
  <c r="R184" i="1" s="1"/>
  <c r="R185" i="1" s="1"/>
  <c r="R186" i="1" s="1"/>
  <c r="R187" i="1" s="1"/>
  <c r="R188" i="1" s="1"/>
  <c r="R189" i="1" s="1"/>
  <c r="I9" i="2"/>
  <c r="I25" i="2" s="1"/>
  <c r="I39" i="2" s="1"/>
  <c r="Q67" i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T31" i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F12" i="2"/>
  <c r="F28" i="2" s="1"/>
  <c r="F42" i="2" s="1"/>
  <c r="R26" i="2"/>
  <c r="R40" i="2" s="1"/>
  <c r="V31" i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F14" i="2"/>
  <c r="F30" i="2" s="1"/>
  <c r="F44" i="2" s="1"/>
  <c r="S139" i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O11" i="2"/>
  <c r="O27" i="2" s="1"/>
  <c r="O41" i="2" s="1"/>
  <c r="U151" i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W31" i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F15" i="2"/>
  <c r="F31" i="2" s="1"/>
  <c r="F45" i="2" s="1"/>
  <c r="AA16" i="2"/>
  <c r="AA32" i="2" s="1"/>
  <c r="AA46" i="2" s="1"/>
  <c r="X283" i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F25" i="2"/>
  <c r="F39" i="2" s="1"/>
  <c r="G25" i="2"/>
  <c r="G39" i="2" s="1"/>
  <c r="W24" i="2"/>
  <c r="W38" i="2" s="1"/>
  <c r="U24" i="2"/>
  <c r="U38" i="2" s="1"/>
  <c r="T24" i="2"/>
  <c r="T38" i="2" s="1"/>
  <c r="M24" i="2"/>
  <c r="M38" i="2" s="1"/>
  <c r="M23" i="2"/>
  <c r="M37" i="2" s="1"/>
  <c r="P23" i="2"/>
  <c r="P37" i="2" s="1"/>
  <c r="E25" i="2"/>
  <c r="K23" i="2"/>
  <c r="K37" i="2" s="1"/>
  <c r="D25" i="2"/>
  <c r="O26" i="2"/>
  <c r="O40" i="2" s="1"/>
  <c r="J24" i="2"/>
  <c r="J38" i="2" s="1"/>
  <c r="F24" i="2"/>
  <c r="F38" i="2" s="1"/>
  <c r="Y7" i="2"/>
  <c r="Y23" i="2" s="1"/>
  <c r="Y37" i="2" s="1"/>
  <c r="I23" i="2"/>
  <c r="I37" i="2" s="1"/>
  <c r="H23" i="2"/>
  <c r="H37" i="2" s="1"/>
  <c r="U23" i="2"/>
  <c r="U37" i="2" s="1"/>
  <c r="G24" i="2"/>
  <c r="G38" i="2" s="1"/>
  <c r="I24" i="2"/>
  <c r="I38" i="2" s="1"/>
  <c r="K24" i="2"/>
  <c r="K38" i="2" s="1"/>
  <c r="Q24" i="2"/>
  <c r="Q38" i="2" s="1"/>
  <c r="L24" i="2"/>
  <c r="L38" i="2" s="1"/>
  <c r="Y8" i="2"/>
  <c r="Y24" i="2" s="1"/>
  <c r="Y38" i="2" s="1"/>
  <c r="E24" i="2"/>
  <c r="Q26" i="2"/>
  <c r="Q40" i="2" s="1"/>
  <c r="N24" i="2"/>
  <c r="N38" i="2" s="1"/>
  <c r="H24" i="2"/>
  <c r="H38" i="2" s="1"/>
  <c r="O24" i="2"/>
  <c r="O38" i="2" s="1"/>
  <c r="F23" i="2"/>
  <c r="F37" i="2" s="1"/>
  <c r="O271" i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P271" i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Z8" i="2"/>
  <c r="S10" i="2" l="1"/>
  <c r="S26" i="2" s="1"/>
  <c r="S40" i="2" s="1"/>
  <c r="R190" i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V43" i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G14" i="2"/>
  <c r="G30" i="2" s="1"/>
  <c r="G44" i="2" s="1"/>
  <c r="W43" i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G15" i="2"/>
  <c r="G31" i="2" s="1"/>
  <c r="G45" i="2" s="1"/>
  <c r="P13" i="2"/>
  <c r="P29" i="2" s="1"/>
  <c r="P43" i="2" s="1"/>
  <c r="T43" i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G12" i="2"/>
  <c r="G28" i="2" s="1"/>
  <c r="G42" i="2" s="1"/>
  <c r="U163" i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Q13" i="2"/>
  <c r="Q29" i="2" s="1"/>
  <c r="Q43" i="2" s="1"/>
  <c r="Q79" i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J9" i="2"/>
  <c r="J25" i="2" s="1"/>
  <c r="J39" i="2" s="1"/>
  <c r="S151" i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P11" i="2"/>
  <c r="P27" i="2" s="1"/>
  <c r="P41" i="2" s="1"/>
  <c r="AB16" i="2"/>
  <c r="AB32" i="2" s="1"/>
  <c r="AB46" i="2" s="1"/>
  <c r="X295" i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Z7" i="2"/>
  <c r="Z23" i="2" s="1"/>
  <c r="Z37" i="2" s="1"/>
  <c r="Z24" i="2"/>
  <c r="Z38" i="2" s="1"/>
  <c r="P283" i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AA8" i="2"/>
  <c r="AA24" i="2" s="1"/>
  <c r="AA38" i="2" s="1"/>
  <c r="O283" i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AA7" i="2"/>
  <c r="AA23" i="2" s="1"/>
  <c r="AA37" i="2" s="1"/>
  <c r="T10" i="2" l="1"/>
  <c r="T26" i="2" s="1"/>
  <c r="T40" i="2" s="1"/>
  <c r="R206" i="1"/>
  <c r="R207" i="1" s="1"/>
  <c r="R208" i="1" s="1"/>
  <c r="R209" i="1" s="1"/>
  <c r="R210" i="1" s="1"/>
  <c r="T55" i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H12" i="2"/>
  <c r="H28" i="2" s="1"/>
  <c r="H42" i="2" s="1"/>
  <c r="S163" i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W55" i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H15" i="2"/>
  <c r="H31" i="2" s="1"/>
  <c r="H45" i="2" s="1"/>
  <c r="V55" i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H14" i="2"/>
  <c r="H30" i="2" s="1"/>
  <c r="H44" i="2" s="1"/>
  <c r="Q91" i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K9" i="2"/>
  <c r="K25" i="2" s="1"/>
  <c r="K39" i="2" s="1"/>
  <c r="U175" i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AC16" i="2"/>
  <c r="AC32" i="2" s="1"/>
  <c r="AC46" i="2" s="1"/>
  <c r="X307" i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AB7" i="2"/>
  <c r="AB23" i="2" s="1"/>
  <c r="AB37" i="2" s="1"/>
  <c r="O295" i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AB8" i="2"/>
  <c r="AB24" i="2" s="1"/>
  <c r="AB38" i="2" s="1"/>
  <c r="P295" i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T67" i="1" l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I12" i="2"/>
  <c r="I28" i="2" s="1"/>
  <c r="I42" i="2" s="1"/>
  <c r="W67" i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I15" i="2"/>
  <c r="I31" i="2" s="1"/>
  <c r="I45" i="2" s="1"/>
  <c r="Q103" i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L9" i="2"/>
  <c r="L25" i="2" s="1"/>
  <c r="L39" i="2" s="1"/>
  <c r="R13" i="2"/>
  <c r="R29" i="2" s="1"/>
  <c r="R43" i="2" s="1"/>
  <c r="Q11" i="2"/>
  <c r="Q27" i="2" s="1"/>
  <c r="Q41" i="2" s="1"/>
  <c r="U187" i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S13" i="2"/>
  <c r="S175" i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R11" i="2"/>
  <c r="R27" i="2" s="1"/>
  <c r="R41" i="2" s="1"/>
  <c r="R211" i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U10" i="2"/>
  <c r="U26" i="2" s="1"/>
  <c r="U40" i="2" s="1"/>
  <c r="V67" i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I14" i="2"/>
  <c r="I30" i="2" s="1"/>
  <c r="I44" i="2" s="1"/>
  <c r="AC8" i="2"/>
  <c r="AC24" i="2" s="1"/>
  <c r="AC38" i="2" s="1"/>
  <c r="P307" i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AC7" i="2"/>
  <c r="AC23" i="2" s="1"/>
  <c r="AC37" i="2" s="1"/>
  <c r="O307" i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V79" i="1" l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J14" i="2"/>
  <c r="J30" i="2" s="1"/>
  <c r="J44" i="2" s="1"/>
  <c r="V10" i="2"/>
  <c r="V26" i="2" s="1"/>
  <c r="V40" i="2" s="1"/>
  <c r="R230" i="1"/>
  <c r="R231" i="1" s="1"/>
  <c r="R232" i="1" s="1"/>
  <c r="R233" i="1" s="1"/>
  <c r="R234" i="1" s="1"/>
  <c r="R235" i="1" s="1"/>
  <c r="R236" i="1" s="1"/>
  <c r="R237" i="1" s="1"/>
  <c r="Q115" i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M9" i="2"/>
  <c r="M25" i="2" s="1"/>
  <c r="M39" i="2" s="1"/>
  <c r="S11" i="2"/>
  <c r="S27" i="2" s="1"/>
  <c r="S41" i="2" s="1"/>
  <c r="S187" i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W79" i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J15" i="2"/>
  <c r="J31" i="2" s="1"/>
  <c r="J45" i="2" s="1"/>
  <c r="S29" i="2"/>
  <c r="S43" i="2" s="1"/>
  <c r="U199" i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T79" i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J12" i="2"/>
  <c r="W91" i="1" l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K15" i="2"/>
  <c r="K31" i="2" s="1"/>
  <c r="K45" i="2" s="1"/>
  <c r="V91" i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K14" i="2"/>
  <c r="K30" i="2" s="1"/>
  <c r="K44" i="2" s="1"/>
  <c r="J28" i="2"/>
  <c r="J42" i="2" s="1"/>
  <c r="S199" i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K12" i="2"/>
  <c r="K28" i="2" s="1"/>
  <c r="K42" i="2" s="1"/>
  <c r="T91" i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3" i="2"/>
  <c r="T29" i="2" s="1"/>
  <c r="T43" i="2" s="1"/>
  <c r="U211" i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13" i="2"/>
  <c r="N9" i="2"/>
  <c r="N25" i="2" s="1"/>
  <c r="N39" i="2" s="1"/>
  <c r="Q134" i="1"/>
  <c r="Q135" i="1" s="1"/>
  <c r="Q136" i="1" s="1"/>
  <c r="Q137" i="1" s="1"/>
  <c r="Q138" i="1" s="1"/>
  <c r="W10" i="2"/>
  <c r="W26" i="2" s="1"/>
  <c r="W40" i="2" s="1"/>
  <c r="R238" i="1"/>
  <c r="R239" i="1" s="1"/>
  <c r="R240" i="1" s="1"/>
  <c r="R241" i="1" s="1"/>
  <c r="R242" i="1" s="1"/>
  <c r="R243" i="1" s="1"/>
  <c r="R244" i="1" s="1"/>
  <c r="R245" i="1" s="1"/>
  <c r="R246" i="1" s="1"/>
  <c r="Q139" i="1" l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O9" i="2"/>
  <c r="O25" i="2" s="1"/>
  <c r="O39" i="2" s="1"/>
  <c r="T11" i="2"/>
  <c r="T27" i="2" s="1"/>
  <c r="T41" i="2" s="1"/>
  <c r="R247" i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X10" i="2"/>
  <c r="X26" i="2" s="1"/>
  <c r="X40" i="2" s="1"/>
  <c r="W103" i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L15" i="2"/>
  <c r="L31" i="2" s="1"/>
  <c r="L45" i="2" s="1"/>
  <c r="S211" i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U29" i="2"/>
  <c r="U43" i="2" s="1"/>
  <c r="U223" i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V103" i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L14" i="2"/>
  <c r="L30" i="2" s="1"/>
  <c r="L44" i="2" s="1"/>
  <c r="T103" i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L12" i="2"/>
  <c r="L28" i="2" s="1"/>
  <c r="L42" i="2" s="1"/>
  <c r="P9" i="2" l="1"/>
  <c r="P25" i="2" s="1"/>
  <c r="P39" i="2" s="1"/>
  <c r="Q158" i="1"/>
  <c r="Q159" i="1" s="1"/>
  <c r="Q160" i="1" s="1"/>
  <c r="Q161" i="1" s="1"/>
  <c r="Q162" i="1" s="1"/>
  <c r="T115" i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M12" i="2"/>
  <c r="M28" i="2" s="1"/>
  <c r="M42" i="2" s="1"/>
  <c r="U11" i="2"/>
  <c r="U27" i="2" s="1"/>
  <c r="U41" i="2" s="1"/>
  <c r="U235" i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W13" i="2"/>
  <c r="W115" i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M15" i="2"/>
  <c r="M31" i="2" s="1"/>
  <c r="M45" i="2" s="1"/>
  <c r="V115" i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M14" i="2"/>
  <c r="M30" i="2" s="1"/>
  <c r="M44" i="2" s="1"/>
  <c r="V13" i="2"/>
  <c r="V29" i="2" s="1"/>
  <c r="V43" i="2" s="1"/>
  <c r="R259" i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Y10" i="2"/>
  <c r="Y26" i="2" s="1"/>
  <c r="Y40" i="2" s="1"/>
  <c r="S223" i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V11" i="2"/>
  <c r="V27" i="2" s="1"/>
  <c r="V41" i="2" s="1"/>
  <c r="S235" i="1" l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W11" i="2"/>
  <c r="W27" i="2" s="1"/>
  <c r="W41" i="2" s="1"/>
  <c r="W127" i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N15" i="2"/>
  <c r="N31" i="2" s="1"/>
  <c r="N45" i="2" s="1"/>
  <c r="W29" i="2"/>
  <c r="W43" i="2" s="1"/>
  <c r="X13" i="2"/>
  <c r="X29" i="2" s="1"/>
  <c r="X43" i="2" s="1"/>
  <c r="U257" i="1"/>
  <c r="U258" i="1" s="1"/>
  <c r="U259" i="1" s="1"/>
  <c r="U260" i="1" s="1"/>
  <c r="U261" i="1" s="1"/>
  <c r="U262" i="1" s="1"/>
  <c r="U263" i="1" s="1"/>
  <c r="U264" i="1" s="1"/>
  <c r="Z10" i="2"/>
  <c r="Z26" i="2" s="1"/>
  <c r="Z40" i="2" s="1"/>
  <c r="R271" i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T127" i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N12" i="2"/>
  <c r="N28" i="2" s="1"/>
  <c r="N42" i="2" s="1"/>
  <c r="V127" i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N14" i="2"/>
  <c r="Q163" i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9" i="2"/>
  <c r="Q25" i="2" s="1"/>
  <c r="Q39" i="2" s="1"/>
  <c r="R283" i="1" l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AA10" i="2"/>
  <c r="AA26" i="2" s="1"/>
  <c r="AA40" i="2" s="1"/>
  <c r="O15" i="2"/>
  <c r="O31" i="2" s="1"/>
  <c r="O45" i="2" s="1"/>
  <c r="W139" i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S247" i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Y13" i="2"/>
  <c r="Y29" i="2" s="1"/>
  <c r="Y43" i="2" s="1"/>
  <c r="U265" i="1"/>
  <c r="U266" i="1" s="1"/>
  <c r="U267" i="1" s="1"/>
  <c r="U268" i="1" s="1"/>
  <c r="U269" i="1" s="1"/>
  <c r="U270" i="1" s="1"/>
  <c r="N30" i="2"/>
  <c r="N44" i="2" s="1"/>
  <c r="Q175" i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R9" i="2"/>
  <c r="R25" i="2" s="1"/>
  <c r="R39" i="2" s="1"/>
  <c r="V139" i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O14" i="2"/>
  <c r="O30" i="2" s="1"/>
  <c r="O44" i="2" s="1"/>
  <c r="T139" i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O12" i="2"/>
  <c r="O28" i="2" s="1"/>
  <c r="O42" i="2" s="1"/>
  <c r="AB10" i="2" l="1"/>
  <c r="AB26" i="2" s="1"/>
  <c r="AB40" i="2" s="1"/>
  <c r="R295" i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Z13" i="2"/>
  <c r="Z29" i="2" s="1"/>
  <c r="Z43" i="2" s="1"/>
  <c r="U271" i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T151" i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P12" i="2"/>
  <c r="P28" i="2" s="1"/>
  <c r="P42" i="2" s="1"/>
  <c r="Q187" i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S9" i="2"/>
  <c r="S25" i="2" s="1"/>
  <c r="S39" i="2" s="1"/>
  <c r="X11" i="2"/>
  <c r="X27" i="2" s="1"/>
  <c r="X41" i="2" s="1"/>
  <c r="W151" i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P15" i="2"/>
  <c r="P31" i="2" s="1"/>
  <c r="P45" i="2" s="1"/>
  <c r="V151" i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P14" i="2"/>
  <c r="P30" i="2" s="1"/>
  <c r="P44" i="2" s="1"/>
  <c r="S259" i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Y11" i="2"/>
  <c r="Y27" i="2" s="1"/>
  <c r="Y41" i="2" s="1"/>
  <c r="W163" i="1" l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Q15" i="2"/>
  <c r="Q31" i="2" s="1"/>
  <c r="Q45" i="2" s="1"/>
  <c r="Q199" i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T9" i="2"/>
  <c r="S271" i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Z11" i="2"/>
  <c r="Z27" i="2" s="1"/>
  <c r="Z41" i="2" s="1"/>
  <c r="R307" i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AC10" i="2"/>
  <c r="AC26" i="2" s="1"/>
  <c r="AC40" i="2" s="1"/>
  <c r="Q12" i="2"/>
  <c r="Q28" i="2" s="1"/>
  <c r="Q42" i="2" s="1"/>
  <c r="T163" i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V163" i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Q14" i="2"/>
  <c r="Q30" i="2" s="1"/>
  <c r="Q44" i="2" s="1"/>
  <c r="U283" i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AA13" i="2"/>
  <c r="AA29" i="2" s="1"/>
  <c r="AA43" i="2" s="1"/>
  <c r="AB13" i="2" l="1"/>
  <c r="AB29" i="2" s="1"/>
  <c r="AB43" i="2" s="1"/>
  <c r="U295" i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S283" i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AA11" i="2"/>
  <c r="AA27" i="2" s="1"/>
  <c r="AA41" i="2" s="1"/>
  <c r="T25" i="2"/>
  <c r="T39" i="2" s="1"/>
  <c r="V175" i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R14" i="2"/>
  <c r="R30" i="2" s="1"/>
  <c r="R44" i="2" s="1"/>
  <c r="U9" i="2"/>
  <c r="U25" i="2" s="1"/>
  <c r="U39" i="2" s="1"/>
  <c r="Q217" i="1"/>
  <c r="Q218" i="1" s="1"/>
  <c r="Q219" i="1" s="1"/>
  <c r="Q220" i="1" s="1"/>
  <c r="Q221" i="1" s="1"/>
  <c r="Q222" i="1" s="1"/>
  <c r="T175" i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R12" i="2"/>
  <c r="R28" i="2" s="1"/>
  <c r="R42" i="2" s="1"/>
  <c r="W175" i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R15" i="2"/>
  <c r="R31" i="2" s="1"/>
  <c r="R45" i="2" s="1"/>
  <c r="V187" i="1" l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S14" i="2"/>
  <c r="S30" i="2" s="1"/>
  <c r="S44" i="2" s="1"/>
  <c r="T187" i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S12" i="2"/>
  <c r="S28" i="2" s="1"/>
  <c r="S42" i="2" s="1"/>
  <c r="S295" i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AB11" i="2"/>
  <c r="AB27" i="2" s="1"/>
  <c r="AB41" i="2" s="1"/>
  <c r="Q223" i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V9" i="2"/>
  <c r="V25" i="2" s="1"/>
  <c r="V39" i="2" s="1"/>
  <c r="AC13" i="2"/>
  <c r="AC29" i="2" s="1"/>
  <c r="AC43" i="2" s="1"/>
  <c r="U307" i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W187" i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S15" i="2"/>
  <c r="V199" i="1" l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T14" i="2"/>
  <c r="T30" i="2" s="1"/>
  <c r="T44" i="2" s="1"/>
  <c r="Q235" i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W9" i="2"/>
  <c r="W25" i="2" s="1"/>
  <c r="W39" i="2" s="1"/>
  <c r="S307" i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AC11" i="2"/>
  <c r="AC27" i="2" s="1"/>
  <c r="AC41" i="2" s="1"/>
  <c r="S31" i="2"/>
  <c r="S45" i="2" s="1"/>
  <c r="W199" i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T15" i="2"/>
  <c r="T31" i="2" s="1"/>
  <c r="T45" i="2" s="1"/>
  <c r="T199" i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12" i="2"/>
  <c r="T28" i="2" s="1"/>
  <c r="T42" i="2" s="1"/>
  <c r="D7" i="5" l="1"/>
  <c r="D12" i="5"/>
  <c r="D10" i="5"/>
  <c r="D9" i="5"/>
  <c r="D11" i="5"/>
  <c r="D8" i="5"/>
  <c r="T211" i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U12" i="2"/>
  <c r="U28" i="2" s="1"/>
  <c r="U42" i="2" s="1"/>
  <c r="Q247" i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X9" i="2"/>
  <c r="X25" i="2" s="1"/>
  <c r="X39" i="2" s="1"/>
  <c r="W211" i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U15" i="2"/>
  <c r="V211" i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U14" i="2"/>
  <c r="T223" i="1" l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V12" i="2"/>
  <c r="V28" i="2" s="1"/>
  <c r="V42" i="2" s="1"/>
  <c r="U30" i="2"/>
  <c r="U44" i="2" s="1"/>
  <c r="D17" i="5" a="1"/>
  <c r="D17" i="5" s="1"/>
  <c r="F17" i="5" a="1"/>
  <c r="F17" i="5" s="1"/>
  <c r="H17" i="5" a="1"/>
  <c r="H17" i="5" s="1"/>
  <c r="J17" i="5" a="1"/>
  <c r="J17" i="5" s="1"/>
  <c r="V223" i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14" i="2"/>
  <c r="V30" i="2" s="1"/>
  <c r="V44" i="2" s="1"/>
  <c r="D20" i="5" a="1"/>
  <c r="D20" i="5" s="1"/>
  <c r="F20" i="5" a="1"/>
  <c r="F20" i="5" s="1"/>
  <c r="H20" i="5" a="1"/>
  <c r="H20" i="5" s="1"/>
  <c r="I20" i="5" a="1"/>
  <c r="I20" i="5" s="1"/>
  <c r="U31" i="2"/>
  <c r="U45" i="2" s="1"/>
  <c r="D18" i="5" a="1"/>
  <c r="D18" i="5" s="1"/>
  <c r="E18" i="5" a="1"/>
  <c r="E18" i="5" s="1"/>
  <c r="H18" i="5" a="1"/>
  <c r="H18" i="5" s="1"/>
  <c r="W223" i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V15" i="2"/>
  <c r="V31" i="2" s="1"/>
  <c r="V45" i="2" s="1"/>
  <c r="D19" i="5" a="1"/>
  <c r="D19" i="5" s="1"/>
  <c r="F19" i="5" a="1"/>
  <c r="F19" i="5" s="1"/>
  <c r="H19" i="5" a="1"/>
  <c r="H19" i="5" s="1"/>
  <c r="E9" i="5"/>
  <c r="E7" i="5"/>
  <c r="E12" i="5"/>
  <c r="E21" i="5" s="1" a="1"/>
  <c r="E21" i="5" s="1"/>
  <c r="E8" i="5"/>
  <c r="E17" i="5" s="1" a="1"/>
  <c r="E17" i="5" s="1"/>
  <c r="E11" i="5"/>
  <c r="E20" i="5" s="1" a="1"/>
  <c r="E20" i="5" s="1"/>
  <c r="E10" i="5"/>
  <c r="E19" i="5" s="1" a="1"/>
  <c r="E19" i="5" s="1"/>
  <c r="D21" i="5" a="1"/>
  <c r="D21" i="5" s="1"/>
  <c r="F21" i="5" a="1"/>
  <c r="F21" i="5" s="1"/>
  <c r="H21" i="5" a="1"/>
  <c r="H21" i="5" s="1"/>
  <c r="Q259" i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Y9" i="2"/>
  <c r="Y25" i="2" s="1"/>
  <c r="Y39" i="2" s="1"/>
  <c r="E16" i="5" l="1" a="1"/>
  <c r="E16" i="5" s="1"/>
  <c r="F16" i="5" a="1"/>
  <c r="F16" i="5" s="1"/>
  <c r="H16" i="5" a="1"/>
  <c r="H16" i="5" s="1"/>
  <c r="F11" i="5"/>
  <c r="F10" i="5"/>
  <c r="F9" i="5"/>
  <c r="F18" i="5" s="1" a="1"/>
  <c r="F18" i="5" s="1"/>
  <c r="F8" i="5"/>
  <c r="F7" i="5"/>
  <c r="F12" i="5"/>
  <c r="W235" i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15" i="2"/>
  <c r="W31" i="2" s="1"/>
  <c r="W45" i="2" s="1"/>
  <c r="Z9" i="2"/>
  <c r="Z25" i="2" s="1"/>
  <c r="Z39" i="2" s="1"/>
  <c r="Q271" i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V235" i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W14" i="2"/>
  <c r="W30" i="2" s="1"/>
  <c r="W44" i="2" s="1"/>
  <c r="W12" i="2"/>
  <c r="W28" i="2" s="1"/>
  <c r="W42" i="2" s="1"/>
  <c r="T235" i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V247" i="1" l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X14" i="2"/>
  <c r="X30" i="2" s="1"/>
  <c r="X44" i="2" s="1"/>
  <c r="Q283" i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AA9" i="2"/>
  <c r="AA25" i="2" s="1"/>
  <c r="AA39" i="2" s="1"/>
  <c r="G9" i="5"/>
  <c r="G18" i="5" s="1" a="1"/>
  <c r="G18" i="5" s="1"/>
  <c r="G11" i="5"/>
  <c r="G20" i="5" s="1" a="1"/>
  <c r="G20" i="5" s="1"/>
  <c r="G8" i="5"/>
  <c r="G17" i="5" s="1" a="1"/>
  <c r="G17" i="5" s="1"/>
  <c r="G12" i="5"/>
  <c r="G21" i="5" s="1" a="1"/>
  <c r="G21" i="5" s="1"/>
  <c r="G10" i="5"/>
  <c r="G19" i="5" s="1" a="1"/>
  <c r="G19" i="5" s="1"/>
  <c r="G7" i="5"/>
  <c r="G16" i="5" s="1" a="1"/>
  <c r="G16" i="5" s="1"/>
  <c r="W247" i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X15" i="2"/>
  <c r="X31" i="2" s="1"/>
  <c r="X45" i="2" s="1"/>
  <c r="T247" i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X12" i="2"/>
  <c r="X28" i="2" s="1"/>
  <c r="X42" i="2" s="1"/>
  <c r="Y12" i="2" l="1"/>
  <c r="Y28" i="2" s="1"/>
  <c r="Y42" i="2" s="1"/>
  <c r="T261" i="1"/>
  <c r="T262" i="1" s="1"/>
  <c r="T263" i="1" s="1"/>
  <c r="T264" i="1" s="1"/>
  <c r="T265" i="1" s="1"/>
  <c r="T266" i="1" s="1"/>
  <c r="T267" i="1" s="1"/>
  <c r="T268" i="1" s="1"/>
  <c r="T269" i="1" s="1"/>
  <c r="T270" i="1" s="1"/>
  <c r="H9" i="5"/>
  <c r="H7" i="5"/>
  <c r="H8" i="5"/>
  <c r="H11" i="5"/>
  <c r="H12" i="5"/>
  <c r="H10" i="5"/>
  <c r="Y15" i="2"/>
  <c r="Y31" i="2" s="1"/>
  <c r="Y45" i="2" s="1"/>
  <c r="W261" i="1"/>
  <c r="W262" i="1" s="1"/>
  <c r="W263" i="1" s="1"/>
  <c r="W264" i="1" s="1"/>
  <c r="W265" i="1" s="1"/>
  <c r="W266" i="1" s="1"/>
  <c r="W267" i="1" s="1"/>
  <c r="W268" i="1" s="1"/>
  <c r="W269" i="1" s="1"/>
  <c r="W270" i="1" s="1"/>
  <c r="Q295" i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AB9" i="2"/>
  <c r="AB25" i="2" s="1"/>
  <c r="AB39" i="2" s="1"/>
  <c r="V259" i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Y14" i="2"/>
  <c r="Y30" i="2" s="1"/>
  <c r="Y44" i="2" s="1"/>
  <c r="V271" i="1" l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Z14" i="2"/>
  <c r="Z30" i="2" s="1"/>
  <c r="Z44" i="2" s="1"/>
  <c r="I7" i="5"/>
  <c r="I16" i="5" s="1" a="1"/>
  <c r="I16" i="5" s="1"/>
  <c r="I10" i="5"/>
  <c r="I19" i="5" s="1" a="1"/>
  <c r="I19" i="5" s="1"/>
  <c r="I11" i="5"/>
  <c r="I9" i="5"/>
  <c r="I18" i="5" s="1" a="1"/>
  <c r="I18" i="5" s="1"/>
  <c r="I12" i="5"/>
  <c r="I21" i="5" s="1" a="1"/>
  <c r="I21" i="5" s="1"/>
  <c r="I8" i="5"/>
  <c r="I17" i="5" s="1" a="1"/>
  <c r="I17" i="5" s="1"/>
  <c r="AC9" i="2"/>
  <c r="AC25" i="2" s="1"/>
  <c r="AC39" i="2" s="1"/>
  <c r="Q307" i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Z15" i="2"/>
  <c r="Z31" i="2" s="1"/>
  <c r="Z45" i="2" s="1"/>
  <c r="W271" i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T271" i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Z12" i="2"/>
  <c r="Z28" i="2" s="1"/>
  <c r="Z42" i="2" s="1"/>
  <c r="AA12" i="2" l="1"/>
  <c r="AA28" i="2" s="1"/>
  <c r="AA42" i="2" s="1"/>
  <c r="T283" i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W283" i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AA15" i="2"/>
  <c r="AA31" i="2" s="1"/>
  <c r="AA45" i="2" s="1"/>
  <c r="J7" i="5"/>
  <c r="J16" i="5" s="1" a="1"/>
  <c r="J16" i="5" s="1"/>
  <c r="J9" i="5"/>
  <c r="J18" i="5" s="1" a="1"/>
  <c r="J18" i="5" s="1"/>
  <c r="J10" i="5"/>
  <c r="J19" i="5" s="1" a="1"/>
  <c r="J19" i="5" s="1"/>
  <c r="J8" i="5"/>
  <c r="J11" i="5"/>
  <c r="J20" i="5" s="1" a="1"/>
  <c r="J20" i="5" s="1"/>
  <c r="V283" i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AA14" i="2"/>
  <c r="AA30" i="2" s="1"/>
  <c r="AA44" i="2" s="1"/>
  <c r="W295" i="1" l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AB15" i="2"/>
  <c r="AB31" i="2" s="1"/>
  <c r="AB45" i="2" s="1"/>
  <c r="V295" i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AB14" i="2"/>
  <c r="AB30" i="2" s="1"/>
  <c r="AB44" i="2" s="1"/>
  <c r="AB12" i="2"/>
  <c r="AB28" i="2" s="1"/>
  <c r="AB42" i="2" s="1"/>
  <c r="T295" i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l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AC12" i="2"/>
  <c r="AC28" i="2" s="1"/>
  <c r="AC42" i="2" s="1"/>
  <c r="V307" i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AC14" i="2"/>
  <c r="AC30" i="2" s="1"/>
  <c r="AC44" i="2" s="1"/>
  <c r="J12" i="5" s="1"/>
  <c r="J21" i="5" s="1" a="1"/>
  <c r="J21" i="5" s="1"/>
  <c r="AC15" i="2"/>
  <c r="AC31" i="2" s="1"/>
  <c r="AC45" i="2" s="1"/>
  <c r="W307" i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Joanna Bogdal</author>
  </authors>
  <commentList>
    <comment ref="L1" authorId="0" shapeId="0" xr:uid="{C663BEB0-DF8A-45FE-A4DE-1F8806A8B1A9}">
      <text>
        <r>
          <rPr>
            <b/>
            <sz val="9"/>
            <color indexed="81"/>
            <rFont val="Tahoma"/>
            <family val="2"/>
          </rPr>
          <t>Joanna Bogdal:</t>
        </r>
        <r>
          <rPr>
            <sz val="9"/>
            <color indexed="81"/>
            <rFont val="Tahoma"/>
            <family val="2"/>
          </rPr>
          <t xml:space="preserve">
This index has been replaced by G6VG  (column M)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<sst xmlns="http://schemas.openxmlformats.org/spreadsheetml/2006/main" count="243" uniqueCount="95">
  <si>
    <t>RIIO-2 Real Price Effects Model</t>
  </si>
  <si>
    <t>Model version</t>
  </si>
  <si>
    <t>Model key</t>
  </si>
  <si>
    <t>sample</t>
  </si>
  <si>
    <t>Assumption input</t>
  </si>
  <si>
    <t>Input area: outturn data</t>
  </si>
  <si>
    <t>Input area: blank</t>
  </si>
  <si>
    <t>Labour index value</t>
  </si>
  <si>
    <t>Materials index value</t>
  </si>
  <si>
    <t>Contents</t>
  </si>
  <si>
    <t>Cover</t>
  </si>
  <si>
    <t>Model key and content directory</t>
  </si>
  <si>
    <t>Sources</t>
  </si>
  <si>
    <t>Update instructions and data source list</t>
  </si>
  <si>
    <t>Assumptions</t>
  </si>
  <si>
    <t>Input and FD assumption values</t>
  </si>
  <si>
    <t>Raw Indicies</t>
  </si>
  <si>
    <t>Labour and materials indicies and forecasts</t>
  </si>
  <si>
    <t>Annual Averages</t>
  </si>
  <si>
    <t>Calculation of annual average % changes</t>
  </si>
  <si>
    <t>RPEs</t>
  </si>
  <si>
    <t>Output values</t>
  </si>
  <si>
    <t>Step 1: Update Monthly, Annual Inflation forecasts in the PCFM</t>
  </si>
  <si>
    <r>
      <t>Step 2: Paste the annual average values for PI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into Row 5 of the "Annual Averages" tab</t>
    </r>
  </si>
  <si>
    <t>Step 3: Revise Row 15 of the "Assumptions" tab (OBR Average Earnings Forecast) with the latest forecast in the "Earnings" tab of https://obr.uk/download/historical-official-forecasts-database/</t>
  </si>
  <si>
    <t>Step 4: Download the following price series from the listed sources, and use them to update the "Raw Indicies" grey cells.  Screenshots below of the BCIS series.  BEAMA is a spreadsheet.</t>
  </si>
  <si>
    <t>NAME</t>
  </si>
  <si>
    <t>LINK/INFO</t>
  </si>
  <si>
    <t>UPDATES:</t>
  </si>
  <si>
    <t>K54V</t>
  </si>
  <si>
    <t>AWE: Private Sector Index: Seasonally Adjusted Total Pay Excluding Arrears</t>
  </si>
  <si>
    <t>https://www.ons.gov.uk/employmentandlabourmarket/peopleinwork/earningsandworkinghours/datasets/averageweeklyearnings</t>
  </si>
  <si>
    <t>K553</t>
  </si>
  <si>
    <t>AWE: Construction Index: Seasonally Adjusted Total Pay Excluding Arrears</t>
  </si>
  <si>
    <t>BEAMA</t>
  </si>
  <si>
    <t>Electrical engineering labour</t>
  </si>
  <si>
    <t xml:space="preserve">4/CE/01 </t>
  </si>
  <si>
    <t>4/CE/01 Civil Engineering Labour</t>
  </si>
  <si>
    <t>PAFI published by BCIS</t>
  </si>
  <si>
    <t>4/CE/24</t>
  </si>
  <si>
    <t>4/CE/24 Plastic Products (including pipes)</t>
  </si>
  <si>
    <t>3/S3</t>
  </si>
  <si>
    <t>3/S3 Structural Steelwork - Materials: Civil Engineering Work</t>
  </si>
  <si>
    <t>4/CE/EL/02</t>
  </si>
  <si>
    <t>4/CE/EL/02 Electrical Engineering Materials</t>
  </si>
  <si>
    <t>FOCOS</t>
  </si>
  <si>
    <t>FOCOS Resource Cost Index of Infrastructure: Materials FOCOS</t>
  </si>
  <si>
    <t>BCIS</t>
  </si>
  <si>
    <t xml:space="preserve">70/ 2 </t>
  </si>
  <si>
    <t>70/ 2 Plant and Road Vehicles: Providing and Maintaining</t>
  </si>
  <si>
    <t>K389</t>
  </si>
  <si>
    <t>7112280000: Machinery &amp; Equipment n.e.c.</t>
  </si>
  <si>
    <t>https://www.ons.gov.uk/economy/inflationandpriceindices/datasets/producerpriceindex</t>
  </si>
  <si>
    <t>Please note that this index is no longer being published and instead we will be using G6VG suggested by the ONS: https://www.ons.gov.uk/economy/inflationandpriceindices/timeseries/g6vg/ppi?referrer=search&amp;searchTerm=g6vg</t>
  </si>
  <si>
    <t>Step 5: Paste the output RPEt values from the tab "RPEs" into the PCFM input blue box.</t>
  </si>
  <si>
    <t>Step 6:</t>
  </si>
  <si>
    <t>Index Forecast Assumptions</t>
  </si>
  <si>
    <r>
      <t>LTAG</t>
    </r>
    <r>
      <rPr>
        <b/>
        <vertAlign val="subscript"/>
        <sz val="10"/>
        <color theme="1"/>
        <rFont val="Verdana"/>
        <family val="2"/>
      </rPr>
      <t>m</t>
    </r>
    <r>
      <rPr>
        <b/>
        <sz val="10"/>
        <color theme="1"/>
        <rFont val="Verdana"/>
        <family val="2"/>
      </rPr>
      <t xml:space="preserve"> (%)</t>
    </r>
  </si>
  <si>
    <t>*Long term growth rate assumption from original RPE CEPA modelling.</t>
  </si>
  <si>
    <t>OBR Source Month/Year</t>
  </si>
  <si>
    <t>Calendar Year</t>
  </si>
  <si>
    <t>OBR Forecast Avg Earnings</t>
  </si>
  <si>
    <t>Index weight within cost category</t>
  </si>
  <si>
    <t>GDNs</t>
  </si>
  <si>
    <t>NGGT (TO)</t>
  </si>
  <si>
    <t>NGGT (SO)</t>
  </si>
  <si>
    <t>NGET</t>
  </si>
  <si>
    <t>SHET</t>
  </si>
  <si>
    <t>SPT</t>
  </si>
  <si>
    <t>Labour</t>
  </si>
  <si>
    <t>Materials</t>
  </si>
  <si>
    <t>Plant &amp; equipment</t>
  </si>
  <si>
    <t>Cost category weight (notional structure)</t>
  </si>
  <si>
    <r>
      <t>Index Weighting (W</t>
    </r>
    <r>
      <rPr>
        <vertAlign val="subscript"/>
        <sz val="10"/>
        <color theme="0" tint="-4.9989318521683403E-2"/>
        <rFont val="Gill Sans MT"/>
        <family val="2"/>
      </rPr>
      <t>j</t>
    </r>
    <r>
      <rPr>
        <sz val="10"/>
        <color theme="0" tint="-4.9989318521683403E-2"/>
        <rFont val="Gill Sans MT"/>
        <family val="2"/>
      </rPr>
      <t>)</t>
    </r>
  </si>
  <si>
    <t>Cost Category</t>
  </si>
  <si>
    <t>Index</t>
  </si>
  <si>
    <t>Machinery and Equipment N.E.C. for Domestic Market</t>
  </si>
  <si>
    <t>OBR Avg Earnings Forecast</t>
  </si>
  <si>
    <t>Outturns, Extended by Forecast Rate Assumptions -&gt;</t>
  </si>
  <si>
    <t>Date</t>
  </si>
  <si>
    <t>FYE</t>
  </si>
  <si>
    <t>G6VG</t>
  </si>
  <si>
    <r>
      <t>OBREF</t>
    </r>
    <r>
      <rPr>
        <b/>
        <vertAlign val="subscript"/>
        <sz val="10"/>
        <color rgb="FFFF0000"/>
        <rFont val="Verdana"/>
        <family val="2"/>
      </rPr>
      <t>m</t>
    </r>
  </si>
  <si>
    <t>FYE:</t>
  </si>
  <si>
    <t>Financial Year Average Index Values</t>
  </si>
  <si>
    <r>
      <t>PI</t>
    </r>
    <r>
      <rPr>
        <b/>
        <vertAlign val="subscript"/>
        <sz val="10"/>
        <color theme="1"/>
        <rFont val="Verdana"/>
        <family val="2"/>
      </rPr>
      <t>t</t>
    </r>
  </si>
  <si>
    <t>Financial Year Average Growth Rates</t>
  </si>
  <si>
    <t>RPE Inputs</t>
  </si>
  <si>
    <t>RPE Summary Outputs</t>
  </si>
  <si>
    <r>
      <t>Annual Values (RPE</t>
    </r>
    <r>
      <rPr>
        <vertAlign val="subscript"/>
        <sz val="10"/>
        <color theme="1"/>
        <rFont val="Gill Sans MT"/>
        <family val="2"/>
      </rPr>
      <t>t</t>
    </r>
    <r>
      <rPr>
        <sz val="10"/>
        <color theme="1"/>
        <rFont val="Gill Sans MT"/>
        <family val="2"/>
      </rPr>
      <t>)</t>
    </r>
  </si>
  <si>
    <r>
      <t>Cumulative RPEs (RPEI</t>
    </r>
    <r>
      <rPr>
        <vertAlign val="subscript"/>
        <sz val="10"/>
        <color theme="1"/>
        <rFont val="Gill Sans MT"/>
        <family val="2"/>
      </rPr>
      <t>t</t>
    </r>
    <r>
      <rPr>
        <sz val="10"/>
        <color theme="1"/>
        <rFont val="Gill Sans MT"/>
        <family val="2"/>
      </rPr>
      <t>)</t>
    </r>
  </si>
  <si>
    <t>(GD)</t>
  </si>
  <si>
    <t>(ET, GT)</t>
  </si>
  <si>
    <t>November 2022</t>
  </si>
  <si>
    <t>November 2022 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</si>
</sst>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%"/>
    <numFmt numFmtId="166" formatCode="#,##0.0_);\(#,##0.0\);\-_)"/>
    <numFmt numFmtId="167" formatCode="0.000"/>
    <numFmt numFmtId="168" formatCode="0.0000"/>
    <numFmt numFmtId="169" formatCode="0.000%"/>
    <numFmt numFmtId="170" formatCode="0.000000"/>
    <numFmt numFmtId="171" formatCode="0.00000"/>
    <numFmt numFmtId="172" formatCode="[$-F800]dddd\,\ mmmm\ dd\,\ yyyy"/>
  </numFmts>
  <fonts count="2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3F3F76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theme="4" tint="-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0"/>
      <color rgb="FFFF0000"/>
      <name val="Verdana"/>
      <family val="2"/>
    </font>
    <font>
      <u/>
      <sz val="10"/>
      <color theme="1"/>
      <name val="Verdana"/>
      <family val="2"/>
    </font>
    <font>
      <b/>
      <sz val="12"/>
      <color theme="1"/>
      <name val="Verdana"/>
      <family val="2"/>
    </font>
    <font>
      <b/>
      <vertAlign val="subscript"/>
      <sz val="10"/>
      <color theme="1"/>
      <name val="Verdana"/>
      <family val="2"/>
    </font>
    <font>
      <u/>
      <sz val="10"/>
      <name val="Gill Sans MT"/>
      <family val="2"/>
    </font>
    <font>
      <sz val="10"/>
      <name val="Gill Sans MT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vertAlign val="subscript"/>
      <sz val="10"/>
      <color theme="0" tint="-4.9989318521683403E-2"/>
      <name val="Gill Sans MT"/>
      <family val="2"/>
    </font>
    <font>
      <vertAlign val="subscript"/>
      <sz val="10"/>
      <color theme="1"/>
      <name val="Gill Sans MT"/>
      <family val="2"/>
    </font>
    <font>
      <b/>
      <vertAlign val="subscript"/>
      <sz val="10"/>
      <color rgb="FFFF0000"/>
      <name val="Verdana"/>
      <family val="2"/>
    </font>
    <font>
      <b/>
      <sz val="10"/>
      <name val="Verdana"/>
      <family val="2"/>
    </font>
    <font>
      <vertAlign val="subscript"/>
      <sz val="10"/>
      <color theme="1"/>
      <name val="Verdana"/>
      <family val="2"/>
    </font>
    <font>
      <b/>
      <sz val="16"/>
      <name val="Gill Sans MT"/>
      <family val="2"/>
    </font>
    <font>
      <sz val="10"/>
      <color theme="0"/>
      <name val="Gill Sans MT"/>
      <family val="2"/>
    </font>
    <font>
      <b/>
      <sz val="10"/>
      <color theme="0"/>
      <name val="Gill Sans M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7" tint="0.79998168889431442"/>
        <bgColor indexed="64"/>
      </patternFill>
    </fill>
    <fill>
      <patternFill patternType="darkUp">
        <fgColor theme="0"/>
        <bgColor theme="0" tint="-0.49998474074526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darkUp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darkUp">
        <fgColor theme="0"/>
        <bgColor theme="0" tint="-4.9989318521683403E-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Up">
        <fgColor theme="0"/>
        <bgColor theme="9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3" borderId="2" applyNumberFormat="0" applyAlignment="0" applyProtection="0"/>
    <xf numFmtId="0" fontId="6" fillId="0" borderId="0"/>
    <xf numFmtId="0" fontId="7" fillId="3" borderId="2" applyNumberFormat="0" applyAlignment="0" applyProtection="0"/>
    <xf numFmtId="0" fontId="6" fillId="4" borderId="0" applyNumberFormat="0" applyFont="0" applyAlignment="0" applyProtection="0"/>
    <xf numFmtId="0" fontId="8" fillId="0" borderId="0" applyNumberFormat="0" applyFill="0" applyBorder="0" applyAlignment="0" applyProtection="0"/>
    <xf numFmtId="4" fontId="1" fillId="13" borderId="0" applyBorder="0" applyAlignment="0" applyProtection="0"/>
    <xf numFmtId="166" fontId="17" fillId="15" borderId="0"/>
    <xf numFmtId="166" fontId="18" fillId="16" borderId="0"/>
  </cellStyleXfs>
  <cellXfs count="85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6" fillId="0" borderId="0" xfId="4"/>
    <xf numFmtId="0" fontId="4" fillId="0" borderId="0" xfId="0" applyFont="1"/>
    <xf numFmtId="14" fontId="4" fillId="0" borderId="3" xfId="0" applyNumberFormat="1" applyFont="1" applyBorder="1"/>
    <xf numFmtId="14" fontId="0" fillId="0" borderId="0" xfId="0" applyNumberFormat="1" applyAlignment="1">
      <alignment wrapText="1"/>
    </xf>
    <xf numFmtId="0" fontId="0" fillId="0" borderId="4" xfId="0" applyBorder="1" applyAlignment="1">
      <alignment wrapText="1"/>
    </xf>
    <xf numFmtId="164" fontId="0" fillId="0" borderId="0" xfId="0" applyNumberFormat="1"/>
    <xf numFmtId="0" fontId="0" fillId="6" borderId="0" xfId="0" applyFill="1" applyAlignment="1">
      <alignment wrapText="1"/>
    </xf>
    <xf numFmtId="165" fontId="0" fillId="0" borderId="0" xfId="1" applyNumberFormat="1" applyFont="1"/>
    <xf numFmtId="10" fontId="0" fillId="0" borderId="0" xfId="1" applyNumberFormat="1" applyFont="1"/>
    <xf numFmtId="0" fontId="3" fillId="0" borderId="0" xfId="0" applyFont="1"/>
    <xf numFmtId="10" fontId="3" fillId="0" borderId="0" xfId="1" applyNumberFormat="1" applyFont="1" applyAlignment="1">
      <alignment horizontal="right"/>
    </xf>
    <xf numFmtId="0" fontId="3" fillId="0" borderId="0" xfId="0" applyFont="1" applyAlignment="1">
      <alignment wrapText="1"/>
    </xf>
    <xf numFmtId="0" fontId="11" fillId="0" borderId="3" xfId="0" applyFont="1" applyBorder="1"/>
    <xf numFmtId="0" fontId="4" fillId="5" borderId="3" xfId="0" applyFont="1" applyFill="1" applyBorder="1"/>
    <xf numFmtId="164" fontId="0" fillId="5" borderId="0" xfId="0" applyNumberFormat="1" applyFill="1"/>
    <xf numFmtId="164" fontId="7" fillId="7" borderId="0" xfId="6" applyNumberFormat="1" applyFont="1" applyFill="1"/>
    <xf numFmtId="164" fontId="9" fillId="8" borderId="0" xfId="0" applyNumberFormat="1" applyFont="1" applyFill="1"/>
    <xf numFmtId="164" fontId="7" fillId="9" borderId="0" xfId="6" applyNumberFormat="1" applyFont="1" applyFill="1"/>
    <xf numFmtId="0" fontId="0" fillId="8" borderId="0" xfId="0" applyFill="1"/>
    <xf numFmtId="164" fontId="0" fillId="11" borderId="0" xfId="0" applyNumberFormat="1" applyFill="1"/>
    <xf numFmtId="0" fontId="4" fillId="11" borderId="3" xfId="0" applyFont="1" applyFill="1" applyBorder="1"/>
    <xf numFmtId="49" fontId="4" fillId="11" borderId="3" xfId="0" applyNumberFormat="1" applyFont="1" applyFill="1" applyBorder="1"/>
    <xf numFmtId="0" fontId="12" fillId="0" borderId="0" xfId="0" applyFont="1"/>
    <xf numFmtId="164" fontId="7" fillId="12" borderId="0" xfId="6" applyNumberFormat="1" applyFont="1" applyFill="1"/>
    <xf numFmtId="0" fontId="4" fillId="5" borderId="0" xfId="0" applyFont="1" applyFill="1"/>
    <xf numFmtId="0" fontId="4" fillId="11" borderId="0" xfId="0" applyFont="1" applyFill="1"/>
    <xf numFmtId="49" fontId="4" fillId="11" borderId="0" xfId="0" applyNumberFormat="1" applyFont="1" applyFill="1"/>
    <xf numFmtId="165" fontId="0" fillId="0" borderId="0" xfId="0" applyNumberFormat="1"/>
    <xf numFmtId="164" fontId="2" fillId="2" borderId="1" xfId="2" applyNumberFormat="1"/>
    <xf numFmtId="0" fontId="4" fillId="8" borderId="3" xfId="0" applyFont="1" applyFill="1" applyBorder="1"/>
    <xf numFmtId="49" fontId="4" fillId="8" borderId="3" xfId="0" applyNumberFormat="1" applyFont="1" applyFill="1" applyBorder="1"/>
    <xf numFmtId="0" fontId="4" fillId="10" borderId="0" xfId="0" applyFont="1" applyFill="1"/>
    <xf numFmtId="0" fontId="4" fillId="0" borderId="0" xfId="0" applyFont="1" applyAlignment="1">
      <alignment wrapText="1"/>
    </xf>
    <xf numFmtId="10" fontId="1" fillId="0" borderId="0" xfId="1" applyNumberFormat="1" applyFill="1"/>
    <xf numFmtId="166" fontId="15" fillId="14" borderId="0" xfId="0" applyNumberFormat="1" applyFont="1" applyFill="1" applyAlignment="1">
      <alignment vertical="center"/>
    </xf>
    <xf numFmtId="0" fontId="16" fillId="14" borderId="0" xfId="0" applyFont="1" applyFill="1"/>
    <xf numFmtId="166" fontId="15" fillId="14" borderId="0" xfId="0" applyNumberFormat="1" applyFont="1" applyFill="1"/>
    <xf numFmtId="166" fontId="17" fillId="15" borderId="0" xfId="9" applyAlignment="1">
      <alignment vertical="center"/>
    </xf>
    <xf numFmtId="166" fontId="17" fillId="15" borderId="0" xfId="9" applyAlignment="1">
      <alignment horizontal="left" vertical="center" indent="1"/>
    </xf>
    <xf numFmtId="166" fontId="18" fillId="16" borderId="0" xfId="10" applyAlignment="1">
      <alignment vertical="center"/>
    </xf>
    <xf numFmtId="167" fontId="0" fillId="0" borderId="0" xfId="1" applyNumberFormat="1" applyFont="1"/>
    <xf numFmtId="167" fontId="4" fillId="0" borderId="0" xfId="1" applyNumberFormat="1" applyFont="1"/>
    <xf numFmtId="165" fontId="1" fillId="0" borderId="0" xfId="1" applyNumberFormat="1" applyFill="1"/>
    <xf numFmtId="167" fontId="1" fillId="0" borderId="0" xfId="1" applyNumberFormat="1" applyFont="1"/>
    <xf numFmtId="10" fontId="0" fillId="0" borderId="0" xfId="1" applyNumberFormat="1" applyFont="1" applyFill="1"/>
    <xf numFmtId="167" fontId="0" fillId="0" borderId="0" xfId="0" applyNumberFormat="1"/>
    <xf numFmtId="169" fontId="0" fillId="0" borderId="0" xfId="1" applyNumberFormat="1" applyFont="1"/>
    <xf numFmtId="169" fontId="0" fillId="0" borderId="0" xfId="0" applyNumberFormat="1"/>
    <xf numFmtId="168" fontId="0" fillId="0" borderId="0" xfId="0" applyNumberFormat="1"/>
    <xf numFmtId="168" fontId="0" fillId="0" borderId="0" xfId="1" applyNumberFormat="1" applyFont="1"/>
    <xf numFmtId="170" fontId="0" fillId="0" borderId="0" xfId="0" applyNumberFormat="1"/>
    <xf numFmtId="10" fontId="9" fillId="0" borderId="0" xfId="1" applyNumberFormat="1" applyFont="1"/>
    <xf numFmtId="10" fontId="9" fillId="0" borderId="0" xfId="1" applyNumberFormat="1" applyFont="1" applyFill="1"/>
    <xf numFmtId="166" fontId="16" fillId="16" borderId="0" xfId="10" applyFont="1" applyAlignment="1">
      <alignment vertical="center"/>
    </xf>
    <xf numFmtId="0" fontId="9" fillId="0" borderId="0" xfId="0" applyFont="1"/>
    <xf numFmtId="167" fontId="22" fillId="0" borderId="0" xfId="1" applyNumberFormat="1" applyFont="1"/>
    <xf numFmtId="167" fontId="9" fillId="0" borderId="0" xfId="1" applyNumberFormat="1" applyFont="1"/>
    <xf numFmtId="10" fontId="0" fillId="0" borderId="0" xfId="0" applyNumberFormat="1"/>
    <xf numFmtId="0" fontId="0" fillId="17" borderId="0" xfId="0" applyFill="1"/>
    <xf numFmtId="0" fontId="24" fillId="14" borderId="0" xfId="0" applyFont="1" applyFill="1"/>
    <xf numFmtId="0" fontId="25" fillId="14" borderId="0" xfId="0" applyFont="1" applyFill="1"/>
    <xf numFmtId="49" fontId="26" fillId="14" borderId="0" xfId="0" applyNumberFormat="1" applyFont="1" applyFill="1"/>
    <xf numFmtId="0" fontId="2" fillId="2" borderId="1" xfId="2"/>
    <xf numFmtId="0" fontId="0" fillId="18" borderId="0" xfId="0" applyFill="1"/>
    <xf numFmtId="0" fontId="0" fillId="5" borderId="4" xfId="0" applyFill="1" applyBorder="1"/>
    <xf numFmtId="0" fontId="0" fillId="11" borderId="4" xfId="0" applyFill="1" applyBorder="1"/>
    <xf numFmtId="0" fontId="0" fillId="14" borderId="0" xfId="0" applyFill="1"/>
    <xf numFmtId="0" fontId="0" fillId="5" borderId="0" xfId="0" applyFill="1"/>
    <xf numFmtId="0" fontId="0" fillId="19" borderId="0" xfId="0" applyFill="1"/>
    <xf numFmtId="49" fontId="0" fillId="11" borderId="4" xfId="0" applyNumberFormat="1" applyFill="1" applyBorder="1"/>
    <xf numFmtId="171" fontId="2" fillId="2" borderId="1" xfId="2" applyNumberFormat="1"/>
    <xf numFmtId="49" fontId="2" fillId="2" borderId="1" xfId="2" applyNumberFormat="1"/>
    <xf numFmtId="0" fontId="0" fillId="20" borderId="0" xfId="0" applyFill="1"/>
    <xf numFmtId="0" fontId="4" fillId="20" borderId="0" xfId="0" applyFont="1" applyFill="1"/>
    <xf numFmtId="165" fontId="0" fillId="20" borderId="0" xfId="1" applyNumberFormat="1" applyFont="1" applyFill="1"/>
    <xf numFmtId="172" fontId="0" fillId="0" borderId="0" xfId="0" applyNumberFormat="1"/>
    <xf numFmtId="3" fontId="0" fillId="0" borderId="0" xfId="0" applyNumberFormat="1"/>
    <xf numFmtId="171" fontId="9" fillId="2" borderId="1" xfId="2" applyNumberFormat="1" applyFont="1"/>
    <xf numFmtId="164" fontId="0" fillId="8" borderId="0" xfId="0" applyNumberFormat="1" applyFill="1"/>
    <xf numFmtId="3" fontId="0" fillId="8" borderId="0" xfId="0" applyNumberFormat="1" applyFill="1"/>
    <xf numFmtId="171" fontId="0" fillId="0" borderId="0" xfId="0" applyNumberFormat="1"/>
    <xf numFmtId="0" fontId="13" fillId="0" borderId="0" xfId="0" applyFont="1" applyAlignment="1">
      <alignment horizontal="left" vertical="center" wrapText="1"/>
    </xf>
  </cellXfs>
  <cellStyles count="11">
    <cellStyle name="Blank 2" xfId="6" xr:uid="{0AC299C5-2990-46BE-A884-471784997756}"/>
    <cellStyle name="Hyperlink 2" xfId="7" xr:uid="{3F286051-DC45-478B-9DDD-C8845A322399}"/>
    <cellStyle name="Imported" xfId="8" xr:uid="{A579A32C-5517-475E-B452-9568DD1674F3}"/>
    <cellStyle name="Input" xfId="2" builtinId="20"/>
    <cellStyle name="Input (External Spreadsheet)" xfId="5" xr:uid="{F67D268E-5F53-4011-95E4-D0B047FCE69B}"/>
    <cellStyle name="Input (Fixed)" xfId="3" xr:uid="{A7E01BC7-1664-4841-8E46-2464B5C83A8F}"/>
    <cellStyle name="Level 1" xfId="9" xr:uid="{268DDEE5-6A3C-4790-8B35-C0EC6FB3E766}"/>
    <cellStyle name="Level 2" xfId="10" xr:uid="{E61B1214-4F05-4403-B810-32230FE1B2E3}"/>
    <cellStyle name="Normal" xfId="0" builtinId="0"/>
    <cellStyle name="Normal 3" xfId="4" xr:uid="{73446370-3E78-4E1D-A664-518F973E69EC}"/>
    <cellStyle name="Percent" xfId="1" builtinId="5"/>
  </cellStyles>
  <dxfs count="4"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Indices'!$P$2</c:f>
              <c:strCache>
                <c:ptCount val="1"/>
                <c:pt idx="0">
                  <c:v>K553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Indices'!$P$3:$P$317</c:f>
              <c:numCache>
                <c:formatCode>0.0</c:formatCode>
                <c:ptCount val="315"/>
                <c:pt idx="0">
                  <c:v>96.4</c:v>
                </c:pt>
                <c:pt idx="1">
                  <c:v>98.1</c:v>
                </c:pt>
                <c:pt idx="2">
                  <c:v>96.6</c:v>
                </c:pt>
                <c:pt idx="3">
                  <c:v>97.4</c:v>
                </c:pt>
                <c:pt idx="4">
                  <c:v>98.4</c:v>
                </c:pt>
                <c:pt idx="5">
                  <c:v>99.5</c:v>
                </c:pt>
                <c:pt idx="6">
                  <c:v>99.7</c:v>
                </c:pt>
                <c:pt idx="7">
                  <c:v>100.8</c:v>
                </c:pt>
                <c:pt idx="8">
                  <c:v>101.1</c:v>
                </c:pt>
                <c:pt idx="9">
                  <c:v>102.7</c:v>
                </c:pt>
                <c:pt idx="10">
                  <c:v>103.2</c:v>
                </c:pt>
                <c:pt idx="11">
                  <c:v>106</c:v>
                </c:pt>
                <c:pt idx="12">
                  <c:v>104.6</c:v>
                </c:pt>
                <c:pt idx="13">
                  <c:v>103.3</c:v>
                </c:pt>
                <c:pt idx="14">
                  <c:v>103.7</c:v>
                </c:pt>
                <c:pt idx="15">
                  <c:v>105.7</c:v>
                </c:pt>
                <c:pt idx="16">
                  <c:v>107.1</c:v>
                </c:pt>
                <c:pt idx="17">
                  <c:v>108.5</c:v>
                </c:pt>
                <c:pt idx="18">
                  <c:v>109.3</c:v>
                </c:pt>
                <c:pt idx="19">
                  <c:v>110.2</c:v>
                </c:pt>
                <c:pt idx="20">
                  <c:v>109.7</c:v>
                </c:pt>
                <c:pt idx="21">
                  <c:v>110.6</c:v>
                </c:pt>
                <c:pt idx="22">
                  <c:v>110.4</c:v>
                </c:pt>
                <c:pt idx="23">
                  <c:v>110.1</c:v>
                </c:pt>
                <c:pt idx="24">
                  <c:v>107.3</c:v>
                </c:pt>
                <c:pt idx="25">
                  <c:v>110.6</c:v>
                </c:pt>
                <c:pt idx="26">
                  <c:v>110</c:v>
                </c:pt>
                <c:pt idx="27">
                  <c:v>111.1</c:v>
                </c:pt>
                <c:pt idx="28">
                  <c:v>110.5</c:v>
                </c:pt>
                <c:pt idx="29">
                  <c:v>110.2</c:v>
                </c:pt>
                <c:pt idx="30">
                  <c:v>111.3</c:v>
                </c:pt>
                <c:pt idx="31">
                  <c:v>110.9</c:v>
                </c:pt>
                <c:pt idx="32">
                  <c:v>111.4</c:v>
                </c:pt>
                <c:pt idx="33">
                  <c:v>110.5</c:v>
                </c:pt>
                <c:pt idx="34">
                  <c:v>111.7</c:v>
                </c:pt>
                <c:pt idx="35">
                  <c:v>111.7</c:v>
                </c:pt>
                <c:pt idx="36">
                  <c:v>113.3</c:v>
                </c:pt>
                <c:pt idx="37">
                  <c:v>114.1</c:v>
                </c:pt>
                <c:pt idx="38">
                  <c:v>115.7</c:v>
                </c:pt>
                <c:pt idx="39">
                  <c:v>114.4</c:v>
                </c:pt>
                <c:pt idx="40">
                  <c:v>113.6</c:v>
                </c:pt>
                <c:pt idx="41">
                  <c:v>115.1</c:v>
                </c:pt>
                <c:pt idx="42">
                  <c:v>114.7</c:v>
                </c:pt>
                <c:pt idx="43">
                  <c:v>114.8</c:v>
                </c:pt>
                <c:pt idx="44">
                  <c:v>117.1</c:v>
                </c:pt>
                <c:pt idx="45">
                  <c:v>117.5</c:v>
                </c:pt>
                <c:pt idx="46">
                  <c:v>117.1</c:v>
                </c:pt>
                <c:pt idx="47">
                  <c:v>118.1</c:v>
                </c:pt>
                <c:pt idx="48">
                  <c:v>118.4</c:v>
                </c:pt>
                <c:pt idx="49">
                  <c:v>118.4</c:v>
                </c:pt>
                <c:pt idx="50">
                  <c:v>120.2</c:v>
                </c:pt>
                <c:pt idx="51">
                  <c:v>119.4</c:v>
                </c:pt>
                <c:pt idx="52">
                  <c:v>120.4</c:v>
                </c:pt>
                <c:pt idx="53">
                  <c:v>117.8</c:v>
                </c:pt>
                <c:pt idx="54">
                  <c:v>118.7</c:v>
                </c:pt>
                <c:pt idx="55">
                  <c:v>119.4</c:v>
                </c:pt>
                <c:pt idx="56">
                  <c:v>117.3</c:v>
                </c:pt>
                <c:pt idx="57">
                  <c:v>117.1</c:v>
                </c:pt>
                <c:pt idx="58">
                  <c:v>119.5</c:v>
                </c:pt>
                <c:pt idx="59">
                  <c:v>117.7</c:v>
                </c:pt>
                <c:pt idx="60">
                  <c:v>122.5</c:v>
                </c:pt>
                <c:pt idx="61">
                  <c:v>118.5</c:v>
                </c:pt>
                <c:pt idx="62">
                  <c:v>120.2</c:v>
                </c:pt>
                <c:pt idx="63">
                  <c:v>119.9</c:v>
                </c:pt>
                <c:pt idx="64">
                  <c:v>120.9</c:v>
                </c:pt>
                <c:pt idx="65">
                  <c:v>120.4</c:v>
                </c:pt>
                <c:pt idx="66">
                  <c:v>121.3</c:v>
                </c:pt>
                <c:pt idx="67">
                  <c:v>122.5</c:v>
                </c:pt>
                <c:pt idx="68">
                  <c:v>123.2</c:v>
                </c:pt>
                <c:pt idx="69">
                  <c:v>124.4</c:v>
                </c:pt>
                <c:pt idx="70">
                  <c:v>125.6</c:v>
                </c:pt>
                <c:pt idx="71">
                  <c:v>126</c:v>
                </c:pt>
                <c:pt idx="72">
                  <c:v>126.1</c:v>
                </c:pt>
                <c:pt idx="73">
                  <c:v>126.7</c:v>
                </c:pt>
                <c:pt idx="74">
                  <c:v>126.2</c:v>
                </c:pt>
                <c:pt idx="75">
                  <c:v>127.9</c:v>
                </c:pt>
                <c:pt idx="76">
                  <c:v>129.19999999999999</c:v>
                </c:pt>
                <c:pt idx="77">
                  <c:v>130.6</c:v>
                </c:pt>
                <c:pt idx="78">
                  <c:v>131.5</c:v>
                </c:pt>
                <c:pt idx="79">
                  <c:v>130.4</c:v>
                </c:pt>
                <c:pt idx="80">
                  <c:v>131.19999999999999</c:v>
                </c:pt>
                <c:pt idx="81">
                  <c:v>131.9</c:v>
                </c:pt>
                <c:pt idx="82">
                  <c:v>131.9</c:v>
                </c:pt>
                <c:pt idx="83">
                  <c:v>133.5</c:v>
                </c:pt>
                <c:pt idx="84">
                  <c:v>132.4</c:v>
                </c:pt>
                <c:pt idx="85">
                  <c:v>134.19999999999999</c:v>
                </c:pt>
                <c:pt idx="86">
                  <c:v>133.9</c:v>
                </c:pt>
                <c:pt idx="87">
                  <c:v>133.9</c:v>
                </c:pt>
                <c:pt idx="88">
                  <c:v>134.4</c:v>
                </c:pt>
                <c:pt idx="89">
                  <c:v>137.4</c:v>
                </c:pt>
                <c:pt idx="90">
                  <c:v>141</c:v>
                </c:pt>
                <c:pt idx="91">
                  <c:v>141.1</c:v>
                </c:pt>
                <c:pt idx="92">
                  <c:v>143.6</c:v>
                </c:pt>
                <c:pt idx="93">
                  <c:v>139.9</c:v>
                </c:pt>
                <c:pt idx="94">
                  <c:v>142.69999999999999</c:v>
                </c:pt>
                <c:pt idx="95">
                  <c:v>145</c:v>
                </c:pt>
                <c:pt idx="96">
                  <c:v>138.30000000000001</c:v>
                </c:pt>
                <c:pt idx="97">
                  <c:v>139.69999999999999</c:v>
                </c:pt>
                <c:pt idx="98">
                  <c:v>139.30000000000001</c:v>
                </c:pt>
                <c:pt idx="99">
                  <c:v>140.80000000000001</c:v>
                </c:pt>
                <c:pt idx="100">
                  <c:v>141</c:v>
                </c:pt>
                <c:pt idx="101">
                  <c:v>141.1</c:v>
                </c:pt>
                <c:pt idx="102">
                  <c:v>141</c:v>
                </c:pt>
                <c:pt idx="103">
                  <c:v>139.69999999999999</c:v>
                </c:pt>
                <c:pt idx="104">
                  <c:v>142.69999999999999</c:v>
                </c:pt>
                <c:pt idx="105">
                  <c:v>142.19999999999999</c:v>
                </c:pt>
                <c:pt idx="106">
                  <c:v>142.19999999999999</c:v>
                </c:pt>
                <c:pt idx="107">
                  <c:v>141</c:v>
                </c:pt>
                <c:pt idx="108">
                  <c:v>141.5</c:v>
                </c:pt>
                <c:pt idx="109">
                  <c:v>140.80000000000001</c:v>
                </c:pt>
                <c:pt idx="110">
                  <c:v>141.69999999999999</c:v>
                </c:pt>
                <c:pt idx="111">
                  <c:v>143</c:v>
                </c:pt>
                <c:pt idx="112">
                  <c:v>141.5</c:v>
                </c:pt>
                <c:pt idx="113">
                  <c:v>139.19999999999999</c:v>
                </c:pt>
                <c:pt idx="114">
                  <c:v>141.1</c:v>
                </c:pt>
                <c:pt idx="115">
                  <c:v>142.5</c:v>
                </c:pt>
                <c:pt idx="116">
                  <c:v>141.5</c:v>
                </c:pt>
                <c:pt idx="117">
                  <c:v>143.5</c:v>
                </c:pt>
                <c:pt idx="118">
                  <c:v>143.6</c:v>
                </c:pt>
                <c:pt idx="119">
                  <c:v>143.5</c:v>
                </c:pt>
                <c:pt idx="120">
                  <c:v>144</c:v>
                </c:pt>
                <c:pt idx="121">
                  <c:v>143.30000000000001</c:v>
                </c:pt>
                <c:pt idx="122">
                  <c:v>147.80000000000001</c:v>
                </c:pt>
                <c:pt idx="123">
                  <c:v>142.4</c:v>
                </c:pt>
                <c:pt idx="124">
                  <c:v>140.9</c:v>
                </c:pt>
                <c:pt idx="125">
                  <c:v>140.19999999999999</c:v>
                </c:pt>
                <c:pt idx="126">
                  <c:v>140.19999999999999</c:v>
                </c:pt>
                <c:pt idx="127">
                  <c:v>140.1</c:v>
                </c:pt>
                <c:pt idx="128">
                  <c:v>140.80000000000001</c:v>
                </c:pt>
                <c:pt idx="129">
                  <c:v>140.80000000000001</c:v>
                </c:pt>
                <c:pt idx="130">
                  <c:v>140.9</c:v>
                </c:pt>
                <c:pt idx="131">
                  <c:v>141.19999999999999</c:v>
                </c:pt>
                <c:pt idx="132">
                  <c:v>144.1</c:v>
                </c:pt>
                <c:pt idx="133">
                  <c:v>145.9</c:v>
                </c:pt>
                <c:pt idx="134">
                  <c:v>146.1</c:v>
                </c:pt>
                <c:pt idx="135">
                  <c:v>142.30000000000001</c:v>
                </c:pt>
                <c:pt idx="136">
                  <c:v>142.5</c:v>
                </c:pt>
                <c:pt idx="137">
                  <c:v>144.19999999999999</c:v>
                </c:pt>
                <c:pt idx="138">
                  <c:v>143.6</c:v>
                </c:pt>
                <c:pt idx="139">
                  <c:v>144.6</c:v>
                </c:pt>
                <c:pt idx="140">
                  <c:v>144.6</c:v>
                </c:pt>
                <c:pt idx="141">
                  <c:v>144.30000000000001</c:v>
                </c:pt>
                <c:pt idx="142">
                  <c:v>145.6</c:v>
                </c:pt>
                <c:pt idx="143">
                  <c:v>145.19999999999999</c:v>
                </c:pt>
                <c:pt idx="144">
                  <c:v>145</c:v>
                </c:pt>
                <c:pt idx="145">
                  <c:v>145.30000000000001</c:v>
                </c:pt>
                <c:pt idx="146">
                  <c:v>147.69999999999999</c:v>
                </c:pt>
                <c:pt idx="147">
                  <c:v>146.6</c:v>
                </c:pt>
                <c:pt idx="148">
                  <c:v>147.6</c:v>
                </c:pt>
                <c:pt idx="149">
                  <c:v>147.30000000000001</c:v>
                </c:pt>
                <c:pt idx="150">
                  <c:v>146.19999999999999</c:v>
                </c:pt>
                <c:pt idx="151">
                  <c:v>143.9</c:v>
                </c:pt>
                <c:pt idx="152">
                  <c:v>143.19999999999999</c:v>
                </c:pt>
                <c:pt idx="153">
                  <c:v>144.69999999999999</c:v>
                </c:pt>
                <c:pt idx="154">
                  <c:v>144.19999999999999</c:v>
                </c:pt>
                <c:pt idx="155">
                  <c:v>143.19999999999999</c:v>
                </c:pt>
                <c:pt idx="156">
                  <c:v>141.30000000000001</c:v>
                </c:pt>
                <c:pt idx="157">
                  <c:v>144.30000000000001</c:v>
                </c:pt>
                <c:pt idx="158">
                  <c:v>140.5</c:v>
                </c:pt>
                <c:pt idx="159">
                  <c:v>151.4</c:v>
                </c:pt>
                <c:pt idx="160">
                  <c:v>145.80000000000001</c:v>
                </c:pt>
                <c:pt idx="161">
                  <c:v>145.6</c:v>
                </c:pt>
                <c:pt idx="162">
                  <c:v>144.19999999999999</c:v>
                </c:pt>
                <c:pt idx="163">
                  <c:v>146</c:v>
                </c:pt>
                <c:pt idx="164">
                  <c:v>145.80000000000001</c:v>
                </c:pt>
                <c:pt idx="165">
                  <c:v>143.80000000000001</c:v>
                </c:pt>
                <c:pt idx="166">
                  <c:v>143.9</c:v>
                </c:pt>
                <c:pt idx="167">
                  <c:v>144.9</c:v>
                </c:pt>
                <c:pt idx="168">
                  <c:v>148.9</c:v>
                </c:pt>
                <c:pt idx="169">
                  <c:v>145.4</c:v>
                </c:pt>
                <c:pt idx="170">
                  <c:v>141.80000000000001</c:v>
                </c:pt>
                <c:pt idx="171">
                  <c:v>144.69999999999999</c:v>
                </c:pt>
                <c:pt idx="172">
                  <c:v>142.6</c:v>
                </c:pt>
                <c:pt idx="173">
                  <c:v>146.30000000000001</c:v>
                </c:pt>
                <c:pt idx="174">
                  <c:v>148.69999999999999</c:v>
                </c:pt>
                <c:pt idx="175">
                  <c:v>146.9</c:v>
                </c:pt>
                <c:pt idx="176">
                  <c:v>147.9</c:v>
                </c:pt>
                <c:pt idx="177">
                  <c:v>146.69999999999999</c:v>
                </c:pt>
                <c:pt idx="178">
                  <c:v>147.6</c:v>
                </c:pt>
                <c:pt idx="179">
                  <c:v>148.9</c:v>
                </c:pt>
                <c:pt idx="180">
                  <c:v>145.69999999999999</c:v>
                </c:pt>
                <c:pt idx="181">
                  <c:v>147</c:v>
                </c:pt>
                <c:pt idx="182">
                  <c:v>150</c:v>
                </c:pt>
                <c:pt idx="183">
                  <c:v>148.69999999999999</c:v>
                </c:pt>
                <c:pt idx="184">
                  <c:v>150.5</c:v>
                </c:pt>
                <c:pt idx="185">
                  <c:v>149.6</c:v>
                </c:pt>
                <c:pt idx="186">
                  <c:v>153.1</c:v>
                </c:pt>
                <c:pt idx="187">
                  <c:v>151</c:v>
                </c:pt>
                <c:pt idx="188">
                  <c:v>149.80000000000001</c:v>
                </c:pt>
                <c:pt idx="189">
                  <c:v>150.69999999999999</c:v>
                </c:pt>
                <c:pt idx="190">
                  <c:v>151.19999999999999</c:v>
                </c:pt>
                <c:pt idx="191">
                  <c:v>151.1</c:v>
                </c:pt>
                <c:pt idx="192">
                  <c:v>154.30000000000001</c:v>
                </c:pt>
                <c:pt idx="193">
                  <c:v>154.6</c:v>
                </c:pt>
                <c:pt idx="194">
                  <c:v>154.5</c:v>
                </c:pt>
                <c:pt idx="195">
                  <c:v>156.80000000000001</c:v>
                </c:pt>
                <c:pt idx="196">
                  <c:v>158.5</c:v>
                </c:pt>
                <c:pt idx="197">
                  <c:v>155.80000000000001</c:v>
                </c:pt>
                <c:pt idx="198">
                  <c:v>158.69999999999999</c:v>
                </c:pt>
                <c:pt idx="199">
                  <c:v>157</c:v>
                </c:pt>
                <c:pt idx="200">
                  <c:v>157.4</c:v>
                </c:pt>
                <c:pt idx="201">
                  <c:v>163.69999999999999</c:v>
                </c:pt>
                <c:pt idx="202">
                  <c:v>159.6</c:v>
                </c:pt>
                <c:pt idx="203">
                  <c:v>158.80000000000001</c:v>
                </c:pt>
                <c:pt idx="204">
                  <c:v>156.6</c:v>
                </c:pt>
                <c:pt idx="205">
                  <c:v>158.4</c:v>
                </c:pt>
                <c:pt idx="206">
                  <c:v>156.5</c:v>
                </c:pt>
                <c:pt idx="207">
                  <c:v>156.6</c:v>
                </c:pt>
                <c:pt idx="208">
                  <c:v>156.69999999999999</c:v>
                </c:pt>
                <c:pt idx="209">
                  <c:v>158.5</c:v>
                </c:pt>
                <c:pt idx="210">
                  <c:v>159.69999999999999</c:v>
                </c:pt>
                <c:pt idx="211">
                  <c:v>161.1</c:v>
                </c:pt>
                <c:pt idx="212">
                  <c:v>163.30000000000001</c:v>
                </c:pt>
                <c:pt idx="213">
                  <c:v>163.69999999999999</c:v>
                </c:pt>
                <c:pt idx="214">
                  <c:v>162.4</c:v>
                </c:pt>
                <c:pt idx="215">
                  <c:v>162.80000000000001</c:v>
                </c:pt>
                <c:pt idx="216">
                  <c:v>163.9</c:v>
                </c:pt>
                <c:pt idx="217">
                  <c:v>163</c:v>
                </c:pt>
                <c:pt idx="218">
                  <c:v>166.7</c:v>
                </c:pt>
                <c:pt idx="219">
                  <c:v>165</c:v>
                </c:pt>
                <c:pt idx="220">
                  <c:v>164.9</c:v>
                </c:pt>
                <c:pt idx="221">
                  <c:v>166.3</c:v>
                </c:pt>
                <c:pt idx="222">
                  <c:v>165.2</c:v>
                </c:pt>
                <c:pt idx="223">
                  <c:v>168.4</c:v>
                </c:pt>
                <c:pt idx="224">
                  <c:v>167.8</c:v>
                </c:pt>
                <c:pt idx="225">
                  <c:v>168.9</c:v>
                </c:pt>
                <c:pt idx="226">
                  <c:v>169.4</c:v>
                </c:pt>
                <c:pt idx="227">
                  <c:v>171.6</c:v>
                </c:pt>
                <c:pt idx="228">
                  <c:v>169.8</c:v>
                </c:pt>
                <c:pt idx="229">
                  <c:v>171.6</c:v>
                </c:pt>
                <c:pt idx="230">
                  <c:v>171.7</c:v>
                </c:pt>
                <c:pt idx="231">
                  <c:v>176.1</c:v>
                </c:pt>
                <c:pt idx="232">
                  <c:v>175</c:v>
                </c:pt>
                <c:pt idx="233">
                  <c:v>175.2</c:v>
                </c:pt>
                <c:pt idx="234">
                  <c:v>177.3</c:v>
                </c:pt>
                <c:pt idx="235">
                  <c:v>176.6</c:v>
                </c:pt>
                <c:pt idx="236">
                  <c:v>178.3</c:v>
                </c:pt>
                <c:pt idx="237">
                  <c:v>175.9</c:v>
                </c:pt>
                <c:pt idx="238">
                  <c:v>175.1</c:v>
                </c:pt>
                <c:pt idx="239">
                  <c:v>174.6</c:v>
                </c:pt>
                <c:pt idx="240">
                  <c:v>176.1</c:v>
                </c:pt>
                <c:pt idx="241">
                  <c:v>176</c:v>
                </c:pt>
                <c:pt idx="242">
                  <c:v>172.2</c:v>
                </c:pt>
                <c:pt idx="243">
                  <c:v>156.69999999999999</c:v>
                </c:pt>
                <c:pt idx="244">
                  <c:v>156.1</c:v>
                </c:pt>
                <c:pt idx="245">
                  <c:v>159.69999999999999</c:v>
                </c:pt>
                <c:pt idx="246">
                  <c:v>168</c:v>
                </c:pt>
                <c:pt idx="247">
                  <c:v>171.6</c:v>
                </c:pt>
                <c:pt idx="248">
                  <c:v>171.5</c:v>
                </c:pt>
                <c:pt idx="249">
                  <c:v>175.7</c:v>
                </c:pt>
                <c:pt idx="250">
                  <c:v>177.5</c:v>
                </c:pt>
                <c:pt idx="251">
                  <c:v>183.5</c:v>
                </c:pt>
                <c:pt idx="252">
                  <c:v>178.8</c:v>
                </c:pt>
                <c:pt idx="253">
                  <c:v>176.4</c:v>
                </c:pt>
                <c:pt idx="254">
                  <c:v>174.6</c:v>
                </c:pt>
                <c:pt idx="255">
                  <c:v>179.3</c:v>
                </c:pt>
                <c:pt idx="256">
                  <c:v>179.2</c:v>
                </c:pt>
                <c:pt idx="257">
                  <c:v>182.3</c:v>
                </c:pt>
                <c:pt idx="258">
                  <c:v>181</c:v>
                </c:pt>
                <c:pt idx="259">
                  <c:v>184</c:v>
                </c:pt>
                <c:pt idx="260">
                  <c:v>182.6</c:v>
                </c:pt>
                <c:pt idx="261">
                  <c:v>182.2</c:v>
                </c:pt>
                <c:pt idx="262">
                  <c:v>184.1</c:v>
                </c:pt>
                <c:pt idx="263">
                  <c:v>183.7</c:v>
                </c:pt>
                <c:pt idx="264">
                  <c:v>187.8</c:v>
                </c:pt>
                <c:pt idx="265">
                  <c:v>187.5</c:v>
                </c:pt>
                <c:pt idx="266">
                  <c:v>192.7</c:v>
                </c:pt>
                <c:pt idx="267">
                  <c:v>189.5</c:v>
                </c:pt>
                <c:pt idx="268">
                  <c:v>194.4</c:v>
                </c:pt>
                <c:pt idx="269">
                  <c:v>190.6</c:v>
                </c:pt>
                <c:pt idx="270">
                  <c:v>191.5</c:v>
                </c:pt>
                <c:pt idx="271">
                  <c:v>192</c:v>
                </c:pt>
                <c:pt idx="272">
                  <c:v>192.65706226383924</c:v>
                </c:pt>
                <c:pt idx="273">
                  <c:v>193.31637312569183</c:v>
                </c:pt>
                <c:pt idx="274">
                  <c:v>193.97794028070828</c:v>
                </c:pt>
                <c:pt idx="275">
                  <c:v>194.64177145037348</c:v>
                </c:pt>
                <c:pt idx="276">
                  <c:v>195.30787438259674</c:v>
                </c:pt>
                <c:pt idx="277">
                  <c:v>195.97625685180228</c:v>
                </c:pt>
                <c:pt idx="278">
                  <c:v>196.64692665901993</c:v>
                </c:pt>
                <c:pt idx="279">
                  <c:v>197.31989163197622</c:v>
                </c:pt>
                <c:pt idx="280">
                  <c:v>197.99515962518572</c:v>
                </c:pt>
                <c:pt idx="281">
                  <c:v>198.67273852004269</c:v>
                </c:pt>
                <c:pt idx="282">
                  <c:v>198.95541568775417</c:v>
                </c:pt>
                <c:pt idx="283">
                  <c:v>199.23849505650111</c:v>
                </c:pt>
                <c:pt idx="284">
                  <c:v>199.52197719854644</c:v>
                </c:pt>
                <c:pt idx="285">
                  <c:v>199.80586268696734</c:v>
                </c:pt>
                <c:pt idx="286">
                  <c:v>200.09015209565644</c:v>
                </c:pt>
                <c:pt idx="287">
                  <c:v>200.37484599932282</c:v>
                </c:pt>
                <c:pt idx="288">
                  <c:v>200.65994497349334</c:v>
                </c:pt>
                <c:pt idx="289">
                  <c:v>200.94544959451375</c:v>
                </c:pt>
                <c:pt idx="290">
                  <c:v>201.23136043954977</c:v>
                </c:pt>
                <c:pt idx="291">
                  <c:v>201.51767808658843</c:v>
                </c:pt>
                <c:pt idx="292">
                  <c:v>201.80440311443903</c:v>
                </c:pt>
                <c:pt idx="293">
                  <c:v>202.09153610273447</c:v>
                </c:pt>
                <c:pt idx="294">
                  <c:v>202.36987741196572</c:v>
                </c:pt>
                <c:pt idx="295">
                  <c:v>202.64860208155892</c:v>
                </c:pt>
                <c:pt idx="296">
                  <c:v>202.92771063951747</c:v>
                </c:pt>
                <c:pt idx="297">
                  <c:v>203.20720361457205</c:v>
                </c:pt>
                <c:pt idx="298">
                  <c:v>203.48708153618153</c:v>
                </c:pt>
                <c:pt idx="299">
                  <c:v>203.76734493453404</c:v>
                </c:pt>
                <c:pt idx="300">
                  <c:v>204.04799434054786</c:v>
                </c:pt>
                <c:pt idx="301">
                  <c:v>204.32903028587259</c:v>
                </c:pt>
                <c:pt idx="302">
                  <c:v>204.61045330289005</c:v>
                </c:pt>
                <c:pt idx="303">
                  <c:v>204.89226392471528</c:v>
                </c:pt>
                <c:pt idx="304">
                  <c:v>205.17446268519762</c:v>
                </c:pt>
                <c:pt idx="305">
                  <c:v>205.45705011892164</c:v>
                </c:pt>
                <c:pt idx="306">
                  <c:v>205.78425729548698</c:v>
                </c:pt>
                <c:pt idx="307">
                  <c:v>206.111985576275</c:v>
                </c:pt>
                <c:pt idx="308">
                  <c:v>206.44023579118684</c:v>
                </c:pt>
                <c:pt idx="309">
                  <c:v>206.76900877144533</c:v>
                </c:pt>
                <c:pt idx="310">
                  <c:v>207.0983053495971</c:v>
                </c:pt>
                <c:pt idx="311">
                  <c:v>207.42812635951466</c:v>
                </c:pt>
                <c:pt idx="312">
                  <c:v>207.75847263639858</c:v>
                </c:pt>
                <c:pt idx="313">
                  <c:v>208.08934501677948</c:v>
                </c:pt>
                <c:pt idx="314">
                  <c:v>208.42074433852025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3-48C4-8183-F61B10B5C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Indices'!$Q$2</c:f>
              <c:strCache>
                <c:ptCount val="1"/>
                <c:pt idx="0">
                  <c:v>BEAMA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Indices'!$Q$3:$Q$317</c:f>
              <c:numCache>
                <c:formatCode>0.0</c:formatCode>
                <c:ptCount val="3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4-4D0B-9231-4DDACDCFD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Indices'!$R$2</c:f>
              <c:strCache>
                <c:ptCount val="1"/>
                <c:pt idx="0">
                  <c:v>4/CE/01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Indices'!$R$3:$R$317</c:f>
              <c:numCache>
                <c:formatCode>0.0</c:formatCode>
                <c:ptCount val="315"/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C-4D2D-8DD1-EBDFFC615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Indices'!$S$2</c:f>
              <c:strCache>
                <c:ptCount val="1"/>
                <c:pt idx="0">
                  <c:v>4/CE/24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Indices'!$S$3:$S$317</c:f>
              <c:numCache>
                <c:formatCode>0.0</c:formatCode>
                <c:ptCount val="315"/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E-4E58-B85A-B7F57A8CA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Indices'!$T$2</c:f>
              <c:strCache>
                <c:ptCount val="1"/>
                <c:pt idx="0">
                  <c:v>3/S3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Indices'!$T$3:$T$317</c:f>
              <c:numCache>
                <c:formatCode>0.0</c:formatCode>
                <c:ptCount val="3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D-4926-962A-B3B382B72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Indices'!$U$2</c:f>
              <c:strCache>
                <c:ptCount val="1"/>
                <c:pt idx="0">
                  <c:v>4/CE/EL/02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Indices'!$U$3:$U$317</c:f>
              <c:numCache>
                <c:formatCode>0.0</c:formatCode>
                <c:ptCount val="315"/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4-49B4-8CBE-E90FDC1BE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Indices'!$V$2</c:f>
              <c:strCache>
                <c:ptCount val="1"/>
                <c:pt idx="0">
                  <c:v>FOCOS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Indices'!$V$3:$V$317</c:f>
              <c:numCache>
                <c:formatCode>0.0</c:formatCode>
                <c:ptCount val="3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01-4D3B-A337-CF07340A0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947988792801241E-2"/>
          <c:y val="0.23221039800502946"/>
          <c:w val="0.87726202054653102"/>
          <c:h val="0.57692467085250954"/>
        </c:manualLayout>
      </c:layout>
      <c:lineChart>
        <c:grouping val="standard"/>
        <c:varyColors val="0"/>
        <c:ser>
          <c:idx val="0"/>
          <c:order val="0"/>
          <c:tx>
            <c:strRef>
              <c:f>'Raw Indices'!$W$2</c:f>
              <c:strCache>
                <c:ptCount val="1"/>
                <c:pt idx="0">
                  <c:v>70/ 2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Indices'!$W$3:$W$317</c:f>
              <c:numCache>
                <c:formatCode>0.0</c:formatCode>
                <c:ptCount val="3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B-4E50-9D1E-FCB2A66F4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Indices'!$X$2</c:f>
              <c:strCache>
                <c:ptCount val="1"/>
                <c:pt idx="0">
                  <c:v>G6VG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Indices'!$X$3:$X$317</c:f>
              <c:numCache>
                <c:formatCode>0.0</c:formatCode>
                <c:ptCount val="315"/>
                <c:pt idx="0">
                  <c:v>75.599999999999994</c:v>
                </c:pt>
                <c:pt idx="1">
                  <c:v>75.7</c:v>
                </c:pt>
                <c:pt idx="2">
                  <c:v>76</c:v>
                </c:pt>
                <c:pt idx="3">
                  <c:v>76</c:v>
                </c:pt>
                <c:pt idx="4">
                  <c:v>76.3</c:v>
                </c:pt>
                <c:pt idx="5">
                  <c:v>76.2</c:v>
                </c:pt>
                <c:pt idx="6">
                  <c:v>76.2</c:v>
                </c:pt>
                <c:pt idx="7">
                  <c:v>76.2</c:v>
                </c:pt>
                <c:pt idx="8">
                  <c:v>76.3</c:v>
                </c:pt>
                <c:pt idx="9">
                  <c:v>76.400000000000006</c:v>
                </c:pt>
                <c:pt idx="10">
                  <c:v>76.599999999999994</c:v>
                </c:pt>
                <c:pt idx="11">
                  <c:v>76.5</c:v>
                </c:pt>
                <c:pt idx="12">
                  <c:v>76.400000000000006</c:v>
                </c:pt>
                <c:pt idx="13">
                  <c:v>76.599999999999994</c:v>
                </c:pt>
                <c:pt idx="14">
                  <c:v>76.7</c:v>
                </c:pt>
                <c:pt idx="15">
                  <c:v>76.8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77.099999999999994</c:v>
                </c:pt>
                <c:pt idx="20">
                  <c:v>76.8</c:v>
                </c:pt>
                <c:pt idx="21">
                  <c:v>76.900000000000006</c:v>
                </c:pt>
                <c:pt idx="22">
                  <c:v>76.900000000000006</c:v>
                </c:pt>
                <c:pt idx="23">
                  <c:v>77</c:v>
                </c:pt>
                <c:pt idx="24">
                  <c:v>77.2</c:v>
                </c:pt>
                <c:pt idx="25">
                  <c:v>77.3</c:v>
                </c:pt>
                <c:pt idx="26">
                  <c:v>77.400000000000006</c:v>
                </c:pt>
                <c:pt idx="27">
                  <c:v>77.5</c:v>
                </c:pt>
                <c:pt idx="28">
                  <c:v>77.5</c:v>
                </c:pt>
                <c:pt idx="29">
                  <c:v>77.599999999999994</c:v>
                </c:pt>
                <c:pt idx="30">
                  <c:v>77.7</c:v>
                </c:pt>
                <c:pt idx="31">
                  <c:v>77.7</c:v>
                </c:pt>
                <c:pt idx="32">
                  <c:v>77.599999999999994</c:v>
                </c:pt>
                <c:pt idx="33">
                  <c:v>77.7</c:v>
                </c:pt>
                <c:pt idx="34">
                  <c:v>77.599999999999994</c:v>
                </c:pt>
                <c:pt idx="35">
                  <c:v>77.7</c:v>
                </c:pt>
                <c:pt idx="36">
                  <c:v>77.3</c:v>
                </c:pt>
                <c:pt idx="37">
                  <c:v>77.099999999999994</c:v>
                </c:pt>
                <c:pt idx="38">
                  <c:v>77.2</c:v>
                </c:pt>
                <c:pt idx="39">
                  <c:v>77.400000000000006</c:v>
                </c:pt>
                <c:pt idx="40">
                  <c:v>77.5</c:v>
                </c:pt>
                <c:pt idx="41">
                  <c:v>77.5</c:v>
                </c:pt>
                <c:pt idx="42">
                  <c:v>77.5</c:v>
                </c:pt>
                <c:pt idx="43">
                  <c:v>77.5</c:v>
                </c:pt>
                <c:pt idx="44">
                  <c:v>77.5</c:v>
                </c:pt>
                <c:pt idx="45">
                  <c:v>77.5</c:v>
                </c:pt>
                <c:pt idx="46">
                  <c:v>77.5</c:v>
                </c:pt>
                <c:pt idx="47">
                  <c:v>77.400000000000006</c:v>
                </c:pt>
                <c:pt idx="48">
                  <c:v>77.5</c:v>
                </c:pt>
                <c:pt idx="49">
                  <c:v>77.599999999999994</c:v>
                </c:pt>
                <c:pt idx="50">
                  <c:v>77.599999999999994</c:v>
                </c:pt>
                <c:pt idx="51">
                  <c:v>77.7</c:v>
                </c:pt>
                <c:pt idx="52">
                  <c:v>77.900000000000006</c:v>
                </c:pt>
                <c:pt idx="53">
                  <c:v>77.8</c:v>
                </c:pt>
                <c:pt idx="54">
                  <c:v>78</c:v>
                </c:pt>
                <c:pt idx="55">
                  <c:v>78.3</c:v>
                </c:pt>
                <c:pt idx="56">
                  <c:v>78.5</c:v>
                </c:pt>
                <c:pt idx="57">
                  <c:v>79.2</c:v>
                </c:pt>
                <c:pt idx="58">
                  <c:v>78.900000000000006</c:v>
                </c:pt>
                <c:pt idx="59">
                  <c:v>79</c:v>
                </c:pt>
                <c:pt idx="60">
                  <c:v>79.2</c:v>
                </c:pt>
                <c:pt idx="61">
                  <c:v>79.400000000000006</c:v>
                </c:pt>
                <c:pt idx="62">
                  <c:v>79.7</c:v>
                </c:pt>
                <c:pt idx="63">
                  <c:v>79.900000000000006</c:v>
                </c:pt>
                <c:pt idx="64">
                  <c:v>80</c:v>
                </c:pt>
                <c:pt idx="65">
                  <c:v>80.3</c:v>
                </c:pt>
                <c:pt idx="66">
                  <c:v>80.7</c:v>
                </c:pt>
                <c:pt idx="67">
                  <c:v>80.599999999999994</c:v>
                </c:pt>
                <c:pt idx="68">
                  <c:v>80.7</c:v>
                </c:pt>
                <c:pt idx="69">
                  <c:v>80.8</c:v>
                </c:pt>
                <c:pt idx="70">
                  <c:v>80.900000000000006</c:v>
                </c:pt>
                <c:pt idx="71">
                  <c:v>81</c:v>
                </c:pt>
                <c:pt idx="72">
                  <c:v>81.599999999999994</c:v>
                </c:pt>
                <c:pt idx="73">
                  <c:v>81.7</c:v>
                </c:pt>
                <c:pt idx="74">
                  <c:v>81.8</c:v>
                </c:pt>
                <c:pt idx="75">
                  <c:v>82.1</c:v>
                </c:pt>
                <c:pt idx="76">
                  <c:v>82.2</c:v>
                </c:pt>
                <c:pt idx="77">
                  <c:v>82.2</c:v>
                </c:pt>
                <c:pt idx="78">
                  <c:v>82.4</c:v>
                </c:pt>
                <c:pt idx="79">
                  <c:v>82.3</c:v>
                </c:pt>
                <c:pt idx="80">
                  <c:v>82.4</c:v>
                </c:pt>
                <c:pt idx="81">
                  <c:v>82.4</c:v>
                </c:pt>
                <c:pt idx="82">
                  <c:v>82.5</c:v>
                </c:pt>
                <c:pt idx="83">
                  <c:v>82.6</c:v>
                </c:pt>
                <c:pt idx="84">
                  <c:v>83.1</c:v>
                </c:pt>
                <c:pt idx="85">
                  <c:v>83.3</c:v>
                </c:pt>
                <c:pt idx="86">
                  <c:v>83.7</c:v>
                </c:pt>
                <c:pt idx="87">
                  <c:v>84.1</c:v>
                </c:pt>
                <c:pt idx="88">
                  <c:v>84.2</c:v>
                </c:pt>
                <c:pt idx="89">
                  <c:v>84.1</c:v>
                </c:pt>
                <c:pt idx="90">
                  <c:v>84.2</c:v>
                </c:pt>
                <c:pt idx="91">
                  <c:v>84.3</c:v>
                </c:pt>
                <c:pt idx="92">
                  <c:v>84.7</c:v>
                </c:pt>
                <c:pt idx="93">
                  <c:v>84.8</c:v>
                </c:pt>
                <c:pt idx="94">
                  <c:v>85</c:v>
                </c:pt>
                <c:pt idx="95">
                  <c:v>85.1</c:v>
                </c:pt>
                <c:pt idx="96">
                  <c:v>86.2</c:v>
                </c:pt>
                <c:pt idx="97">
                  <c:v>86.5</c:v>
                </c:pt>
                <c:pt idx="98">
                  <c:v>86.7</c:v>
                </c:pt>
                <c:pt idx="99">
                  <c:v>87.2</c:v>
                </c:pt>
                <c:pt idx="100">
                  <c:v>87.4</c:v>
                </c:pt>
                <c:pt idx="101">
                  <c:v>87.5</c:v>
                </c:pt>
                <c:pt idx="102">
                  <c:v>87.6</c:v>
                </c:pt>
                <c:pt idx="103">
                  <c:v>87.9</c:v>
                </c:pt>
                <c:pt idx="104">
                  <c:v>88.2</c:v>
                </c:pt>
                <c:pt idx="105">
                  <c:v>88</c:v>
                </c:pt>
                <c:pt idx="106">
                  <c:v>88.4</c:v>
                </c:pt>
                <c:pt idx="107">
                  <c:v>89.3</c:v>
                </c:pt>
                <c:pt idx="108">
                  <c:v>87.7</c:v>
                </c:pt>
                <c:pt idx="109">
                  <c:v>87.8</c:v>
                </c:pt>
                <c:pt idx="110">
                  <c:v>88.2</c:v>
                </c:pt>
                <c:pt idx="111">
                  <c:v>88.1</c:v>
                </c:pt>
                <c:pt idx="112">
                  <c:v>88.9</c:v>
                </c:pt>
                <c:pt idx="113">
                  <c:v>88.4</c:v>
                </c:pt>
                <c:pt idx="114">
                  <c:v>88.6</c:v>
                </c:pt>
                <c:pt idx="115">
                  <c:v>88.6</c:v>
                </c:pt>
                <c:pt idx="116">
                  <c:v>89</c:v>
                </c:pt>
                <c:pt idx="117">
                  <c:v>89.1</c:v>
                </c:pt>
                <c:pt idx="118">
                  <c:v>89.5</c:v>
                </c:pt>
                <c:pt idx="119">
                  <c:v>89.6</c:v>
                </c:pt>
                <c:pt idx="120">
                  <c:v>89.1</c:v>
                </c:pt>
                <c:pt idx="121">
                  <c:v>89.2</c:v>
                </c:pt>
                <c:pt idx="122">
                  <c:v>89.5</c:v>
                </c:pt>
                <c:pt idx="123">
                  <c:v>89.1</c:v>
                </c:pt>
                <c:pt idx="124">
                  <c:v>89.6</c:v>
                </c:pt>
                <c:pt idx="125">
                  <c:v>89.4</c:v>
                </c:pt>
                <c:pt idx="126">
                  <c:v>89.8</c:v>
                </c:pt>
                <c:pt idx="127">
                  <c:v>89.6</c:v>
                </c:pt>
                <c:pt idx="128">
                  <c:v>90.1</c:v>
                </c:pt>
                <c:pt idx="129">
                  <c:v>90.5</c:v>
                </c:pt>
                <c:pt idx="130">
                  <c:v>90.3</c:v>
                </c:pt>
                <c:pt idx="131">
                  <c:v>90.2</c:v>
                </c:pt>
                <c:pt idx="132">
                  <c:v>90.6</c:v>
                </c:pt>
                <c:pt idx="133">
                  <c:v>90.5</c:v>
                </c:pt>
                <c:pt idx="134">
                  <c:v>91.2</c:v>
                </c:pt>
                <c:pt idx="135">
                  <c:v>92.3</c:v>
                </c:pt>
                <c:pt idx="136">
                  <c:v>92.6</c:v>
                </c:pt>
                <c:pt idx="137">
                  <c:v>92.7</c:v>
                </c:pt>
                <c:pt idx="138">
                  <c:v>93.3</c:v>
                </c:pt>
                <c:pt idx="139">
                  <c:v>93.4</c:v>
                </c:pt>
                <c:pt idx="140">
                  <c:v>93.5</c:v>
                </c:pt>
                <c:pt idx="141">
                  <c:v>93.4</c:v>
                </c:pt>
                <c:pt idx="142">
                  <c:v>93.8</c:v>
                </c:pt>
                <c:pt idx="143">
                  <c:v>93.8</c:v>
                </c:pt>
                <c:pt idx="144">
                  <c:v>93.5</c:v>
                </c:pt>
                <c:pt idx="145">
                  <c:v>93.6</c:v>
                </c:pt>
                <c:pt idx="146">
                  <c:v>94.3</c:v>
                </c:pt>
                <c:pt idx="147">
                  <c:v>94.5</c:v>
                </c:pt>
                <c:pt idx="148">
                  <c:v>94.6</c:v>
                </c:pt>
                <c:pt idx="149">
                  <c:v>94.8</c:v>
                </c:pt>
                <c:pt idx="150">
                  <c:v>94.6</c:v>
                </c:pt>
                <c:pt idx="151">
                  <c:v>94.6</c:v>
                </c:pt>
                <c:pt idx="152">
                  <c:v>94.9</c:v>
                </c:pt>
                <c:pt idx="153">
                  <c:v>94.9</c:v>
                </c:pt>
                <c:pt idx="154">
                  <c:v>95.1</c:v>
                </c:pt>
                <c:pt idx="155">
                  <c:v>95.2</c:v>
                </c:pt>
                <c:pt idx="156">
                  <c:v>95.4</c:v>
                </c:pt>
                <c:pt idx="157">
                  <c:v>96.3</c:v>
                </c:pt>
                <c:pt idx="158">
                  <c:v>96.6</c:v>
                </c:pt>
                <c:pt idx="159">
                  <c:v>97</c:v>
                </c:pt>
                <c:pt idx="160">
                  <c:v>97</c:v>
                </c:pt>
                <c:pt idx="161">
                  <c:v>97.1</c:v>
                </c:pt>
                <c:pt idx="162">
                  <c:v>97.5</c:v>
                </c:pt>
                <c:pt idx="163">
                  <c:v>97.3</c:v>
                </c:pt>
                <c:pt idx="164">
                  <c:v>97.2</c:v>
                </c:pt>
                <c:pt idx="165">
                  <c:v>97.4</c:v>
                </c:pt>
                <c:pt idx="166">
                  <c:v>97.4</c:v>
                </c:pt>
                <c:pt idx="167">
                  <c:v>97.3</c:v>
                </c:pt>
                <c:pt idx="168">
                  <c:v>97.9</c:v>
                </c:pt>
                <c:pt idx="169">
                  <c:v>98.1</c:v>
                </c:pt>
                <c:pt idx="170">
                  <c:v>98.4</c:v>
                </c:pt>
                <c:pt idx="171">
                  <c:v>98.5</c:v>
                </c:pt>
                <c:pt idx="172">
                  <c:v>98.5</c:v>
                </c:pt>
                <c:pt idx="173">
                  <c:v>98.4</c:v>
                </c:pt>
                <c:pt idx="174">
                  <c:v>98.5</c:v>
                </c:pt>
                <c:pt idx="175">
                  <c:v>98.7</c:v>
                </c:pt>
                <c:pt idx="176">
                  <c:v>98.8</c:v>
                </c:pt>
                <c:pt idx="177">
                  <c:v>99</c:v>
                </c:pt>
                <c:pt idx="178">
                  <c:v>99.1</c:v>
                </c:pt>
                <c:pt idx="179">
                  <c:v>99.2</c:v>
                </c:pt>
                <c:pt idx="180">
                  <c:v>99.6</c:v>
                </c:pt>
                <c:pt idx="181">
                  <c:v>99.7</c:v>
                </c:pt>
                <c:pt idx="182">
                  <c:v>99.9</c:v>
                </c:pt>
                <c:pt idx="183">
                  <c:v>99.8</c:v>
                </c:pt>
                <c:pt idx="184">
                  <c:v>99.7</c:v>
                </c:pt>
                <c:pt idx="185">
                  <c:v>99.9</c:v>
                </c:pt>
                <c:pt idx="186">
                  <c:v>100.1</c:v>
                </c:pt>
                <c:pt idx="187">
                  <c:v>99.9</c:v>
                </c:pt>
                <c:pt idx="188">
                  <c:v>100.1</c:v>
                </c:pt>
                <c:pt idx="189">
                  <c:v>100.5</c:v>
                </c:pt>
                <c:pt idx="190">
                  <c:v>100.3</c:v>
                </c:pt>
                <c:pt idx="191">
                  <c:v>100.6</c:v>
                </c:pt>
                <c:pt idx="192">
                  <c:v>100.9</c:v>
                </c:pt>
                <c:pt idx="193">
                  <c:v>101.1</c:v>
                </c:pt>
                <c:pt idx="194">
                  <c:v>101.5</c:v>
                </c:pt>
                <c:pt idx="195">
                  <c:v>101.4</c:v>
                </c:pt>
                <c:pt idx="196">
                  <c:v>101.1</c:v>
                </c:pt>
                <c:pt idx="197">
                  <c:v>101.2</c:v>
                </c:pt>
                <c:pt idx="198">
                  <c:v>101.9</c:v>
                </c:pt>
                <c:pt idx="199">
                  <c:v>102</c:v>
                </c:pt>
                <c:pt idx="200">
                  <c:v>102.1</c:v>
                </c:pt>
                <c:pt idx="201">
                  <c:v>102.7</c:v>
                </c:pt>
                <c:pt idx="202">
                  <c:v>102.7</c:v>
                </c:pt>
                <c:pt idx="203">
                  <c:v>102.9</c:v>
                </c:pt>
                <c:pt idx="204">
                  <c:v>103.3</c:v>
                </c:pt>
                <c:pt idx="205">
                  <c:v>103.1</c:v>
                </c:pt>
                <c:pt idx="206">
                  <c:v>103.5</c:v>
                </c:pt>
                <c:pt idx="207">
                  <c:v>103.7</c:v>
                </c:pt>
                <c:pt idx="208">
                  <c:v>102.9</c:v>
                </c:pt>
                <c:pt idx="209">
                  <c:v>103.1</c:v>
                </c:pt>
                <c:pt idx="210">
                  <c:v>103.3</c:v>
                </c:pt>
                <c:pt idx="211">
                  <c:v>103.5</c:v>
                </c:pt>
                <c:pt idx="212">
                  <c:v>104.1</c:v>
                </c:pt>
                <c:pt idx="213">
                  <c:v>104</c:v>
                </c:pt>
                <c:pt idx="214">
                  <c:v>104.2</c:v>
                </c:pt>
                <c:pt idx="215">
                  <c:v>104.2</c:v>
                </c:pt>
                <c:pt idx="216">
                  <c:v>104.5</c:v>
                </c:pt>
                <c:pt idx="217">
                  <c:v>104.7</c:v>
                </c:pt>
                <c:pt idx="218">
                  <c:v>105.1</c:v>
                </c:pt>
                <c:pt idx="219">
                  <c:v>105</c:v>
                </c:pt>
                <c:pt idx="220">
                  <c:v>104.8</c:v>
                </c:pt>
                <c:pt idx="221">
                  <c:v>105</c:v>
                </c:pt>
                <c:pt idx="222">
                  <c:v>105.2</c:v>
                </c:pt>
                <c:pt idx="223">
                  <c:v>105.3</c:v>
                </c:pt>
                <c:pt idx="224">
                  <c:v>105.1</c:v>
                </c:pt>
                <c:pt idx="225">
                  <c:v>105.1</c:v>
                </c:pt>
                <c:pt idx="226">
                  <c:v>105.1</c:v>
                </c:pt>
                <c:pt idx="227">
                  <c:v>105.2</c:v>
                </c:pt>
                <c:pt idx="228">
                  <c:v>105.7</c:v>
                </c:pt>
                <c:pt idx="229">
                  <c:v>105.9</c:v>
                </c:pt>
                <c:pt idx="230">
                  <c:v>106.3</c:v>
                </c:pt>
                <c:pt idx="231">
                  <c:v>106.4</c:v>
                </c:pt>
                <c:pt idx="232">
                  <c:v>106.3</c:v>
                </c:pt>
                <c:pt idx="233">
                  <c:v>106.4</c:v>
                </c:pt>
                <c:pt idx="234">
                  <c:v>106.5</c:v>
                </c:pt>
                <c:pt idx="235">
                  <c:v>106.9</c:v>
                </c:pt>
                <c:pt idx="236">
                  <c:v>106.8</c:v>
                </c:pt>
                <c:pt idx="237">
                  <c:v>106.9</c:v>
                </c:pt>
                <c:pt idx="238">
                  <c:v>106.8</c:v>
                </c:pt>
                <c:pt idx="239">
                  <c:v>106.6</c:v>
                </c:pt>
                <c:pt idx="240">
                  <c:v>106.7</c:v>
                </c:pt>
                <c:pt idx="241">
                  <c:v>107</c:v>
                </c:pt>
                <c:pt idx="242">
                  <c:v>107.4</c:v>
                </c:pt>
                <c:pt idx="243">
                  <c:v>107.3</c:v>
                </c:pt>
                <c:pt idx="244">
                  <c:v>107.3</c:v>
                </c:pt>
                <c:pt idx="245">
                  <c:v>107.5</c:v>
                </c:pt>
                <c:pt idx="246">
                  <c:v>107.5</c:v>
                </c:pt>
                <c:pt idx="247">
                  <c:v>107.4</c:v>
                </c:pt>
                <c:pt idx="248">
                  <c:v>107.5</c:v>
                </c:pt>
                <c:pt idx="249">
                  <c:v>107.6</c:v>
                </c:pt>
                <c:pt idx="250">
                  <c:v>107</c:v>
                </c:pt>
                <c:pt idx="251">
                  <c:v>106.9</c:v>
                </c:pt>
                <c:pt idx="252">
                  <c:v>107.3</c:v>
                </c:pt>
                <c:pt idx="253">
                  <c:v>107.5</c:v>
                </c:pt>
                <c:pt idx="254">
                  <c:v>107.9</c:v>
                </c:pt>
                <c:pt idx="255">
                  <c:v>108.2</c:v>
                </c:pt>
                <c:pt idx="256">
                  <c:v>108.5</c:v>
                </c:pt>
                <c:pt idx="257">
                  <c:v>109.2</c:v>
                </c:pt>
                <c:pt idx="258">
                  <c:v>109.2</c:v>
                </c:pt>
                <c:pt idx="259">
                  <c:v>109.9</c:v>
                </c:pt>
                <c:pt idx="260">
                  <c:v>111</c:v>
                </c:pt>
                <c:pt idx="261">
                  <c:v>111.3</c:v>
                </c:pt>
                <c:pt idx="262">
                  <c:v>113</c:v>
                </c:pt>
                <c:pt idx="263">
                  <c:v>114.3</c:v>
                </c:pt>
                <c:pt idx="264">
                  <c:v>116.8</c:v>
                </c:pt>
                <c:pt idx="265">
                  <c:v>117.1</c:v>
                </c:pt>
                <c:pt idx="266">
                  <c:v>117.8</c:v>
                </c:pt>
                <c:pt idx="267">
                  <c:v>118.5</c:v>
                </c:pt>
                <c:pt idx="268">
                  <c:v>122.6</c:v>
                </c:pt>
                <c:pt idx="269">
                  <c:v>123.1</c:v>
                </c:pt>
                <c:pt idx="270">
                  <c:v>124</c:v>
                </c:pt>
                <c:pt idx="271">
                  <c:v>124.6</c:v>
                </c:pt>
                <c:pt idx="272">
                  <c:v>125.8</c:v>
                </c:pt>
                <c:pt idx="273">
                  <c:v>125.99643909897117</c:v>
                </c:pt>
                <c:pt idx="274">
                  <c:v>126.19318494134141</c:v>
                </c:pt>
                <c:pt idx="275">
                  <c:v>126.39023800609641</c:v>
                </c:pt>
                <c:pt idx="276">
                  <c:v>126.58759877296977</c:v>
                </c:pt>
                <c:pt idx="277">
                  <c:v>126.78526772244422</c:v>
                </c:pt>
                <c:pt idx="278">
                  <c:v>126.98324533575277</c:v>
                </c:pt>
                <c:pt idx="279">
                  <c:v>127.18153209487988</c:v>
                </c:pt>
                <c:pt idx="280">
                  <c:v>127.38012848256264</c:v>
                </c:pt>
                <c:pt idx="281">
                  <c:v>127.57903498229194</c:v>
                </c:pt>
                <c:pt idx="282">
                  <c:v>127.77825207831367</c:v>
                </c:pt>
                <c:pt idx="283">
                  <c:v>127.97778025562985</c:v>
                </c:pt>
                <c:pt idx="284">
                  <c:v>128.17761999999985</c:v>
                </c:pt>
                <c:pt idx="285">
                  <c:v>128.37777179794156</c:v>
                </c:pt>
                <c:pt idx="286">
                  <c:v>128.57823613673261</c:v>
                </c:pt>
                <c:pt idx="287">
                  <c:v>128.77901350441149</c:v>
                </c:pt>
                <c:pt idx="288">
                  <c:v>128.98010438977877</c:v>
                </c:pt>
                <c:pt idx="289">
                  <c:v>129.18150928239828</c:v>
                </c:pt>
                <c:pt idx="290">
                  <c:v>129.38322867259836</c:v>
                </c:pt>
                <c:pt idx="291">
                  <c:v>129.58526305147296</c:v>
                </c:pt>
                <c:pt idx="292">
                  <c:v>129.78761291088293</c:v>
                </c:pt>
                <c:pt idx="293">
                  <c:v>129.99027874345711</c:v>
                </c:pt>
                <c:pt idx="294">
                  <c:v>130.19326104259363</c:v>
                </c:pt>
                <c:pt idx="295">
                  <c:v>130.3965603024611</c:v>
                </c:pt>
                <c:pt idx="296">
                  <c:v>130.6001770179997</c:v>
                </c:pt>
                <c:pt idx="297">
                  <c:v>130.80411168492253</c:v>
                </c:pt>
                <c:pt idx="298">
                  <c:v>131.00836479971673</c:v>
                </c:pt>
                <c:pt idx="299">
                  <c:v>131.21293685964474</c:v>
                </c:pt>
                <c:pt idx="300">
                  <c:v>131.41782836274547</c:v>
                </c:pt>
                <c:pt idx="301">
                  <c:v>131.62303980783548</c:v>
                </c:pt>
                <c:pt idx="302">
                  <c:v>131.82857169451034</c:v>
                </c:pt>
                <c:pt idx="303">
                  <c:v>132.03442452314567</c:v>
                </c:pt>
                <c:pt idx="304">
                  <c:v>132.24059879489849</c:v>
                </c:pt>
                <c:pt idx="305">
                  <c:v>132.44709501170834</c:v>
                </c:pt>
                <c:pt idx="306">
                  <c:v>132.65391367629854</c:v>
                </c:pt>
                <c:pt idx="307">
                  <c:v>132.8610552921775</c:v>
                </c:pt>
                <c:pt idx="308">
                  <c:v>133.06852036363978</c:v>
                </c:pt>
                <c:pt idx="309">
                  <c:v>133.27630939576744</c:v>
                </c:pt>
                <c:pt idx="310">
                  <c:v>133.48442289443125</c:v>
                </c:pt>
                <c:pt idx="311">
                  <c:v>133.69286136629188</c:v>
                </c:pt>
                <c:pt idx="312">
                  <c:v>133.90162531880119</c:v>
                </c:pt>
                <c:pt idx="313">
                  <c:v>134.11071526020342</c:v>
                </c:pt>
                <c:pt idx="314">
                  <c:v>134.32013169953643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7D-410B-A0C5-5C5E74810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Indices'!$O$2</c:f>
              <c:strCache>
                <c:ptCount val="1"/>
                <c:pt idx="0">
                  <c:v>K54V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Indices'!$O$3:$O$317</c:f>
              <c:numCache>
                <c:formatCode>0.0</c:formatCode>
                <c:ptCount val="315"/>
                <c:pt idx="0">
                  <c:v>97.8</c:v>
                </c:pt>
                <c:pt idx="1">
                  <c:v>95.2</c:v>
                </c:pt>
                <c:pt idx="2">
                  <c:v>98.1</c:v>
                </c:pt>
                <c:pt idx="3">
                  <c:v>98.8</c:v>
                </c:pt>
                <c:pt idx="4">
                  <c:v>99.8</c:v>
                </c:pt>
                <c:pt idx="5">
                  <c:v>99.2</c:v>
                </c:pt>
                <c:pt idx="6">
                  <c:v>100.3</c:v>
                </c:pt>
                <c:pt idx="7">
                  <c:v>100.8</c:v>
                </c:pt>
                <c:pt idx="8">
                  <c:v>101.6</c:v>
                </c:pt>
                <c:pt idx="9">
                  <c:v>101.8</c:v>
                </c:pt>
                <c:pt idx="10">
                  <c:v>102.3</c:v>
                </c:pt>
                <c:pt idx="11">
                  <c:v>104.3</c:v>
                </c:pt>
                <c:pt idx="12">
                  <c:v>103.7</c:v>
                </c:pt>
                <c:pt idx="13">
                  <c:v>104.3</c:v>
                </c:pt>
                <c:pt idx="14">
                  <c:v>102.8</c:v>
                </c:pt>
                <c:pt idx="15">
                  <c:v>104.6</c:v>
                </c:pt>
                <c:pt idx="16">
                  <c:v>104.4</c:v>
                </c:pt>
                <c:pt idx="17">
                  <c:v>105</c:v>
                </c:pt>
                <c:pt idx="18">
                  <c:v>105</c:v>
                </c:pt>
                <c:pt idx="19">
                  <c:v>105.6</c:v>
                </c:pt>
                <c:pt idx="20">
                  <c:v>105.7</c:v>
                </c:pt>
                <c:pt idx="21">
                  <c:v>106.2</c:v>
                </c:pt>
                <c:pt idx="22">
                  <c:v>106.7</c:v>
                </c:pt>
                <c:pt idx="23">
                  <c:v>107.2</c:v>
                </c:pt>
                <c:pt idx="24">
                  <c:v>107.2</c:v>
                </c:pt>
                <c:pt idx="25">
                  <c:v>107</c:v>
                </c:pt>
                <c:pt idx="26">
                  <c:v>105.7</c:v>
                </c:pt>
                <c:pt idx="27">
                  <c:v>107.9</c:v>
                </c:pt>
                <c:pt idx="28">
                  <c:v>108.3</c:v>
                </c:pt>
                <c:pt idx="29">
                  <c:v>108.9</c:v>
                </c:pt>
                <c:pt idx="30">
                  <c:v>109</c:v>
                </c:pt>
                <c:pt idx="31">
                  <c:v>109.1</c:v>
                </c:pt>
                <c:pt idx="32">
                  <c:v>109.1</c:v>
                </c:pt>
                <c:pt idx="33">
                  <c:v>109</c:v>
                </c:pt>
                <c:pt idx="34">
                  <c:v>109.3</c:v>
                </c:pt>
                <c:pt idx="35">
                  <c:v>109.1</c:v>
                </c:pt>
                <c:pt idx="36">
                  <c:v>109.4</c:v>
                </c:pt>
                <c:pt idx="37">
                  <c:v>108.8</c:v>
                </c:pt>
                <c:pt idx="38">
                  <c:v>110.3</c:v>
                </c:pt>
                <c:pt idx="39">
                  <c:v>110.7</c:v>
                </c:pt>
                <c:pt idx="40">
                  <c:v>111</c:v>
                </c:pt>
                <c:pt idx="41">
                  <c:v>111.1</c:v>
                </c:pt>
                <c:pt idx="42">
                  <c:v>111.4</c:v>
                </c:pt>
                <c:pt idx="43">
                  <c:v>111.8</c:v>
                </c:pt>
                <c:pt idx="44">
                  <c:v>112.4</c:v>
                </c:pt>
                <c:pt idx="45">
                  <c:v>112.9</c:v>
                </c:pt>
                <c:pt idx="46">
                  <c:v>113.1</c:v>
                </c:pt>
                <c:pt idx="47">
                  <c:v>113.2</c:v>
                </c:pt>
                <c:pt idx="48">
                  <c:v>113.9</c:v>
                </c:pt>
                <c:pt idx="49">
                  <c:v>112.1</c:v>
                </c:pt>
                <c:pt idx="50">
                  <c:v>114.3</c:v>
                </c:pt>
                <c:pt idx="51">
                  <c:v>115.3</c:v>
                </c:pt>
                <c:pt idx="52">
                  <c:v>115.8</c:v>
                </c:pt>
                <c:pt idx="53">
                  <c:v>115.8</c:v>
                </c:pt>
                <c:pt idx="54">
                  <c:v>116.5</c:v>
                </c:pt>
                <c:pt idx="55">
                  <c:v>116.8</c:v>
                </c:pt>
                <c:pt idx="56">
                  <c:v>117.6</c:v>
                </c:pt>
                <c:pt idx="57">
                  <c:v>118.5</c:v>
                </c:pt>
                <c:pt idx="58">
                  <c:v>118.4</c:v>
                </c:pt>
                <c:pt idx="59">
                  <c:v>118.9</c:v>
                </c:pt>
                <c:pt idx="60">
                  <c:v>119</c:v>
                </c:pt>
                <c:pt idx="61">
                  <c:v>118.5</c:v>
                </c:pt>
                <c:pt idx="62">
                  <c:v>119.2</c:v>
                </c:pt>
                <c:pt idx="63">
                  <c:v>119.8</c:v>
                </c:pt>
                <c:pt idx="64">
                  <c:v>120.2</c:v>
                </c:pt>
                <c:pt idx="65">
                  <c:v>120.6</c:v>
                </c:pt>
                <c:pt idx="66">
                  <c:v>121.6</c:v>
                </c:pt>
                <c:pt idx="67">
                  <c:v>122.7</c:v>
                </c:pt>
                <c:pt idx="68">
                  <c:v>123</c:v>
                </c:pt>
                <c:pt idx="69">
                  <c:v>123.2</c:v>
                </c:pt>
                <c:pt idx="70">
                  <c:v>123.9</c:v>
                </c:pt>
                <c:pt idx="71">
                  <c:v>123.8</c:v>
                </c:pt>
                <c:pt idx="72">
                  <c:v>123</c:v>
                </c:pt>
                <c:pt idx="73">
                  <c:v>125.4</c:v>
                </c:pt>
                <c:pt idx="74">
                  <c:v>126</c:v>
                </c:pt>
                <c:pt idx="75">
                  <c:v>126.1</c:v>
                </c:pt>
                <c:pt idx="76">
                  <c:v>126.4</c:v>
                </c:pt>
                <c:pt idx="77">
                  <c:v>127.9</c:v>
                </c:pt>
                <c:pt idx="78">
                  <c:v>127.6</c:v>
                </c:pt>
                <c:pt idx="79">
                  <c:v>127.6</c:v>
                </c:pt>
                <c:pt idx="80">
                  <c:v>128</c:v>
                </c:pt>
                <c:pt idx="81">
                  <c:v>129.1</c:v>
                </c:pt>
                <c:pt idx="82">
                  <c:v>129.69999999999999</c:v>
                </c:pt>
                <c:pt idx="83">
                  <c:v>131.80000000000001</c:v>
                </c:pt>
                <c:pt idx="84">
                  <c:v>131.80000000000001</c:v>
                </c:pt>
                <c:pt idx="85">
                  <c:v>135.30000000000001</c:v>
                </c:pt>
                <c:pt idx="86">
                  <c:v>131.80000000000001</c:v>
                </c:pt>
                <c:pt idx="87">
                  <c:v>132.1</c:v>
                </c:pt>
                <c:pt idx="88">
                  <c:v>132.69999999999999</c:v>
                </c:pt>
                <c:pt idx="89">
                  <c:v>133.6</c:v>
                </c:pt>
                <c:pt idx="90">
                  <c:v>134.4</c:v>
                </c:pt>
                <c:pt idx="91">
                  <c:v>134.80000000000001</c:v>
                </c:pt>
                <c:pt idx="92">
                  <c:v>135.80000000000001</c:v>
                </c:pt>
                <c:pt idx="93">
                  <c:v>135</c:v>
                </c:pt>
                <c:pt idx="94">
                  <c:v>136.4</c:v>
                </c:pt>
                <c:pt idx="95">
                  <c:v>136</c:v>
                </c:pt>
                <c:pt idx="96">
                  <c:v>137.1</c:v>
                </c:pt>
                <c:pt idx="97">
                  <c:v>140.80000000000001</c:v>
                </c:pt>
                <c:pt idx="98">
                  <c:v>138.69999999999999</c:v>
                </c:pt>
                <c:pt idx="99">
                  <c:v>138.19999999999999</c:v>
                </c:pt>
                <c:pt idx="100">
                  <c:v>138.6</c:v>
                </c:pt>
                <c:pt idx="101">
                  <c:v>138.5</c:v>
                </c:pt>
                <c:pt idx="102">
                  <c:v>138.6</c:v>
                </c:pt>
                <c:pt idx="103">
                  <c:v>138.69999999999999</c:v>
                </c:pt>
                <c:pt idx="104">
                  <c:v>139</c:v>
                </c:pt>
                <c:pt idx="105">
                  <c:v>139.5</c:v>
                </c:pt>
                <c:pt idx="106">
                  <c:v>139.19999999999999</c:v>
                </c:pt>
                <c:pt idx="107">
                  <c:v>139.30000000000001</c:v>
                </c:pt>
                <c:pt idx="108">
                  <c:v>138.80000000000001</c:v>
                </c:pt>
                <c:pt idx="109">
                  <c:v>133.6</c:v>
                </c:pt>
                <c:pt idx="110">
                  <c:v>129.9</c:v>
                </c:pt>
                <c:pt idx="111">
                  <c:v>139.4</c:v>
                </c:pt>
                <c:pt idx="112">
                  <c:v>138.69999999999999</c:v>
                </c:pt>
                <c:pt idx="113">
                  <c:v>138.6</c:v>
                </c:pt>
                <c:pt idx="114">
                  <c:v>138</c:v>
                </c:pt>
                <c:pt idx="115">
                  <c:v>138.19999999999999</c:v>
                </c:pt>
                <c:pt idx="116">
                  <c:v>138.19999999999999</c:v>
                </c:pt>
                <c:pt idx="117">
                  <c:v>138.5</c:v>
                </c:pt>
                <c:pt idx="118">
                  <c:v>138.5</c:v>
                </c:pt>
                <c:pt idx="119">
                  <c:v>138.9</c:v>
                </c:pt>
                <c:pt idx="120">
                  <c:v>138.6</c:v>
                </c:pt>
                <c:pt idx="121">
                  <c:v>141.5</c:v>
                </c:pt>
                <c:pt idx="122">
                  <c:v>139.30000000000001</c:v>
                </c:pt>
                <c:pt idx="123">
                  <c:v>138.80000000000001</c:v>
                </c:pt>
                <c:pt idx="124">
                  <c:v>139.80000000000001</c:v>
                </c:pt>
                <c:pt idx="125">
                  <c:v>138.69999999999999</c:v>
                </c:pt>
                <c:pt idx="126">
                  <c:v>139.9</c:v>
                </c:pt>
                <c:pt idx="127">
                  <c:v>140.5</c:v>
                </c:pt>
                <c:pt idx="128">
                  <c:v>140.9</c:v>
                </c:pt>
                <c:pt idx="129">
                  <c:v>141</c:v>
                </c:pt>
                <c:pt idx="130">
                  <c:v>141.1</c:v>
                </c:pt>
                <c:pt idx="131">
                  <c:v>140.4</c:v>
                </c:pt>
                <c:pt idx="132">
                  <c:v>145.1</c:v>
                </c:pt>
                <c:pt idx="133">
                  <c:v>143.1</c:v>
                </c:pt>
                <c:pt idx="134">
                  <c:v>142.69999999999999</c:v>
                </c:pt>
                <c:pt idx="135">
                  <c:v>141.80000000000001</c:v>
                </c:pt>
                <c:pt idx="136">
                  <c:v>142.80000000000001</c:v>
                </c:pt>
                <c:pt idx="137">
                  <c:v>143.19999999999999</c:v>
                </c:pt>
                <c:pt idx="138">
                  <c:v>143.6</c:v>
                </c:pt>
                <c:pt idx="139">
                  <c:v>143.19999999999999</c:v>
                </c:pt>
                <c:pt idx="140">
                  <c:v>143.4</c:v>
                </c:pt>
                <c:pt idx="141">
                  <c:v>143.9</c:v>
                </c:pt>
                <c:pt idx="142">
                  <c:v>144.1</c:v>
                </c:pt>
                <c:pt idx="143">
                  <c:v>143.69999999999999</c:v>
                </c:pt>
                <c:pt idx="144">
                  <c:v>144.5</c:v>
                </c:pt>
                <c:pt idx="145">
                  <c:v>144.19999999999999</c:v>
                </c:pt>
                <c:pt idx="146">
                  <c:v>144.19999999999999</c:v>
                </c:pt>
                <c:pt idx="147">
                  <c:v>145.1</c:v>
                </c:pt>
                <c:pt idx="148">
                  <c:v>145.19999999999999</c:v>
                </c:pt>
                <c:pt idx="149">
                  <c:v>145.6</c:v>
                </c:pt>
                <c:pt idx="150">
                  <c:v>146</c:v>
                </c:pt>
                <c:pt idx="151">
                  <c:v>146</c:v>
                </c:pt>
                <c:pt idx="152">
                  <c:v>145.69999999999999</c:v>
                </c:pt>
                <c:pt idx="153">
                  <c:v>145.5</c:v>
                </c:pt>
                <c:pt idx="154">
                  <c:v>146.1</c:v>
                </c:pt>
                <c:pt idx="155">
                  <c:v>145.19999999999999</c:v>
                </c:pt>
                <c:pt idx="156">
                  <c:v>145.69999999999999</c:v>
                </c:pt>
                <c:pt idx="157">
                  <c:v>146</c:v>
                </c:pt>
                <c:pt idx="158">
                  <c:v>143.30000000000001</c:v>
                </c:pt>
                <c:pt idx="159">
                  <c:v>151.19999999999999</c:v>
                </c:pt>
                <c:pt idx="160">
                  <c:v>148</c:v>
                </c:pt>
                <c:pt idx="161">
                  <c:v>147.5</c:v>
                </c:pt>
                <c:pt idx="162">
                  <c:v>147.19999999999999</c:v>
                </c:pt>
                <c:pt idx="163">
                  <c:v>147.5</c:v>
                </c:pt>
                <c:pt idx="164">
                  <c:v>147.4</c:v>
                </c:pt>
                <c:pt idx="165">
                  <c:v>147.30000000000001</c:v>
                </c:pt>
                <c:pt idx="166">
                  <c:v>147.5</c:v>
                </c:pt>
                <c:pt idx="167">
                  <c:v>147.9</c:v>
                </c:pt>
                <c:pt idx="168">
                  <c:v>148.4</c:v>
                </c:pt>
                <c:pt idx="169">
                  <c:v>149.6</c:v>
                </c:pt>
                <c:pt idx="170">
                  <c:v>144.9</c:v>
                </c:pt>
                <c:pt idx="171">
                  <c:v>148.6</c:v>
                </c:pt>
                <c:pt idx="172">
                  <c:v>148.80000000000001</c:v>
                </c:pt>
                <c:pt idx="173">
                  <c:v>149.69999999999999</c:v>
                </c:pt>
                <c:pt idx="174">
                  <c:v>147.80000000000001</c:v>
                </c:pt>
                <c:pt idx="175">
                  <c:v>148.9</c:v>
                </c:pt>
                <c:pt idx="176">
                  <c:v>150.1</c:v>
                </c:pt>
                <c:pt idx="177">
                  <c:v>150.69999999999999</c:v>
                </c:pt>
                <c:pt idx="178">
                  <c:v>150.69999999999999</c:v>
                </c:pt>
                <c:pt idx="179">
                  <c:v>152</c:v>
                </c:pt>
                <c:pt idx="180">
                  <c:v>150.9</c:v>
                </c:pt>
                <c:pt idx="181">
                  <c:v>152</c:v>
                </c:pt>
                <c:pt idx="182">
                  <c:v>152.5</c:v>
                </c:pt>
                <c:pt idx="183">
                  <c:v>153</c:v>
                </c:pt>
                <c:pt idx="184">
                  <c:v>153.30000000000001</c:v>
                </c:pt>
                <c:pt idx="185">
                  <c:v>153.4</c:v>
                </c:pt>
                <c:pt idx="186">
                  <c:v>154</c:v>
                </c:pt>
                <c:pt idx="187">
                  <c:v>154.30000000000001</c:v>
                </c:pt>
                <c:pt idx="188">
                  <c:v>153.4</c:v>
                </c:pt>
                <c:pt idx="189">
                  <c:v>153.69999999999999</c:v>
                </c:pt>
                <c:pt idx="190">
                  <c:v>154</c:v>
                </c:pt>
                <c:pt idx="191">
                  <c:v>155</c:v>
                </c:pt>
                <c:pt idx="192">
                  <c:v>155.69999999999999</c:v>
                </c:pt>
                <c:pt idx="193">
                  <c:v>154.5</c:v>
                </c:pt>
                <c:pt idx="194">
                  <c:v>156.6</c:v>
                </c:pt>
                <c:pt idx="195">
                  <c:v>157.19999999999999</c:v>
                </c:pt>
                <c:pt idx="196">
                  <c:v>157.30000000000001</c:v>
                </c:pt>
                <c:pt idx="197">
                  <c:v>157.19999999999999</c:v>
                </c:pt>
                <c:pt idx="198">
                  <c:v>158.19999999999999</c:v>
                </c:pt>
                <c:pt idx="199">
                  <c:v>157.6</c:v>
                </c:pt>
                <c:pt idx="200">
                  <c:v>157.69999999999999</c:v>
                </c:pt>
                <c:pt idx="201">
                  <c:v>158.4</c:v>
                </c:pt>
                <c:pt idx="202">
                  <c:v>158.9</c:v>
                </c:pt>
                <c:pt idx="203">
                  <c:v>158</c:v>
                </c:pt>
                <c:pt idx="204">
                  <c:v>158.5</c:v>
                </c:pt>
                <c:pt idx="205">
                  <c:v>159.30000000000001</c:v>
                </c:pt>
                <c:pt idx="206">
                  <c:v>160.30000000000001</c:v>
                </c:pt>
                <c:pt idx="207">
                  <c:v>160.30000000000001</c:v>
                </c:pt>
                <c:pt idx="208">
                  <c:v>160.5</c:v>
                </c:pt>
                <c:pt idx="209">
                  <c:v>162.5</c:v>
                </c:pt>
                <c:pt idx="210">
                  <c:v>160.80000000000001</c:v>
                </c:pt>
                <c:pt idx="211">
                  <c:v>161.6</c:v>
                </c:pt>
                <c:pt idx="212">
                  <c:v>162.5</c:v>
                </c:pt>
                <c:pt idx="213">
                  <c:v>162.1</c:v>
                </c:pt>
                <c:pt idx="214">
                  <c:v>162.69999999999999</c:v>
                </c:pt>
                <c:pt idx="215">
                  <c:v>163.4</c:v>
                </c:pt>
                <c:pt idx="216">
                  <c:v>162.80000000000001</c:v>
                </c:pt>
                <c:pt idx="217">
                  <c:v>163.5</c:v>
                </c:pt>
                <c:pt idx="218">
                  <c:v>165.9</c:v>
                </c:pt>
                <c:pt idx="219">
                  <c:v>163.9</c:v>
                </c:pt>
                <c:pt idx="220">
                  <c:v>164.7</c:v>
                </c:pt>
                <c:pt idx="221">
                  <c:v>165.6</c:v>
                </c:pt>
                <c:pt idx="222">
                  <c:v>166.2</c:v>
                </c:pt>
                <c:pt idx="223">
                  <c:v>167.1</c:v>
                </c:pt>
                <c:pt idx="224">
                  <c:v>167.1</c:v>
                </c:pt>
                <c:pt idx="225">
                  <c:v>169.4</c:v>
                </c:pt>
                <c:pt idx="226">
                  <c:v>167.8</c:v>
                </c:pt>
                <c:pt idx="227">
                  <c:v>168.7</c:v>
                </c:pt>
                <c:pt idx="228">
                  <c:v>169.2</c:v>
                </c:pt>
                <c:pt idx="229">
                  <c:v>169.8</c:v>
                </c:pt>
                <c:pt idx="230">
                  <c:v>170.2</c:v>
                </c:pt>
                <c:pt idx="231">
                  <c:v>170.1</c:v>
                </c:pt>
                <c:pt idx="232">
                  <c:v>171.1</c:v>
                </c:pt>
                <c:pt idx="233">
                  <c:v>172</c:v>
                </c:pt>
                <c:pt idx="234">
                  <c:v>173</c:v>
                </c:pt>
                <c:pt idx="235">
                  <c:v>173.2</c:v>
                </c:pt>
                <c:pt idx="236">
                  <c:v>173.8</c:v>
                </c:pt>
                <c:pt idx="237">
                  <c:v>172.9</c:v>
                </c:pt>
                <c:pt idx="238">
                  <c:v>173</c:v>
                </c:pt>
                <c:pt idx="239">
                  <c:v>172.9</c:v>
                </c:pt>
                <c:pt idx="240">
                  <c:v>174.3</c:v>
                </c:pt>
                <c:pt idx="241">
                  <c:v>174.2</c:v>
                </c:pt>
                <c:pt idx="242">
                  <c:v>172.2</c:v>
                </c:pt>
                <c:pt idx="243">
                  <c:v>166.5</c:v>
                </c:pt>
                <c:pt idx="244">
                  <c:v>166.6</c:v>
                </c:pt>
                <c:pt idx="245">
                  <c:v>167.3</c:v>
                </c:pt>
                <c:pt idx="246">
                  <c:v>171.5</c:v>
                </c:pt>
                <c:pt idx="247">
                  <c:v>175.7</c:v>
                </c:pt>
                <c:pt idx="248">
                  <c:v>177.3</c:v>
                </c:pt>
                <c:pt idx="249">
                  <c:v>179.3</c:v>
                </c:pt>
                <c:pt idx="250">
                  <c:v>182.1</c:v>
                </c:pt>
                <c:pt idx="251">
                  <c:v>180.9</c:v>
                </c:pt>
                <c:pt idx="252">
                  <c:v>181.9</c:v>
                </c:pt>
                <c:pt idx="253">
                  <c:v>181</c:v>
                </c:pt>
                <c:pt idx="254">
                  <c:v>177.6</c:v>
                </c:pt>
                <c:pt idx="255">
                  <c:v>183.7</c:v>
                </c:pt>
                <c:pt idx="256">
                  <c:v>185.2</c:v>
                </c:pt>
                <c:pt idx="257">
                  <c:v>184.2</c:v>
                </c:pt>
                <c:pt idx="258">
                  <c:v>185.7</c:v>
                </c:pt>
                <c:pt idx="259">
                  <c:v>187.1</c:v>
                </c:pt>
                <c:pt idx="260">
                  <c:v>186.7</c:v>
                </c:pt>
                <c:pt idx="261">
                  <c:v>187.8</c:v>
                </c:pt>
                <c:pt idx="262">
                  <c:v>189</c:v>
                </c:pt>
                <c:pt idx="263">
                  <c:v>192.9</c:v>
                </c:pt>
                <c:pt idx="264">
                  <c:v>192.7</c:v>
                </c:pt>
                <c:pt idx="265">
                  <c:v>193.3</c:v>
                </c:pt>
                <c:pt idx="266">
                  <c:v>198</c:v>
                </c:pt>
                <c:pt idx="267">
                  <c:v>194.3</c:v>
                </c:pt>
                <c:pt idx="268">
                  <c:v>194.3</c:v>
                </c:pt>
                <c:pt idx="269">
                  <c:v>197.6</c:v>
                </c:pt>
                <c:pt idx="270">
                  <c:v>198</c:v>
                </c:pt>
                <c:pt idx="271">
                  <c:v>199.1</c:v>
                </c:pt>
                <c:pt idx="272">
                  <c:v>199.78135987880412</c:v>
                </c:pt>
                <c:pt idx="273">
                  <c:v>200.46505150690231</c:v>
                </c:pt>
                <c:pt idx="274">
                  <c:v>201.15108286400533</c:v>
                </c:pt>
                <c:pt idx="275">
                  <c:v>201.8394619571321</c:v>
                </c:pt>
                <c:pt idx="276">
                  <c:v>202.5301968207032</c:v>
                </c:pt>
                <c:pt idx="277">
                  <c:v>203.22329551663455</c:v>
                </c:pt>
                <c:pt idx="278">
                  <c:v>203.91876613443159</c:v>
                </c:pt>
                <c:pt idx="279">
                  <c:v>204.61661679128366</c:v>
                </c:pt>
                <c:pt idx="280">
                  <c:v>205.31685563215871</c:v>
                </c:pt>
                <c:pt idx="281">
                  <c:v>206.01949082989842</c:v>
                </c:pt>
                <c:pt idx="282">
                  <c:v>206.31262116370758</c:v>
                </c:pt>
                <c:pt idx="283">
                  <c:v>206.60616857161128</c:v>
                </c:pt>
                <c:pt idx="284">
                  <c:v>206.90013364703432</c:v>
                </c:pt>
                <c:pt idx="285">
                  <c:v>207.19451698424581</c:v>
                </c:pt>
                <c:pt idx="286">
                  <c:v>207.48931917836038</c:v>
                </c:pt>
                <c:pt idx="287">
                  <c:v>207.78454082533943</c:v>
                </c:pt>
                <c:pt idx="288">
                  <c:v>208.08018252199233</c:v>
                </c:pt>
                <c:pt idx="289">
                  <c:v>208.37624486597755</c:v>
                </c:pt>
                <c:pt idx="290">
                  <c:v>208.67272845580399</c:v>
                </c:pt>
                <c:pt idx="291">
                  <c:v>208.96963389083209</c:v>
                </c:pt>
                <c:pt idx="292">
                  <c:v>209.26696177127508</c:v>
                </c:pt>
                <c:pt idx="293">
                  <c:v>209.5647126982002</c:v>
                </c:pt>
                <c:pt idx="294">
                  <c:v>209.85334683709573</c:v>
                </c:pt>
                <c:pt idx="295">
                  <c:v>210.14237851269993</c:v>
                </c:pt>
                <c:pt idx="296">
                  <c:v>210.43180827254133</c:v>
                </c:pt>
                <c:pt idx="297">
                  <c:v>210.72163666490263</c:v>
                </c:pt>
                <c:pt idx="298">
                  <c:v>211.01186423882163</c:v>
                </c:pt>
                <c:pt idx="299">
                  <c:v>211.30249154409236</c:v>
                </c:pt>
                <c:pt idx="300">
                  <c:v>211.59351913126608</c:v>
                </c:pt>
                <c:pt idx="301">
                  <c:v>211.88494755165232</c:v>
                </c:pt>
                <c:pt idx="302">
                  <c:v>212.17677735731991</c:v>
                </c:pt>
                <c:pt idx="303">
                  <c:v>212.46900910109804</c:v>
                </c:pt>
                <c:pt idx="304">
                  <c:v>212.76164333657738</c:v>
                </c:pt>
                <c:pt idx="305">
                  <c:v>213.05468061811098</c:v>
                </c:pt>
                <c:pt idx="306">
                  <c:v>213.39398764339307</c:v>
                </c:pt>
                <c:pt idx="307">
                  <c:v>213.73383504289774</c:v>
                </c:pt>
                <c:pt idx="308">
                  <c:v>214.07422367721517</c:v>
                </c:pt>
                <c:pt idx="309">
                  <c:v>214.41515440830614</c:v>
                </c:pt>
                <c:pt idx="310">
                  <c:v>214.75662809950416</c:v>
                </c:pt>
                <c:pt idx="311">
                  <c:v>215.09864561551765</c:v>
                </c:pt>
                <c:pt idx="312">
                  <c:v>215.44120782243218</c:v>
                </c:pt>
                <c:pt idx="313">
                  <c:v>215.78431558771257</c:v>
                </c:pt>
                <c:pt idx="314">
                  <c:v>216.12796978020523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8-4961-A1C0-ED5338B63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98679</xdr:colOff>
      <xdr:row>0</xdr:row>
      <xdr:rowOff>710844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76169" cy="716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96189</xdr:rowOff>
    </xdr:from>
    <xdr:to>
      <xdr:col>2</xdr:col>
      <xdr:colOff>333375</xdr:colOff>
      <xdr:row>64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87364"/>
          <a:ext cx="4705350" cy="6428436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24</xdr:row>
      <xdr:rowOff>95250</xdr:rowOff>
    </xdr:from>
    <xdr:to>
      <xdr:col>5</xdr:col>
      <xdr:colOff>589959</xdr:colOff>
      <xdr:row>64</xdr:row>
      <xdr:rowOff>18250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1150" y="5686425"/>
          <a:ext cx="4723809" cy="64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438150</xdr:colOff>
      <xdr:row>24</xdr:row>
      <xdr:rowOff>142875</xdr:rowOff>
    </xdr:from>
    <xdr:to>
      <xdr:col>3</xdr:col>
      <xdr:colOff>1094794</xdr:colOff>
      <xdr:row>64</xdr:row>
      <xdr:rowOff>65875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10125" y="5734050"/>
          <a:ext cx="4647619" cy="64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54428</xdr:colOff>
      <xdr:row>6</xdr:row>
      <xdr:rowOff>13607</xdr:rowOff>
    </xdr:from>
    <xdr:to>
      <xdr:col>31</xdr:col>
      <xdr:colOff>289751</xdr:colOff>
      <xdr:row>17</xdr:row>
      <xdr:rowOff>27215</xdr:rowOff>
    </xdr:to>
    <xdr:graphicFrame macro="">
      <xdr:nvGraphicFramePr>
        <xdr:cNvPr id="5" name="Chart 4" descr="K553 time series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272143</xdr:colOff>
      <xdr:row>17</xdr:row>
      <xdr:rowOff>81643</xdr:rowOff>
    </xdr:from>
    <xdr:to>
      <xdr:col>27</xdr:col>
      <xdr:colOff>507466</xdr:colOff>
      <xdr:row>28</xdr:row>
      <xdr:rowOff>95251</xdr:rowOff>
    </xdr:to>
    <xdr:graphicFrame macro="">
      <xdr:nvGraphicFramePr>
        <xdr:cNvPr id="6" name="Chart 5" descr="BEAMA time series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95250</xdr:colOff>
      <xdr:row>18</xdr:row>
      <xdr:rowOff>13607</xdr:rowOff>
    </xdr:from>
    <xdr:to>
      <xdr:col>31</xdr:col>
      <xdr:colOff>330573</xdr:colOff>
      <xdr:row>29</xdr:row>
      <xdr:rowOff>27215</xdr:rowOff>
    </xdr:to>
    <xdr:graphicFrame macro="">
      <xdr:nvGraphicFramePr>
        <xdr:cNvPr id="7" name="Chart 6" descr="4/CE/01 time series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326571</xdr:colOff>
      <xdr:row>29</xdr:row>
      <xdr:rowOff>54430</xdr:rowOff>
    </xdr:from>
    <xdr:to>
      <xdr:col>27</xdr:col>
      <xdr:colOff>561894</xdr:colOff>
      <xdr:row>40</xdr:row>
      <xdr:rowOff>68038</xdr:rowOff>
    </xdr:to>
    <xdr:graphicFrame macro="">
      <xdr:nvGraphicFramePr>
        <xdr:cNvPr id="8" name="Chart 7" descr="4/CE/24 time series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-1</xdr:colOff>
      <xdr:row>29</xdr:row>
      <xdr:rowOff>95249</xdr:rowOff>
    </xdr:from>
    <xdr:to>
      <xdr:col>31</xdr:col>
      <xdr:colOff>235322</xdr:colOff>
      <xdr:row>40</xdr:row>
      <xdr:rowOff>108857</xdr:rowOff>
    </xdr:to>
    <xdr:graphicFrame macro="">
      <xdr:nvGraphicFramePr>
        <xdr:cNvPr id="9" name="Chart 8" descr="3/S3 time series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258535</xdr:colOff>
      <xdr:row>41</xdr:row>
      <xdr:rowOff>27215</xdr:rowOff>
    </xdr:from>
    <xdr:to>
      <xdr:col>27</xdr:col>
      <xdr:colOff>493858</xdr:colOff>
      <xdr:row>52</xdr:row>
      <xdr:rowOff>40823</xdr:rowOff>
    </xdr:to>
    <xdr:graphicFrame macro="">
      <xdr:nvGraphicFramePr>
        <xdr:cNvPr id="10" name="Chart 9" descr="4/CE/EL/02 time series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612321</xdr:colOff>
      <xdr:row>41</xdr:row>
      <xdr:rowOff>13607</xdr:rowOff>
    </xdr:from>
    <xdr:to>
      <xdr:col>31</xdr:col>
      <xdr:colOff>167286</xdr:colOff>
      <xdr:row>52</xdr:row>
      <xdr:rowOff>27215</xdr:rowOff>
    </xdr:to>
    <xdr:graphicFrame macro="">
      <xdr:nvGraphicFramePr>
        <xdr:cNvPr id="11" name="Chart 10" descr="FOCOS time series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231321</xdr:colOff>
      <xdr:row>53</xdr:row>
      <xdr:rowOff>27214</xdr:rowOff>
    </xdr:from>
    <xdr:to>
      <xdr:col>27</xdr:col>
      <xdr:colOff>466644</xdr:colOff>
      <xdr:row>64</xdr:row>
      <xdr:rowOff>40822</xdr:rowOff>
    </xdr:to>
    <xdr:graphicFrame macro="">
      <xdr:nvGraphicFramePr>
        <xdr:cNvPr id="12" name="Chart 11" descr="70/2 time series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653144</xdr:colOff>
      <xdr:row>53</xdr:row>
      <xdr:rowOff>68036</xdr:rowOff>
    </xdr:from>
    <xdr:to>
      <xdr:col>31</xdr:col>
      <xdr:colOff>208109</xdr:colOff>
      <xdr:row>64</xdr:row>
      <xdr:rowOff>81644</xdr:rowOff>
    </xdr:to>
    <xdr:graphicFrame macro="">
      <xdr:nvGraphicFramePr>
        <xdr:cNvPr id="13" name="Chart 12" descr="G6VG time series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408213</xdr:colOff>
      <xdr:row>6</xdr:row>
      <xdr:rowOff>27216</xdr:rowOff>
    </xdr:from>
    <xdr:to>
      <xdr:col>27</xdr:col>
      <xdr:colOff>643536</xdr:colOff>
      <xdr:row>17</xdr:row>
      <xdr:rowOff>40824</xdr:rowOff>
    </xdr:to>
    <xdr:graphicFrame macro="">
      <xdr:nvGraphicFramePr>
        <xdr:cNvPr id="14" name="Chart 13" descr="K54V time series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156882</xdr:colOff>
      <xdr:row>2</xdr:row>
      <xdr:rowOff>112058</xdr:rowOff>
    </xdr:from>
    <xdr:to>
      <xdr:col>10</xdr:col>
      <xdr:colOff>891653</xdr:colOff>
      <xdr:row>19</xdr:row>
      <xdr:rowOff>112058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4459941" y="1266264"/>
          <a:ext cx="7536741" cy="285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rgbClr val="FF0000"/>
              </a:solidFill>
            </a:rPr>
            <a:t>Proprietary data has been deleted from these</a:t>
          </a:r>
          <a:r>
            <a:rPr lang="en-GB" sz="1400" baseline="0">
              <a:solidFill>
                <a:srgbClr val="FF0000"/>
              </a:solidFill>
            </a:rPr>
            <a:t> columns</a:t>
          </a:r>
          <a:r>
            <a:rPr lang="en-GB" sz="1400">
              <a:solidFill>
                <a:srgbClr val="FF0000"/>
              </a:solidFill>
            </a:rPr>
            <a:t>. To calculate the RPE values used in the 2022 November AIP, the</a:t>
          </a:r>
          <a:r>
            <a:rPr lang="en-GB" sz="1400" baseline="0">
              <a:solidFill>
                <a:srgbClr val="FF0000"/>
              </a:solidFill>
            </a:rPr>
            <a:t> seven indices will need to be populated as follows: </a:t>
          </a:r>
        </a:p>
        <a:p>
          <a:pPr algn="ctr"/>
          <a:endParaRPr lang="en-GB" sz="1400" baseline="0">
            <a:solidFill>
              <a:srgbClr val="FF0000"/>
            </a:solidFill>
          </a:endParaRPr>
        </a:p>
        <a:p>
          <a:pPr algn="ctr"/>
          <a:r>
            <a:rPr lang="en-GB" sz="1400" b="1" baseline="0">
              <a:solidFill>
                <a:srgbClr val="FF0000"/>
              </a:solidFill>
            </a:rPr>
            <a:t>BEAMA</a:t>
          </a:r>
          <a:r>
            <a:rPr lang="en-GB" sz="1400" baseline="0">
              <a:solidFill>
                <a:srgbClr val="FF0000"/>
              </a:solidFill>
            </a:rPr>
            <a:t> - </a:t>
          </a:r>
          <a:r>
            <a:rPr lang="en-GB" sz="1400">
              <a:solidFill>
                <a:srgbClr val="FF0000"/>
              </a:solidFill>
            </a:rPr>
            <a:t>populate the values in column E to 01/11/2022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4/CE/01 -</a:t>
          </a:r>
          <a:r>
            <a:rPr lang="en-GB" sz="1400">
              <a:solidFill>
                <a:srgbClr val="FF0000"/>
              </a:solidFill>
            </a:rPr>
            <a:t>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F to 01/09/2022</a:t>
          </a:r>
          <a:endParaRPr lang="en-GB" sz="1400">
            <a:solidFill>
              <a:srgbClr val="FF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4/CE/24 -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G to 01/09/2022</a:t>
          </a:r>
          <a:endParaRPr lang="en-GB" sz="1400">
            <a:solidFill>
              <a:srgbClr val="FF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3/S3</a:t>
          </a:r>
          <a:r>
            <a:rPr lang="en-GB" sz="1400">
              <a:solidFill>
                <a:srgbClr val="FF0000"/>
              </a:solidFill>
            </a:rPr>
            <a:t> -</a:t>
          </a:r>
          <a:r>
            <a:rPr lang="en-GB" sz="1400" baseline="0">
              <a:solidFill>
                <a:srgbClr val="FF0000"/>
              </a:solidFill>
            </a:rPr>
            <a:t> 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H to 01/09/2022</a:t>
          </a:r>
          <a:endParaRPr lang="en-GB" sz="1400">
            <a:solidFill>
              <a:srgbClr val="FF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4/CE/EL/02</a:t>
          </a:r>
          <a:r>
            <a:rPr lang="en-GB" sz="1400">
              <a:solidFill>
                <a:srgbClr val="FF0000"/>
              </a:solidFill>
            </a:rPr>
            <a:t> - 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I to 01/09/2022</a:t>
          </a:r>
          <a:endParaRPr lang="en-GB" sz="1400">
            <a:solidFill>
              <a:srgbClr val="FF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FOCOS</a:t>
          </a:r>
          <a:r>
            <a:rPr lang="en-GB" sz="1400">
              <a:solidFill>
                <a:srgbClr val="FF0000"/>
              </a:solidFill>
            </a:rPr>
            <a:t> -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J to 01/06/2022</a:t>
          </a:r>
          <a:endParaRPr lang="en-GB" sz="1400">
            <a:solidFill>
              <a:srgbClr val="FF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70/ 2 -  </a:t>
          </a:r>
          <a:r>
            <a:rPr lang="en-GB" sz="1400">
              <a:solidFill>
                <a:srgbClr val="FF0000"/>
              </a:solidFill>
            </a:rPr>
            <a:t>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K to 01/09/2022</a:t>
          </a:r>
          <a:endParaRPr lang="en-GB" sz="1400">
            <a:solidFill>
              <a:srgbClr val="FF0000"/>
            </a:solidFill>
            <a:effectLst/>
          </a:endParaRPr>
        </a:p>
        <a:p>
          <a:pPr algn="ctr"/>
          <a:endParaRPr lang="en-GB"/>
        </a:p>
        <a:p>
          <a:pPr algn="ctr"/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37</xdr:row>
      <xdr:rowOff>100853</xdr:rowOff>
    </xdr:from>
    <xdr:to>
      <xdr:col>4</xdr:col>
      <xdr:colOff>474815</xdr:colOff>
      <xdr:row>41</xdr:row>
      <xdr:rowOff>55805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176" y="6241677"/>
          <a:ext cx="1566866" cy="593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24</xdr:row>
      <xdr:rowOff>22412</xdr:rowOff>
    </xdr:from>
    <xdr:to>
      <xdr:col>3</xdr:col>
      <xdr:colOff>78441</xdr:colOff>
      <xdr:row>27</xdr:row>
      <xdr:rowOff>95239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677" y="4090147"/>
          <a:ext cx="717176" cy="551094"/>
        </a:xfrm>
        <a:prstGeom prst="rect">
          <a:avLst/>
        </a:prstGeom>
      </xdr:spPr>
    </xdr:pic>
    <xdr:clientData/>
  </xdr:twoCellAnchor>
  <xdr:twoCellAnchor editAs="oneCell">
    <xdr:from>
      <xdr:col>2</xdr:col>
      <xdr:colOff>78440</xdr:colOff>
      <xdr:row>19</xdr:row>
      <xdr:rowOff>33617</xdr:rowOff>
    </xdr:from>
    <xdr:to>
      <xdr:col>2</xdr:col>
      <xdr:colOff>625849</xdr:colOff>
      <xdr:row>22</xdr:row>
      <xdr:rowOff>58261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7116" y="3294529"/>
          <a:ext cx="537884" cy="5037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514350</xdr:colOff>
      <xdr:row>6</xdr:row>
      <xdr:rowOff>0</xdr:rowOff>
    </xdr:from>
    <xdr:to>
      <xdr:col>15</xdr:col>
      <xdr:colOff>180588</xdr:colOff>
      <xdr:row>10</xdr:row>
      <xdr:rowOff>95157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0" y="1076325"/>
          <a:ext cx="3095238" cy="742857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600074</xdr:colOff>
      <xdr:row>14</xdr:row>
      <xdr:rowOff>28575</xdr:rowOff>
    </xdr:from>
    <xdr:to>
      <xdr:col>13</xdr:col>
      <xdr:colOff>509161</xdr:colOff>
      <xdr:row>18</xdr:row>
      <xdr:rowOff>47624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6924" y="2447925"/>
          <a:ext cx="1966487" cy="666749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18</xdr:row>
      <xdr:rowOff>38100</xdr:rowOff>
    </xdr:from>
    <xdr:to>
      <xdr:col>13</xdr:col>
      <xdr:colOff>537320</xdr:colOff>
      <xdr:row>22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77400" y="3105150"/>
          <a:ext cx="200417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economy/inflationandpriceindices/datasets/producerpriceindex" TargetMode="External"/><Relationship Id="rId2" Type="http://schemas.openxmlformats.org/officeDocument/2006/relationships/hyperlink" Target="https://www.ons.gov.uk/employmentandlabourmarket/peopleinwork/earningsandworkinghours/datasets/averageweeklyearnings" TargetMode="External"/><Relationship Id="rId1" Type="http://schemas.openxmlformats.org/officeDocument/2006/relationships/hyperlink" Target="https://www.ons.gov.uk/employmentandlabourmarket/peopleinwork/earningsandworkinghours/datasets/averageweeklyearnings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6C2A-846A-4B5A-BE63-51A7E2E0AB73}">
  <sheetPr>
    <tabColor rgb="FFFF9900"/>
    <pageSetUpPr autoPageBreaks="0"/>
  </sheetPr>
  <dimension ref="A1:W28"/>
  <sheetViews>
    <sheetView tabSelected="1" workbookViewId="0">
      <selection activeCell="A6" sqref="A6"/>
    </sheetView>
  </sheetViews>
  <sheetFormatPr defaultRowHeight="12.6" x14ac:dyDescent="0.2"/>
  <cols>
    <col min="1" max="1" width="3.90625" customWidth="1"/>
    <col min="2" max="4" width="2.26953125" customWidth="1"/>
    <col min="5" max="5" width="14.7265625" bestFit="1" customWidth="1"/>
    <col min="6" max="6" width="2.08984375" customWidth="1"/>
  </cols>
  <sheetData>
    <row r="1" spans="1:23" s="61" customFormat="1" ht="57.75" customHeight="1" x14ac:dyDescent="0.2"/>
    <row r="2" spans="1:23" s="38" customFormat="1" ht="24.6" x14ac:dyDescent="0.6">
      <c r="A2" s="62" t="s">
        <v>0</v>
      </c>
    </row>
    <row r="3" spans="1:23" s="38" customFormat="1" ht="16.8" x14ac:dyDescent="0.45">
      <c r="B3" s="63" t="s">
        <v>1</v>
      </c>
    </row>
    <row r="4" spans="1:23" s="38" customFormat="1" ht="16.8" x14ac:dyDescent="0.45">
      <c r="B4" s="64" t="s">
        <v>94</v>
      </c>
    </row>
    <row r="5" spans="1:23" s="38" customFormat="1" ht="7.5" customHeight="1" x14ac:dyDescent="0.45"/>
    <row r="7" spans="1:23" ht="16.8" x14ac:dyDescent="0.2">
      <c r="B7" s="40" t="s">
        <v>2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10" spans="1:23" x14ac:dyDescent="0.2">
      <c r="E10" s="65" t="s">
        <v>3</v>
      </c>
      <c r="G10" t="s">
        <v>4</v>
      </c>
    </row>
    <row r="12" spans="1:23" x14ac:dyDescent="0.2">
      <c r="E12" s="66" t="s">
        <v>3</v>
      </c>
      <c r="G12" t="s">
        <v>5</v>
      </c>
    </row>
    <row r="13" spans="1:23" x14ac:dyDescent="0.2">
      <c r="E13" s="21"/>
      <c r="G13" t="s">
        <v>6</v>
      </c>
    </row>
    <row r="15" spans="1:23" x14ac:dyDescent="0.2">
      <c r="E15" s="67" t="s">
        <v>3</v>
      </c>
      <c r="G15" t="s">
        <v>7</v>
      </c>
    </row>
    <row r="16" spans="1:23" x14ac:dyDescent="0.2">
      <c r="E16" s="68" t="s">
        <v>3</v>
      </c>
      <c r="G16" t="s">
        <v>8</v>
      </c>
    </row>
    <row r="19" spans="2:23" ht="16.8" x14ac:dyDescent="0.2">
      <c r="B19" s="40" t="s">
        <v>9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1" spans="2:23" x14ac:dyDescent="0.2">
      <c r="E21" t="s">
        <v>10</v>
      </c>
      <c r="F21" s="69"/>
      <c r="G21" t="s">
        <v>11</v>
      </c>
    </row>
    <row r="22" spans="2:23" x14ac:dyDescent="0.2">
      <c r="E22" t="s">
        <v>12</v>
      </c>
      <c r="F22" s="69"/>
      <c r="G22" t="s">
        <v>13</v>
      </c>
    </row>
    <row r="24" spans="2:23" x14ac:dyDescent="0.2">
      <c r="E24" t="s">
        <v>14</v>
      </c>
      <c r="F24" s="70"/>
      <c r="G24" t="s">
        <v>15</v>
      </c>
    </row>
    <row r="25" spans="2:23" x14ac:dyDescent="0.2">
      <c r="E25" t="s">
        <v>16</v>
      </c>
      <c r="F25" s="70"/>
      <c r="G25" t="s">
        <v>17</v>
      </c>
    </row>
    <row r="26" spans="2:23" x14ac:dyDescent="0.2">
      <c r="E26" t="s">
        <v>18</v>
      </c>
      <c r="F26" s="70"/>
      <c r="G26" t="s">
        <v>19</v>
      </c>
    </row>
    <row r="28" spans="2:23" x14ac:dyDescent="0.2">
      <c r="E28" t="s">
        <v>20</v>
      </c>
      <c r="F28" s="71"/>
      <c r="G28" t="s">
        <v>21</v>
      </c>
    </row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AC68-F479-47DD-87A9-93A0F0A462DD}">
  <sheetPr>
    <tabColor rgb="FFFF9900"/>
    <pageSetUpPr autoPageBreaks="0"/>
  </sheetPr>
  <dimension ref="A2:D25"/>
  <sheetViews>
    <sheetView workbookViewId="0"/>
  </sheetViews>
  <sheetFormatPr defaultRowHeight="12.6" x14ac:dyDescent="0.2"/>
  <cols>
    <col min="1" max="1" width="12.36328125" bestFit="1" customWidth="1"/>
    <col min="2" max="2" width="45" customWidth="1"/>
    <col min="3" max="3" width="52.36328125" customWidth="1"/>
    <col min="4" max="4" width="56.26953125" customWidth="1"/>
  </cols>
  <sheetData>
    <row r="2" spans="1:4" x14ac:dyDescent="0.2">
      <c r="A2" t="s">
        <v>22</v>
      </c>
    </row>
    <row r="4" spans="1:4" ht="15" x14ac:dyDescent="0.3">
      <c r="A4" t="s">
        <v>23</v>
      </c>
    </row>
    <row r="6" spans="1:4" x14ac:dyDescent="0.2">
      <c r="A6" t="s">
        <v>24</v>
      </c>
    </row>
    <row r="8" spans="1:4" x14ac:dyDescent="0.2">
      <c r="A8" t="s">
        <v>25</v>
      </c>
    </row>
    <row r="11" spans="1:4" x14ac:dyDescent="0.2">
      <c r="B11" s="4" t="s">
        <v>26</v>
      </c>
      <c r="C11" s="4" t="s">
        <v>27</v>
      </c>
      <c r="D11" s="4" t="s">
        <v>28</v>
      </c>
    </row>
    <row r="12" spans="1:4" ht="37.799999999999997" x14ac:dyDescent="0.2">
      <c r="A12" s="67" t="s">
        <v>29</v>
      </c>
      <c r="B12" s="7" t="s">
        <v>30</v>
      </c>
      <c r="C12" s="7" t="s">
        <v>31</v>
      </c>
    </row>
    <row r="13" spans="1:4" ht="37.799999999999997" x14ac:dyDescent="0.2">
      <c r="A13" s="67" t="s">
        <v>32</v>
      </c>
      <c r="B13" s="7" t="s">
        <v>33</v>
      </c>
      <c r="C13" s="7" t="s">
        <v>31</v>
      </c>
    </row>
    <row r="14" spans="1:4" x14ac:dyDescent="0.2">
      <c r="A14" s="67" t="s">
        <v>34</v>
      </c>
      <c r="B14" s="7" t="s">
        <v>35</v>
      </c>
      <c r="C14" s="7" t="s">
        <v>34</v>
      </c>
    </row>
    <row r="15" spans="1:4" x14ac:dyDescent="0.2">
      <c r="A15" s="67" t="s">
        <v>36</v>
      </c>
      <c r="B15" s="7" t="s">
        <v>37</v>
      </c>
      <c r="C15" s="7" t="s">
        <v>38</v>
      </c>
    </row>
    <row r="16" spans="1:4" x14ac:dyDescent="0.2">
      <c r="A16" s="68" t="s">
        <v>39</v>
      </c>
      <c r="B16" s="7" t="s">
        <v>40</v>
      </c>
      <c r="C16" s="7" t="s">
        <v>38</v>
      </c>
    </row>
    <row r="17" spans="1:4" ht="25.2" x14ac:dyDescent="0.2">
      <c r="A17" s="68" t="s">
        <v>41</v>
      </c>
      <c r="B17" s="7" t="s">
        <v>42</v>
      </c>
      <c r="C17" s="7" t="s">
        <v>38</v>
      </c>
    </row>
    <row r="18" spans="1:4" x14ac:dyDescent="0.2">
      <c r="A18" s="68" t="s">
        <v>43</v>
      </c>
      <c r="B18" s="7" t="s">
        <v>44</v>
      </c>
      <c r="C18" s="7" t="s">
        <v>38</v>
      </c>
    </row>
    <row r="19" spans="1:4" ht="25.2" x14ac:dyDescent="0.2">
      <c r="A19" s="68" t="s">
        <v>45</v>
      </c>
      <c r="B19" s="7" t="s">
        <v>46</v>
      </c>
      <c r="C19" s="7" t="s">
        <v>47</v>
      </c>
    </row>
    <row r="20" spans="1:4" ht="25.2" x14ac:dyDescent="0.2">
      <c r="A20" s="72" t="s">
        <v>48</v>
      </c>
      <c r="B20" s="7" t="s">
        <v>49</v>
      </c>
      <c r="C20" s="7" t="s">
        <v>38</v>
      </c>
    </row>
    <row r="21" spans="1:4" ht="56.25" customHeight="1" x14ac:dyDescent="0.2">
      <c r="A21" s="68" t="s">
        <v>50</v>
      </c>
      <c r="B21" s="7" t="s">
        <v>51</v>
      </c>
      <c r="C21" s="7" t="s">
        <v>52</v>
      </c>
      <c r="D21" s="7" t="s">
        <v>53</v>
      </c>
    </row>
    <row r="23" spans="1:4" x14ac:dyDescent="0.2">
      <c r="A23" t="s">
        <v>54</v>
      </c>
    </row>
    <row r="25" spans="1:4" x14ac:dyDescent="0.2">
      <c r="A25" t="s">
        <v>55</v>
      </c>
    </row>
  </sheetData>
  <hyperlinks>
    <hyperlink ref="C12" r:id="rId1" xr:uid="{243B74CB-B415-43A1-99FA-927F7DC0D65B}"/>
    <hyperlink ref="C13" r:id="rId2" xr:uid="{BF08DA13-F245-4821-9FD9-2A5123055623}"/>
    <hyperlink ref="C21" r:id="rId3" xr:uid="{5402C3EF-04D9-47CF-AA82-2437EB9A1207}"/>
  </hyperlinks>
  <pageMargins left="0.7" right="0.7" top="0.75" bottom="0.75" header="0.3" footer="0.3"/>
  <pageSetup orientation="portrait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02BB-3C92-4A03-AFF4-FE10495187FE}">
  <sheetPr>
    <tabColor theme="4" tint="0.79998168889431442"/>
    <pageSetUpPr autoPageBreaks="0"/>
  </sheetPr>
  <dimension ref="B2:Q60"/>
  <sheetViews>
    <sheetView workbookViewId="0"/>
  </sheetViews>
  <sheetFormatPr defaultRowHeight="12.6" x14ac:dyDescent="0.2"/>
  <cols>
    <col min="1" max="1" width="2.36328125" customWidth="1"/>
    <col min="2" max="2" width="26.26953125" bestFit="1" customWidth="1"/>
    <col min="3" max="3" width="21.36328125" customWidth="1"/>
    <col min="4" max="11" width="10.36328125" bestFit="1" customWidth="1"/>
  </cols>
  <sheetData>
    <row r="2" spans="2:17" ht="16.8" x14ac:dyDescent="0.2">
      <c r="B2" s="41" t="s">
        <v>56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4" spans="2:17" ht="15" x14ac:dyDescent="0.3">
      <c r="C4" s="4" t="s">
        <v>57</v>
      </c>
      <c r="G4" s="4"/>
      <c r="H4" s="4"/>
    </row>
    <row r="5" spans="2:17" x14ac:dyDescent="0.2">
      <c r="B5" s="28" t="s">
        <v>39</v>
      </c>
      <c r="C5" s="11">
        <v>2.29E-2</v>
      </c>
      <c r="D5" s="11"/>
      <c r="E5" s="49" t="s">
        <v>58</v>
      </c>
      <c r="G5" s="11"/>
      <c r="H5" s="11"/>
    </row>
    <row r="6" spans="2:17" x14ac:dyDescent="0.2">
      <c r="B6" s="28" t="s">
        <v>41</v>
      </c>
      <c r="C6" s="11">
        <v>4.02E-2</v>
      </c>
      <c r="D6" s="11"/>
      <c r="E6" s="49"/>
      <c r="G6" s="11"/>
      <c r="H6" s="11"/>
    </row>
    <row r="7" spans="2:17" x14ac:dyDescent="0.2">
      <c r="B7" s="28" t="s">
        <v>43</v>
      </c>
      <c r="C7" s="11">
        <v>7.1999999999999998E-3</v>
      </c>
      <c r="D7" s="11"/>
      <c r="E7" s="49"/>
      <c r="G7" s="11"/>
      <c r="H7" s="11"/>
    </row>
    <row r="8" spans="2:17" x14ac:dyDescent="0.2">
      <c r="B8" s="28" t="s">
        <v>45</v>
      </c>
      <c r="C8" s="11">
        <v>4.3200000000000002E-2</v>
      </c>
      <c r="D8" s="11"/>
      <c r="E8" s="49"/>
      <c r="G8" s="11"/>
      <c r="H8" s="11"/>
    </row>
    <row r="9" spans="2:17" x14ac:dyDescent="0.2">
      <c r="B9" s="29" t="s">
        <v>48</v>
      </c>
      <c r="C9" s="11">
        <v>2.6499999999999999E-2</v>
      </c>
      <c r="D9" s="11"/>
      <c r="E9" s="49"/>
      <c r="G9" s="11"/>
      <c r="H9" s="11"/>
    </row>
    <row r="10" spans="2:17" x14ac:dyDescent="0.2">
      <c r="B10" s="28" t="s">
        <v>50</v>
      </c>
      <c r="C10" s="11">
        <v>1.89E-2</v>
      </c>
      <c r="D10" s="11"/>
      <c r="E10" s="49"/>
      <c r="G10" s="11"/>
      <c r="H10" s="11"/>
    </row>
    <row r="12" spans="2:17" x14ac:dyDescent="0.2">
      <c r="B12" t="s">
        <v>59</v>
      </c>
      <c r="C12" s="74" t="s">
        <v>93</v>
      </c>
    </row>
    <row r="14" spans="2:17" x14ac:dyDescent="0.2">
      <c r="B14" s="25" t="s">
        <v>60</v>
      </c>
      <c r="C14" s="4">
        <v>2018</v>
      </c>
      <c r="D14" s="4">
        <v>2019</v>
      </c>
      <c r="E14" s="4">
        <v>2020</v>
      </c>
      <c r="F14" s="4">
        <v>2021</v>
      </c>
      <c r="G14" s="4">
        <v>2022</v>
      </c>
      <c r="H14" s="4">
        <v>2023</v>
      </c>
      <c r="I14" s="4">
        <v>2024</v>
      </c>
      <c r="J14" s="4">
        <v>2025</v>
      </c>
      <c r="K14" s="4">
        <v>2026</v>
      </c>
    </row>
    <row r="15" spans="2:17" x14ac:dyDescent="0.2">
      <c r="B15" s="27" t="s">
        <v>61</v>
      </c>
      <c r="C15" s="73">
        <v>2.9122600264801957</v>
      </c>
      <c r="D15" s="73">
        <v>3.0272621481772122</v>
      </c>
      <c r="E15" s="73">
        <v>1.760701842157042</v>
      </c>
      <c r="F15" s="73">
        <v>6.1861388888223567</v>
      </c>
      <c r="G15" s="73">
        <v>5.9431879554450617</v>
      </c>
      <c r="H15" s="73">
        <v>4.1848232683472597</v>
      </c>
      <c r="I15" s="73">
        <v>1.7208186730395925</v>
      </c>
      <c r="J15" s="73">
        <v>1.665341399788467</v>
      </c>
      <c r="K15" s="80">
        <v>1.9279271406576814</v>
      </c>
    </row>
    <row r="16" spans="2:17" x14ac:dyDescent="0.2">
      <c r="F16" s="83"/>
      <c r="G16" s="83"/>
      <c r="H16" s="83"/>
      <c r="I16" s="83"/>
      <c r="J16" s="83"/>
      <c r="K16" s="83"/>
    </row>
    <row r="18" spans="2:17" ht="16.8" x14ac:dyDescent="0.2">
      <c r="B18" s="41" t="s">
        <v>62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20" spans="2:17" x14ac:dyDescent="0.2">
      <c r="D20" s="4" t="s">
        <v>63</v>
      </c>
      <c r="E20" s="4" t="s">
        <v>64</v>
      </c>
      <c r="F20" s="4" t="s">
        <v>65</v>
      </c>
      <c r="G20" s="35" t="s">
        <v>66</v>
      </c>
      <c r="H20" s="35" t="s">
        <v>67</v>
      </c>
      <c r="I20" s="35" t="s">
        <v>68</v>
      </c>
    </row>
    <row r="21" spans="2:17" x14ac:dyDescent="0.2">
      <c r="B21" t="s">
        <v>69</v>
      </c>
      <c r="C21" t="s">
        <v>30</v>
      </c>
      <c r="D21" s="45">
        <f t="shared" ref="D21:F22" si="0">1/3</f>
        <v>0.33333333333333331</v>
      </c>
      <c r="E21" s="45">
        <f t="shared" si="0"/>
        <v>0.33333333333333331</v>
      </c>
      <c r="F21" s="45">
        <f t="shared" si="0"/>
        <v>0.33333333333333331</v>
      </c>
      <c r="G21" s="45">
        <v>0.25</v>
      </c>
      <c r="H21" s="45">
        <v>0.25</v>
      </c>
      <c r="I21" s="45">
        <v>0.25</v>
      </c>
    </row>
    <row r="22" spans="2:17" x14ac:dyDescent="0.2">
      <c r="B22" t="s">
        <v>69</v>
      </c>
      <c r="C22" t="s">
        <v>33</v>
      </c>
      <c r="D22" s="45">
        <f t="shared" si="0"/>
        <v>0.33333333333333331</v>
      </c>
      <c r="E22" s="45">
        <f t="shared" si="0"/>
        <v>0.33333333333333331</v>
      </c>
      <c r="F22" s="45">
        <f t="shared" si="0"/>
        <v>0.33333333333333331</v>
      </c>
      <c r="G22" s="45">
        <v>0.25</v>
      </c>
      <c r="H22" s="45">
        <v>0.25</v>
      </c>
      <c r="I22" s="45">
        <v>0.25</v>
      </c>
    </row>
    <row r="23" spans="2:17" x14ac:dyDescent="0.2">
      <c r="B23" t="s">
        <v>69</v>
      </c>
      <c r="C23" t="s">
        <v>35</v>
      </c>
      <c r="D23" s="45">
        <v>0</v>
      </c>
      <c r="E23" s="45">
        <v>0</v>
      </c>
      <c r="F23" s="45">
        <v>0</v>
      </c>
      <c r="G23" s="45">
        <v>0.25</v>
      </c>
      <c r="H23" s="45">
        <v>0.25</v>
      </c>
      <c r="I23" s="45">
        <v>0.25</v>
      </c>
    </row>
    <row r="24" spans="2:17" x14ac:dyDescent="0.2">
      <c r="B24" t="s">
        <v>69</v>
      </c>
      <c r="C24" t="s">
        <v>37</v>
      </c>
      <c r="D24" s="45">
        <f>1/3</f>
        <v>0.33333333333333331</v>
      </c>
      <c r="E24" s="45">
        <f>1/3</f>
        <v>0.33333333333333331</v>
      </c>
      <c r="F24" s="45">
        <f>1/3</f>
        <v>0.33333333333333331</v>
      </c>
      <c r="G24" s="45">
        <v>0.25</v>
      </c>
      <c r="H24" s="45">
        <v>0.25</v>
      </c>
      <c r="I24" s="45">
        <v>0.25</v>
      </c>
    </row>
    <row r="25" spans="2:17" x14ac:dyDescent="0.2">
      <c r="B25" t="s">
        <v>70</v>
      </c>
      <c r="C25" t="s">
        <v>40</v>
      </c>
      <c r="D25" s="45">
        <f>1/3</f>
        <v>0.33333333333333331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</row>
    <row r="26" spans="2:17" x14ac:dyDescent="0.2">
      <c r="B26" t="s">
        <v>70</v>
      </c>
      <c r="C26" t="s">
        <v>42</v>
      </c>
      <c r="D26" s="45">
        <f>1/3</f>
        <v>0.33333333333333331</v>
      </c>
      <c r="E26" s="45">
        <v>0.5</v>
      </c>
      <c r="F26" s="45">
        <v>0.5</v>
      </c>
      <c r="G26" s="45">
        <v>0</v>
      </c>
      <c r="H26" s="45">
        <v>0</v>
      </c>
      <c r="I26" s="45">
        <v>0</v>
      </c>
    </row>
    <row r="27" spans="2:17" x14ac:dyDescent="0.2">
      <c r="B27" t="s">
        <v>70</v>
      </c>
      <c r="C27" t="s">
        <v>44</v>
      </c>
      <c r="D27" s="45">
        <v>0</v>
      </c>
      <c r="E27" s="45">
        <v>0</v>
      </c>
      <c r="F27" s="45">
        <v>0</v>
      </c>
      <c r="G27" s="45">
        <v>0.5</v>
      </c>
      <c r="H27" s="45">
        <v>0.5</v>
      </c>
      <c r="I27" s="45">
        <v>0.5</v>
      </c>
    </row>
    <row r="28" spans="2:17" x14ac:dyDescent="0.2">
      <c r="B28" t="s">
        <v>70</v>
      </c>
      <c r="C28" t="s">
        <v>46</v>
      </c>
      <c r="D28" s="45">
        <f>1/3</f>
        <v>0.33333333333333331</v>
      </c>
      <c r="E28" s="45">
        <v>0.5</v>
      </c>
      <c r="F28" s="45">
        <v>0.5</v>
      </c>
      <c r="G28" s="45">
        <v>0.5</v>
      </c>
      <c r="H28" s="45">
        <v>0.5</v>
      </c>
      <c r="I28" s="45">
        <v>0.5</v>
      </c>
    </row>
    <row r="29" spans="2:17" x14ac:dyDescent="0.2">
      <c r="B29" t="s">
        <v>71</v>
      </c>
      <c r="C29" t="s">
        <v>49</v>
      </c>
      <c r="D29" s="45">
        <v>0</v>
      </c>
      <c r="E29" s="45">
        <v>0</v>
      </c>
      <c r="F29" s="45">
        <v>0</v>
      </c>
      <c r="G29" s="45">
        <v>0</v>
      </c>
      <c r="H29" s="45">
        <v>0.5</v>
      </c>
      <c r="I29" s="45">
        <v>0</v>
      </c>
    </row>
    <row r="30" spans="2:17" x14ac:dyDescent="0.2">
      <c r="B30" t="s">
        <v>71</v>
      </c>
      <c r="C30" t="s">
        <v>51</v>
      </c>
      <c r="D30" s="45">
        <v>0</v>
      </c>
      <c r="E30" s="45">
        <v>0</v>
      </c>
      <c r="F30" s="45">
        <v>0</v>
      </c>
      <c r="G30" s="45">
        <v>0</v>
      </c>
      <c r="H30" s="45">
        <v>0.5</v>
      </c>
      <c r="I30" s="45">
        <v>0</v>
      </c>
    </row>
    <row r="32" spans="2:17" ht="16.8" x14ac:dyDescent="0.2">
      <c r="B32" s="41" t="s">
        <v>72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4" spans="2:17" x14ac:dyDescent="0.2">
      <c r="D34" s="4" t="s">
        <v>63</v>
      </c>
      <c r="E34" s="4" t="s">
        <v>64</v>
      </c>
      <c r="F34" s="4" t="s">
        <v>65</v>
      </c>
      <c r="G34" s="35" t="s">
        <v>66</v>
      </c>
      <c r="H34" s="35" t="s">
        <v>67</v>
      </c>
      <c r="I34" s="35" t="s">
        <v>68</v>
      </c>
    </row>
    <row r="35" spans="2:17" x14ac:dyDescent="0.2">
      <c r="B35" t="s">
        <v>69</v>
      </c>
      <c r="D35" s="11">
        <v>0.69882881242974659</v>
      </c>
      <c r="E35" s="11">
        <v>0.51592295798936316</v>
      </c>
      <c r="F35" s="11">
        <v>0.58422806676490691</v>
      </c>
      <c r="G35" s="11">
        <v>0.5959632970634523</v>
      </c>
      <c r="H35" s="11">
        <v>0.4863767432934018</v>
      </c>
      <c r="I35" s="11">
        <v>0.41363041427508207</v>
      </c>
    </row>
    <row r="36" spans="2:17" x14ac:dyDescent="0.2">
      <c r="B36" t="s">
        <v>69</v>
      </c>
      <c r="D36" s="11">
        <v>0.69882881242974659</v>
      </c>
      <c r="E36" s="11">
        <v>0.51592295798936316</v>
      </c>
      <c r="F36" s="11">
        <v>0.58422806676490691</v>
      </c>
      <c r="G36" s="11">
        <v>0.5959632970634523</v>
      </c>
      <c r="H36" s="11">
        <v>0.4863767432934018</v>
      </c>
      <c r="I36" s="11">
        <v>0.41363041427508207</v>
      </c>
    </row>
    <row r="37" spans="2:17" x14ac:dyDescent="0.2">
      <c r="B37" t="s">
        <v>69</v>
      </c>
      <c r="D37" s="11">
        <v>0.69882881242974659</v>
      </c>
      <c r="E37" s="11">
        <v>0.51592295798936316</v>
      </c>
      <c r="F37" s="11">
        <v>0.58422806676490691</v>
      </c>
      <c r="G37" s="11">
        <v>0.5959632970634523</v>
      </c>
      <c r="H37" s="11">
        <v>0.4863767432934018</v>
      </c>
      <c r="I37" s="11">
        <v>0.41363041427508207</v>
      </c>
    </row>
    <row r="38" spans="2:17" x14ac:dyDescent="0.2">
      <c r="B38" t="s">
        <v>69</v>
      </c>
      <c r="D38" s="11">
        <v>0.69882881242974659</v>
      </c>
      <c r="E38" s="11">
        <v>0.51592295798936316</v>
      </c>
      <c r="F38" s="11">
        <v>0.58422806676490691</v>
      </c>
      <c r="G38" s="11">
        <v>0.5959632970634523</v>
      </c>
      <c r="H38" s="11">
        <v>0.4863767432934018</v>
      </c>
      <c r="I38" s="11">
        <v>0.41363041427508207</v>
      </c>
    </row>
    <row r="39" spans="2:17" x14ac:dyDescent="0.2">
      <c r="B39" t="s">
        <v>70</v>
      </c>
      <c r="D39" s="11">
        <v>0.13883744930937009</v>
      </c>
      <c r="E39" s="11">
        <v>0.26917996758584317</v>
      </c>
      <c r="F39" s="11">
        <v>0.1499445227787104</v>
      </c>
      <c r="G39" s="11">
        <v>0.26225946668505185</v>
      </c>
      <c r="H39" s="11">
        <v>0.23780034143820578</v>
      </c>
      <c r="I39" s="11">
        <v>0.28879237144886133</v>
      </c>
    </row>
    <row r="40" spans="2:17" x14ac:dyDescent="0.2">
      <c r="B40" t="s">
        <v>70</v>
      </c>
      <c r="D40" s="11">
        <v>0.13883744930937009</v>
      </c>
      <c r="E40" s="11">
        <v>0.26917996758584317</v>
      </c>
      <c r="F40" s="11">
        <v>0.1499445227787104</v>
      </c>
      <c r="G40" s="11">
        <v>0.26225946668505185</v>
      </c>
      <c r="H40" s="11">
        <v>0.23780034143820578</v>
      </c>
      <c r="I40" s="11">
        <v>0.28879237144886133</v>
      </c>
    </row>
    <row r="41" spans="2:17" x14ac:dyDescent="0.2">
      <c r="B41" t="s">
        <v>70</v>
      </c>
      <c r="D41" s="11">
        <v>0.13883744930937009</v>
      </c>
      <c r="E41" s="11">
        <v>0.26917996758584317</v>
      </c>
      <c r="F41" s="11">
        <v>0.1499445227787104</v>
      </c>
      <c r="G41" s="11">
        <v>0.26225946668505185</v>
      </c>
      <c r="H41" s="11">
        <v>0.23780034143820578</v>
      </c>
      <c r="I41" s="11">
        <v>0.28879237144886133</v>
      </c>
    </row>
    <row r="42" spans="2:17" x14ac:dyDescent="0.2">
      <c r="B42" t="s">
        <v>70</v>
      </c>
      <c r="D42" s="11">
        <v>0.13883744930937009</v>
      </c>
      <c r="E42" s="11">
        <v>0.26917996758584317</v>
      </c>
      <c r="F42" s="11">
        <v>0.1499445227787104</v>
      </c>
      <c r="G42" s="11">
        <v>0.26225946668505185</v>
      </c>
      <c r="H42" s="11">
        <v>0.23780034143820578</v>
      </c>
      <c r="I42" s="11">
        <v>0.28879237144886133</v>
      </c>
    </row>
    <row r="43" spans="2:17" x14ac:dyDescent="0.2">
      <c r="B43" t="s">
        <v>71</v>
      </c>
      <c r="D43" s="11">
        <v>4.3738381315651345E-2</v>
      </c>
      <c r="E43" s="11">
        <v>5.4610767991234925E-2</v>
      </c>
      <c r="F43" s="11">
        <v>2.5270847570834115E-2</v>
      </c>
      <c r="G43" s="11">
        <v>6.8159819290882315E-2</v>
      </c>
      <c r="H43" s="11">
        <v>0.18937901929077927</v>
      </c>
      <c r="I43" s="11">
        <v>5.8562780064406392E-2</v>
      </c>
    </row>
    <row r="44" spans="2:17" x14ac:dyDescent="0.2">
      <c r="B44" t="s">
        <v>71</v>
      </c>
      <c r="D44" s="11">
        <v>4.3738381315651345E-2</v>
      </c>
      <c r="E44" s="11">
        <v>5.4610767991234925E-2</v>
      </c>
      <c r="F44" s="11">
        <v>2.5270847570834115E-2</v>
      </c>
      <c r="G44" s="11">
        <v>6.8159819290882315E-2</v>
      </c>
      <c r="H44" s="11">
        <v>0.18937901929077927</v>
      </c>
      <c r="I44" s="11">
        <v>5.8562780064406392E-2</v>
      </c>
    </row>
    <row r="46" spans="2:17" ht="16.8" x14ac:dyDescent="0.2">
      <c r="B46" s="41" t="s">
        <v>73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8" spans="2:17" x14ac:dyDescent="0.2">
      <c r="B48" s="4" t="s">
        <v>74</v>
      </c>
      <c r="C48" s="4" t="s">
        <v>75</v>
      </c>
      <c r="D48" s="4" t="s">
        <v>63</v>
      </c>
      <c r="E48" s="4" t="s">
        <v>64</v>
      </c>
      <c r="F48" s="4" t="s">
        <v>65</v>
      </c>
      <c r="G48" s="35" t="s">
        <v>66</v>
      </c>
      <c r="H48" s="35" t="s">
        <v>67</v>
      </c>
      <c r="I48" s="35" t="s">
        <v>68</v>
      </c>
    </row>
    <row r="49" spans="2:9" x14ac:dyDescent="0.2">
      <c r="B49" t="s">
        <v>69</v>
      </c>
      <c r="C49" t="s">
        <v>30</v>
      </c>
      <c r="D49" s="36">
        <f>D21*D35</f>
        <v>0.23294293747658218</v>
      </c>
      <c r="E49" s="36">
        <f t="shared" ref="E49:I49" si="1">E21*E35</f>
        <v>0.17197431932978771</v>
      </c>
      <c r="F49" s="36">
        <f t="shared" si="1"/>
        <v>0.19474268892163563</v>
      </c>
      <c r="G49" s="36">
        <f t="shared" si="1"/>
        <v>0.14899082426586308</v>
      </c>
      <c r="H49" s="36">
        <f t="shared" si="1"/>
        <v>0.12159418582335045</v>
      </c>
      <c r="I49" s="36">
        <f t="shared" si="1"/>
        <v>0.10340760356877052</v>
      </c>
    </row>
    <row r="50" spans="2:9" x14ac:dyDescent="0.2">
      <c r="B50" t="s">
        <v>69</v>
      </c>
      <c r="C50" t="s">
        <v>33</v>
      </c>
      <c r="D50" s="36">
        <f t="shared" ref="D50:I58" si="2">D22*D36</f>
        <v>0.23294293747658218</v>
      </c>
      <c r="E50" s="36">
        <f t="shared" si="2"/>
        <v>0.17197431932978771</v>
      </c>
      <c r="F50" s="36">
        <f t="shared" si="2"/>
        <v>0.19474268892163563</v>
      </c>
      <c r="G50" s="36">
        <f t="shared" si="2"/>
        <v>0.14899082426586308</v>
      </c>
      <c r="H50" s="36">
        <f t="shared" si="2"/>
        <v>0.12159418582335045</v>
      </c>
      <c r="I50" s="36">
        <f t="shared" si="2"/>
        <v>0.10340760356877052</v>
      </c>
    </row>
    <row r="51" spans="2:9" x14ac:dyDescent="0.2">
      <c r="B51" t="s">
        <v>69</v>
      </c>
      <c r="C51" t="s">
        <v>35</v>
      </c>
      <c r="D51" s="36">
        <f>D23*D37</f>
        <v>0</v>
      </c>
      <c r="E51" s="36">
        <f t="shared" si="2"/>
        <v>0</v>
      </c>
      <c r="F51" s="36">
        <f t="shared" si="2"/>
        <v>0</v>
      </c>
      <c r="G51" s="36">
        <f t="shared" si="2"/>
        <v>0.14899082426586308</v>
      </c>
      <c r="H51" s="36">
        <f t="shared" si="2"/>
        <v>0.12159418582335045</v>
      </c>
      <c r="I51" s="36">
        <f t="shared" si="2"/>
        <v>0.10340760356877052</v>
      </c>
    </row>
    <row r="52" spans="2:9" x14ac:dyDescent="0.2">
      <c r="B52" t="s">
        <v>69</v>
      </c>
      <c r="C52" t="s">
        <v>37</v>
      </c>
      <c r="D52" s="36">
        <f t="shared" si="2"/>
        <v>0.23294293747658218</v>
      </c>
      <c r="E52" s="36">
        <f t="shared" si="2"/>
        <v>0.17197431932978771</v>
      </c>
      <c r="F52" s="36">
        <f t="shared" si="2"/>
        <v>0.19474268892163563</v>
      </c>
      <c r="G52" s="36">
        <f t="shared" si="2"/>
        <v>0.14899082426586308</v>
      </c>
      <c r="H52" s="36">
        <f t="shared" si="2"/>
        <v>0.12159418582335045</v>
      </c>
      <c r="I52" s="36">
        <f t="shared" si="2"/>
        <v>0.10340760356877052</v>
      </c>
    </row>
    <row r="53" spans="2:9" x14ac:dyDescent="0.2">
      <c r="B53" t="s">
        <v>70</v>
      </c>
      <c r="C53" t="s">
        <v>40</v>
      </c>
      <c r="D53" s="36">
        <f t="shared" si="2"/>
        <v>4.6279149769790029E-2</v>
      </c>
      <c r="E53" s="36">
        <f t="shared" si="2"/>
        <v>0</v>
      </c>
      <c r="F53" s="36">
        <f t="shared" si="2"/>
        <v>0</v>
      </c>
      <c r="G53" s="36">
        <f t="shared" si="2"/>
        <v>0</v>
      </c>
      <c r="H53" s="36">
        <f t="shared" si="2"/>
        <v>0</v>
      </c>
      <c r="I53" s="36">
        <f t="shared" si="2"/>
        <v>0</v>
      </c>
    </row>
    <row r="54" spans="2:9" x14ac:dyDescent="0.2">
      <c r="B54" t="s">
        <v>70</v>
      </c>
      <c r="C54" t="s">
        <v>42</v>
      </c>
      <c r="D54" s="36">
        <f t="shared" si="2"/>
        <v>4.6279149769790029E-2</v>
      </c>
      <c r="E54" s="36">
        <f t="shared" si="2"/>
        <v>0.13458998379292159</v>
      </c>
      <c r="F54" s="36">
        <f t="shared" si="2"/>
        <v>7.4972261389355199E-2</v>
      </c>
      <c r="G54" s="36">
        <f t="shared" si="2"/>
        <v>0</v>
      </c>
      <c r="H54" s="36">
        <f t="shared" si="2"/>
        <v>0</v>
      </c>
      <c r="I54" s="36">
        <f t="shared" si="2"/>
        <v>0</v>
      </c>
    </row>
    <row r="55" spans="2:9" x14ac:dyDescent="0.2">
      <c r="B55" t="s">
        <v>70</v>
      </c>
      <c r="C55" t="s">
        <v>44</v>
      </c>
      <c r="D55" s="36">
        <f t="shared" si="2"/>
        <v>0</v>
      </c>
      <c r="E55" s="36">
        <f t="shared" si="2"/>
        <v>0</v>
      </c>
      <c r="F55" s="36">
        <f t="shared" si="2"/>
        <v>0</v>
      </c>
      <c r="G55" s="36">
        <f t="shared" si="2"/>
        <v>0.13112973334252592</v>
      </c>
      <c r="H55" s="36">
        <f t="shared" si="2"/>
        <v>0.11890017071910289</v>
      </c>
      <c r="I55" s="36">
        <f t="shared" si="2"/>
        <v>0.14439618572443066</v>
      </c>
    </row>
    <row r="56" spans="2:9" x14ac:dyDescent="0.2">
      <c r="B56" t="s">
        <v>70</v>
      </c>
      <c r="C56" t="s">
        <v>46</v>
      </c>
      <c r="D56" s="36">
        <f t="shared" si="2"/>
        <v>4.6279149769790029E-2</v>
      </c>
      <c r="E56" s="36">
        <f t="shared" si="2"/>
        <v>0.13458998379292159</v>
      </c>
      <c r="F56" s="36">
        <f t="shared" si="2"/>
        <v>7.4972261389355199E-2</v>
      </c>
      <c r="G56" s="36">
        <f t="shared" si="2"/>
        <v>0.13112973334252592</v>
      </c>
      <c r="H56" s="36">
        <f t="shared" si="2"/>
        <v>0.11890017071910289</v>
      </c>
      <c r="I56" s="36">
        <f t="shared" si="2"/>
        <v>0.14439618572443066</v>
      </c>
    </row>
    <row r="57" spans="2:9" x14ac:dyDescent="0.2">
      <c r="B57" t="s">
        <v>71</v>
      </c>
      <c r="C57" t="s">
        <v>49</v>
      </c>
      <c r="D57" s="36">
        <f t="shared" si="2"/>
        <v>0</v>
      </c>
      <c r="E57" s="36">
        <f t="shared" si="2"/>
        <v>0</v>
      </c>
      <c r="F57" s="36">
        <f t="shared" si="2"/>
        <v>0</v>
      </c>
      <c r="G57" s="36">
        <f t="shared" si="2"/>
        <v>0</v>
      </c>
      <c r="H57" s="36">
        <f t="shared" si="2"/>
        <v>9.4689509645389636E-2</v>
      </c>
      <c r="I57" s="36">
        <f t="shared" si="2"/>
        <v>0</v>
      </c>
    </row>
    <row r="58" spans="2:9" x14ac:dyDescent="0.2">
      <c r="B58" t="s">
        <v>71</v>
      </c>
      <c r="C58" t="s">
        <v>51</v>
      </c>
      <c r="D58" s="36">
        <f t="shared" si="2"/>
        <v>0</v>
      </c>
      <c r="E58" s="36">
        <f t="shared" si="2"/>
        <v>0</v>
      </c>
      <c r="F58" s="36">
        <f t="shared" si="2"/>
        <v>0</v>
      </c>
      <c r="G58" s="36">
        <f t="shared" si="2"/>
        <v>0</v>
      </c>
      <c r="H58" s="36">
        <f t="shared" si="2"/>
        <v>9.4689509645389636E-2</v>
      </c>
      <c r="I58" s="36">
        <f t="shared" si="2"/>
        <v>0</v>
      </c>
    </row>
    <row r="60" spans="2:9" x14ac:dyDescent="0.2">
      <c r="D60" s="60">
        <f>SUM(D49:D58)</f>
        <v>0.83766626173911685</v>
      </c>
      <c r="E60" s="60">
        <f t="shared" ref="E60:I60" si="3">SUM(E49:E58)</f>
        <v>0.78510292557520645</v>
      </c>
      <c r="F60" s="60">
        <f t="shared" si="3"/>
        <v>0.7341725895436173</v>
      </c>
      <c r="G60" s="60">
        <f t="shared" si="3"/>
        <v>0.85822276374850404</v>
      </c>
      <c r="H60" s="60">
        <f t="shared" si="3"/>
        <v>0.91355610402238696</v>
      </c>
      <c r="I60" s="60">
        <f t="shared" si="3"/>
        <v>0.70242278572394345</v>
      </c>
    </row>
  </sheetData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C0106-753D-4BE6-8D83-BDABEC994453}">
  <sheetPr codeName="Sheet1">
    <tabColor theme="4" tint="0.79998168889431442"/>
    <pageSetUpPr autoPageBreaks="0"/>
  </sheetPr>
  <dimension ref="A1:AB334"/>
  <sheetViews>
    <sheetView zoomScale="85" zoomScaleNormal="85" workbookViewId="0">
      <pane xSplit="2" ySplit="2" topLeftCell="C3" activePane="bottomRight" state="frozen"/>
      <selection pane="topRight" activeCell="F27" sqref="F27"/>
      <selection pane="bottomLeft" activeCell="F27" sqref="F27"/>
      <selection pane="bottomRight"/>
    </sheetView>
  </sheetViews>
  <sheetFormatPr defaultRowHeight="12.6" x14ac:dyDescent="0.2"/>
  <cols>
    <col min="1" max="1" width="10.6328125" style="1" bestFit="1" customWidth="1"/>
    <col min="2" max="2" width="4.90625" style="1" bestFit="1" customWidth="1"/>
    <col min="3" max="3" width="17.7265625" customWidth="1"/>
    <col min="4" max="4" width="18" customWidth="1"/>
    <col min="5" max="5" width="10.6328125" customWidth="1"/>
    <col min="6" max="6" width="12.26953125" customWidth="1"/>
    <col min="7" max="7" width="15.26953125" customWidth="1"/>
    <col min="8" max="8" width="15" customWidth="1"/>
    <col min="9" max="9" width="13.08984375" customWidth="1"/>
    <col min="10" max="10" width="14.7265625" customWidth="1"/>
    <col min="11" max="11" width="13.26953125" customWidth="1"/>
    <col min="12" max="12" width="13.26953125" hidden="1" customWidth="1"/>
    <col min="13" max="13" width="12.08984375" customWidth="1"/>
    <col min="14" max="14" width="9.08984375" style="12" bestFit="1" customWidth="1"/>
    <col min="25" max="25" width="17.453125" bestFit="1" customWidth="1"/>
  </cols>
  <sheetData>
    <row r="1" spans="1:24" s="2" customFormat="1" ht="75.599999999999994" x14ac:dyDescent="0.2">
      <c r="A1" s="6"/>
      <c r="B1" s="6"/>
      <c r="C1" s="9" t="s">
        <v>30</v>
      </c>
      <c r="D1" s="9" t="s">
        <v>33</v>
      </c>
      <c r="E1" s="9" t="s">
        <v>35</v>
      </c>
      <c r="F1" s="9" t="s">
        <v>37</v>
      </c>
      <c r="G1" s="9" t="s">
        <v>40</v>
      </c>
      <c r="H1" s="9" t="s">
        <v>42</v>
      </c>
      <c r="I1" s="9" t="s">
        <v>44</v>
      </c>
      <c r="J1" s="9" t="s">
        <v>46</v>
      </c>
      <c r="K1" s="9" t="s">
        <v>49</v>
      </c>
      <c r="L1" s="9" t="s">
        <v>51</v>
      </c>
      <c r="M1" s="9" t="s">
        <v>76</v>
      </c>
      <c r="N1" s="14" t="s">
        <v>77</v>
      </c>
      <c r="O1" s="84" t="s">
        <v>78</v>
      </c>
      <c r="P1" s="84"/>
      <c r="Q1" s="84"/>
      <c r="R1" s="84"/>
      <c r="S1" s="84"/>
      <c r="T1" s="84"/>
      <c r="U1" s="84"/>
      <c r="V1" s="84"/>
      <c r="W1" s="84"/>
      <c r="X1" s="84"/>
    </row>
    <row r="2" spans="1:24" ht="15" x14ac:dyDescent="0.3">
      <c r="A2" s="5" t="s">
        <v>79</v>
      </c>
      <c r="B2" s="5" t="s">
        <v>80</v>
      </c>
      <c r="C2" s="32" t="s">
        <v>29</v>
      </c>
      <c r="D2" s="32" t="s">
        <v>32</v>
      </c>
      <c r="E2" s="32" t="s">
        <v>34</v>
      </c>
      <c r="F2" s="32" t="s">
        <v>36</v>
      </c>
      <c r="G2" s="32" t="s">
        <v>39</v>
      </c>
      <c r="H2" s="32" t="s">
        <v>41</v>
      </c>
      <c r="I2" s="32" t="s">
        <v>43</v>
      </c>
      <c r="J2" s="32" t="s">
        <v>45</v>
      </c>
      <c r="K2" s="33" t="s">
        <v>48</v>
      </c>
      <c r="L2" s="32" t="s">
        <v>50</v>
      </c>
      <c r="M2" s="32" t="s">
        <v>81</v>
      </c>
      <c r="N2" s="15" t="s">
        <v>82</v>
      </c>
      <c r="O2" s="16" t="s">
        <v>29</v>
      </c>
      <c r="P2" s="16" t="s">
        <v>32</v>
      </c>
      <c r="Q2" s="16" t="s">
        <v>34</v>
      </c>
      <c r="R2" s="16" t="s">
        <v>36</v>
      </c>
      <c r="S2" s="23" t="s">
        <v>39</v>
      </c>
      <c r="T2" s="23" t="s">
        <v>41</v>
      </c>
      <c r="U2" s="23" t="s">
        <v>43</v>
      </c>
      <c r="V2" s="23" t="s">
        <v>45</v>
      </c>
      <c r="W2" s="24" t="s">
        <v>48</v>
      </c>
      <c r="X2" s="23" t="s">
        <v>81</v>
      </c>
    </row>
    <row r="3" spans="1:24" ht="13.8" x14ac:dyDescent="0.3">
      <c r="A3" s="1">
        <v>36526</v>
      </c>
      <c r="B3">
        <f>IF(MONTH(A3)&gt;=4,YEAR(A3)+1,YEAR(A3))</f>
        <v>2000</v>
      </c>
      <c r="C3" s="19">
        <v>97.8</v>
      </c>
      <c r="D3" s="19">
        <v>96.4</v>
      </c>
      <c r="E3" s="19"/>
      <c r="F3" s="20"/>
      <c r="G3" s="20"/>
      <c r="I3" s="20"/>
      <c r="J3" s="19"/>
      <c r="L3" s="19">
        <v>84.3</v>
      </c>
      <c r="M3">
        <v>75.599999999999994</v>
      </c>
      <c r="N3" s="13" t="str">
        <f>IF(A3&gt;=DATE(2018,7,1),INDEX(Assumptions!$C$15:$K$15,MATCH(YEAR(EOMONTH($A3,6)),Assumptions!$C$14:$K$14,0))/100,"-")</f>
        <v>-</v>
      </c>
      <c r="O3" s="17">
        <f t="shared" ref="O3:O66" si="0">IF(ISBLANK(C3),O2*((1+$N3)^(1/12)),C3)</f>
        <v>97.8</v>
      </c>
      <c r="P3" s="17">
        <f t="shared" ref="P3:P66" si="1">IF(ISBLANK(D3),P2*((1+$N3)^(1/12)),D3)</f>
        <v>96.4</v>
      </c>
      <c r="Q3" s="17" t="e">
        <f t="shared" ref="Q3:Q66" si="2">IF(ISBLANK(E3),Q2*((1+$N3)^(1/12)),E3)</f>
        <v>#VALUE!</v>
      </c>
      <c r="R3" s="18"/>
      <c r="S3" s="26"/>
      <c r="T3" s="22" t="e">
        <f>IF(ISBLANK(H3),T2*((1+Assumptions!$C$6)^(1/12)),H3)</f>
        <v>#VALUE!</v>
      </c>
      <c r="U3" s="26"/>
      <c r="V3" s="22" t="e">
        <f>IF(ISBLANK(J3),V2*((1+Assumptions!$C$8)^(1/12)),J3)</f>
        <v>#VALUE!</v>
      </c>
      <c r="W3" s="22" t="e">
        <f>IF(ISBLANK(K3),W2*((1+Assumptions!$C$9)^(1/12)),K3)</f>
        <v>#VALUE!</v>
      </c>
      <c r="X3" s="22">
        <f>IF(ISBLANK(M3),X2*((1+Assumptions!$C$10)^(1/12)),M3)</f>
        <v>75.599999999999994</v>
      </c>
    </row>
    <row r="4" spans="1:24" ht="13.8" x14ac:dyDescent="0.3">
      <c r="A4" s="1">
        <v>36557</v>
      </c>
      <c r="B4">
        <f t="shared" ref="B4:B67" si="3">IF(MONTH(A4)&gt;=4,YEAR(A4)+1,YEAR(A4))</f>
        <v>2000</v>
      </c>
      <c r="C4" s="19">
        <v>95.2</v>
      </c>
      <c r="D4" s="19">
        <v>98.1</v>
      </c>
      <c r="E4" s="19"/>
      <c r="F4" s="20"/>
      <c r="G4" s="20"/>
      <c r="I4" s="20"/>
      <c r="J4" s="19"/>
      <c r="L4" s="19">
        <v>84.4</v>
      </c>
      <c r="M4">
        <v>75.7</v>
      </c>
      <c r="N4" s="13" t="str">
        <f>IF(A4&gt;=DATE(2018,7,1),INDEX(Assumptions!$C$15:$K$15,MATCH(YEAR(EOMONTH($A4,6)),Assumptions!$C$14:$K$14,0))/100,"-")</f>
        <v>-</v>
      </c>
      <c r="O4" s="17">
        <f t="shared" si="0"/>
        <v>95.2</v>
      </c>
      <c r="P4" s="17">
        <f t="shared" si="1"/>
        <v>98.1</v>
      </c>
      <c r="Q4" s="17" t="e">
        <f t="shared" si="2"/>
        <v>#VALUE!</v>
      </c>
      <c r="R4" s="18"/>
      <c r="S4" s="26"/>
      <c r="T4" s="22" t="e">
        <f>IF(ISBLANK(H4),T3*((1+Assumptions!$C$6)^(1/12)),H4)</f>
        <v>#VALUE!</v>
      </c>
      <c r="U4" s="26"/>
      <c r="V4" s="22" t="e">
        <f>IF(ISBLANK(J4),V3*((1+Assumptions!$C$8)^(1/12)),J4)</f>
        <v>#VALUE!</v>
      </c>
      <c r="W4" s="22" t="e">
        <f>IF(ISBLANK(K4),W3*((1+Assumptions!$C$9)^(1/12)),K4)</f>
        <v>#VALUE!</v>
      </c>
      <c r="X4" s="22">
        <f>IF(ISBLANK(M4),X3*((1+Assumptions!$C$10)^(1/12)),M4)</f>
        <v>75.7</v>
      </c>
    </row>
    <row r="5" spans="1:24" ht="13.8" x14ac:dyDescent="0.3">
      <c r="A5" s="1">
        <v>36586</v>
      </c>
      <c r="B5">
        <f t="shared" si="3"/>
        <v>2000</v>
      </c>
      <c r="C5" s="19">
        <v>98.1</v>
      </c>
      <c r="D5" s="19">
        <v>96.6</v>
      </c>
      <c r="E5" s="19"/>
      <c r="F5" s="20"/>
      <c r="G5" s="20"/>
      <c r="I5" s="20"/>
      <c r="J5" s="19"/>
      <c r="L5" s="19">
        <v>84.6</v>
      </c>
      <c r="M5">
        <v>76</v>
      </c>
      <c r="N5" s="13" t="str">
        <f>IF(A5&gt;=DATE(2018,7,1),INDEX(Assumptions!$C$15:$K$15,MATCH(YEAR(EOMONTH($A5,6)),Assumptions!$C$14:$K$14,0))/100,"-")</f>
        <v>-</v>
      </c>
      <c r="O5" s="17">
        <f t="shared" si="0"/>
        <v>98.1</v>
      </c>
      <c r="P5" s="17">
        <f t="shared" si="1"/>
        <v>96.6</v>
      </c>
      <c r="Q5" s="17" t="e">
        <f t="shared" si="2"/>
        <v>#VALUE!</v>
      </c>
      <c r="R5" s="18"/>
      <c r="S5" s="26"/>
      <c r="T5" s="22" t="e">
        <f>IF(ISBLANK(H5),T4*((1+Assumptions!$C$6)^(1/12)),H5)</f>
        <v>#VALUE!</v>
      </c>
      <c r="U5" s="26"/>
      <c r="V5" s="22" t="e">
        <f>IF(ISBLANK(J5),V4*((1+Assumptions!$C$8)^(1/12)),J5)</f>
        <v>#VALUE!</v>
      </c>
      <c r="W5" s="22" t="e">
        <f>IF(ISBLANK(K5),W4*((1+Assumptions!$C$9)^(1/12)),K5)</f>
        <v>#VALUE!</v>
      </c>
      <c r="X5" s="22">
        <f>IF(ISBLANK(M5),X4*((1+Assumptions!$C$10)^(1/12)),M5)</f>
        <v>76</v>
      </c>
    </row>
    <row r="6" spans="1:24" ht="13.8" x14ac:dyDescent="0.3">
      <c r="A6" s="1">
        <v>36617</v>
      </c>
      <c r="B6">
        <f t="shared" si="3"/>
        <v>2001</v>
      </c>
      <c r="C6" s="19">
        <v>98.8</v>
      </c>
      <c r="D6" s="19">
        <v>97.4</v>
      </c>
      <c r="E6" s="19"/>
      <c r="F6" s="20"/>
      <c r="G6" s="20"/>
      <c r="I6" s="20"/>
      <c r="J6" s="19"/>
      <c r="L6" s="19">
        <v>84.7</v>
      </c>
      <c r="M6">
        <v>76</v>
      </c>
      <c r="N6" s="13" t="str">
        <f>IF(A6&gt;=DATE(2018,7,1),INDEX(Assumptions!$C$15:$K$15,MATCH(YEAR(EOMONTH($A6,6)),Assumptions!$C$14:$K$14,0))/100,"-")</f>
        <v>-</v>
      </c>
      <c r="O6" s="17">
        <f t="shared" si="0"/>
        <v>98.8</v>
      </c>
      <c r="P6" s="17">
        <f t="shared" si="1"/>
        <v>97.4</v>
      </c>
      <c r="Q6" s="17" t="e">
        <f t="shared" si="2"/>
        <v>#VALUE!</v>
      </c>
      <c r="R6" s="18"/>
      <c r="S6" s="26"/>
      <c r="T6" s="22" t="e">
        <f>IF(ISBLANK(H6),T5*((1+Assumptions!$C$6)^(1/12)),H6)</f>
        <v>#VALUE!</v>
      </c>
      <c r="U6" s="26"/>
      <c r="V6" s="22" t="e">
        <f>IF(ISBLANK(J6),V5*((1+Assumptions!$C$8)^(1/12)),J6)</f>
        <v>#VALUE!</v>
      </c>
      <c r="W6" s="22" t="e">
        <f>IF(ISBLANK(K6),W5*((1+Assumptions!$C$9)^(1/12)),K6)</f>
        <v>#VALUE!</v>
      </c>
      <c r="X6" s="22">
        <f>IF(ISBLANK(M6),X5*((1+Assumptions!$C$10)^(1/12)),M6)</f>
        <v>76</v>
      </c>
    </row>
    <row r="7" spans="1:24" ht="13.8" x14ac:dyDescent="0.3">
      <c r="A7" s="1">
        <v>36647</v>
      </c>
      <c r="B7">
        <f t="shared" si="3"/>
        <v>2001</v>
      </c>
      <c r="C7" s="19">
        <v>99.8</v>
      </c>
      <c r="D7" s="19">
        <v>98.4</v>
      </c>
      <c r="E7" s="19"/>
      <c r="F7" s="20"/>
      <c r="G7" s="20"/>
      <c r="I7" s="20"/>
      <c r="J7" s="19"/>
      <c r="L7" s="19">
        <v>85</v>
      </c>
      <c r="M7">
        <v>76.3</v>
      </c>
      <c r="N7" s="13" t="str">
        <f>IF(A7&gt;=DATE(2018,7,1),INDEX(Assumptions!$C$15:$K$15,MATCH(YEAR(EOMONTH($A7,6)),Assumptions!$C$14:$K$14,0))/100,"-")</f>
        <v>-</v>
      </c>
      <c r="O7" s="17">
        <f t="shared" si="0"/>
        <v>99.8</v>
      </c>
      <c r="P7" s="17">
        <f t="shared" si="1"/>
        <v>98.4</v>
      </c>
      <c r="Q7" s="17" t="e">
        <f t="shared" si="2"/>
        <v>#VALUE!</v>
      </c>
      <c r="R7" s="18"/>
      <c r="S7" s="26"/>
      <c r="T7" s="22" t="e">
        <f>IF(ISBLANK(H7),T6*((1+Assumptions!$C$6)^(1/12)),H7)</f>
        <v>#VALUE!</v>
      </c>
      <c r="U7" s="26"/>
      <c r="V7" s="22" t="e">
        <f>IF(ISBLANK(J7),V6*((1+Assumptions!$C$8)^(1/12)),J7)</f>
        <v>#VALUE!</v>
      </c>
      <c r="W7" s="22" t="e">
        <f>IF(ISBLANK(K7),W6*((1+Assumptions!$C$9)^(1/12)),K7)</f>
        <v>#VALUE!</v>
      </c>
      <c r="X7" s="22">
        <f>IF(ISBLANK(M7),X6*((1+Assumptions!$C$10)^(1/12)),M7)</f>
        <v>76.3</v>
      </c>
    </row>
    <row r="8" spans="1:24" ht="13.8" x14ac:dyDescent="0.3">
      <c r="A8" s="1">
        <v>36678</v>
      </c>
      <c r="B8">
        <f t="shared" si="3"/>
        <v>2001</v>
      </c>
      <c r="C8" s="19">
        <v>99.2</v>
      </c>
      <c r="D8" s="19">
        <v>99.5</v>
      </c>
      <c r="E8" s="19"/>
      <c r="F8" s="20"/>
      <c r="G8" s="20"/>
      <c r="I8" s="20"/>
      <c r="J8" s="19"/>
      <c r="L8" s="19">
        <v>84.9</v>
      </c>
      <c r="M8">
        <v>76.2</v>
      </c>
      <c r="N8" s="13" t="str">
        <f>IF(A8&gt;=DATE(2018,7,1),INDEX(Assumptions!$C$15:$K$15,MATCH(YEAR(EOMONTH($A8,6)),Assumptions!$C$14:$K$14,0))/100,"-")</f>
        <v>-</v>
      </c>
      <c r="O8" s="17">
        <f t="shared" si="0"/>
        <v>99.2</v>
      </c>
      <c r="P8" s="17">
        <f t="shared" si="1"/>
        <v>99.5</v>
      </c>
      <c r="Q8" s="17" t="e">
        <f t="shared" si="2"/>
        <v>#VALUE!</v>
      </c>
      <c r="R8" s="18"/>
      <c r="S8" s="26"/>
      <c r="T8" s="22" t="e">
        <f>IF(ISBLANK(H8),T7*((1+Assumptions!$C$6)^(1/12)),H8)</f>
        <v>#VALUE!</v>
      </c>
      <c r="U8" s="26"/>
      <c r="V8" s="22" t="e">
        <f>IF(ISBLANK(J8),V7*((1+Assumptions!$C$8)^(1/12)),J8)</f>
        <v>#VALUE!</v>
      </c>
      <c r="W8" s="22" t="e">
        <f>IF(ISBLANK(K8),W7*((1+Assumptions!$C$9)^(1/12)),K8)</f>
        <v>#VALUE!</v>
      </c>
      <c r="X8" s="22">
        <f>IF(ISBLANK(M8),X7*((1+Assumptions!$C$10)^(1/12)),M8)</f>
        <v>76.2</v>
      </c>
    </row>
    <row r="9" spans="1:24" ht="13.8" x14ac:dyDescent="0.3">
      <c r="A9" s="1">
        <v>36708</v>
      </c>
      <c r="B9">
        <f t="shared" si="3"/>
        <v>2001</v>
      </c>
      <c r="C9" s="19">
        <v>100.3</v>
      </c>
      <c r="D9" s="19">
        <v>99.7</v>
      </c>
      <c r="E9" s="19"/>
      <c r="F9" s="20"/>
      <c r="G9" s="20"/>
      <c r="I9" s="20"/>
      <c r="J9" s="19"/>
      <c r="L9" s="19">
        <v>84.9</v>
      </c>
      <c r="M9">
        <v>76.2</v>
      </c>
      <c r="N9" s="13" t="str">
        <f>IF(A9&gt;=DATE(2018,7,1),INDEX(Assumptions!$C$15:$K$15,MATCH(YEAR(EOMONTH($A9,6)),Assumptions!$C$14:$K$14,0))/100,"-")</f>
        <v>-</v>
      </c>
      <c r="O9" s="17">
        <f t="shared" si="0"/>
        <v>100.3</v>
      </c>
      <c r="P9" s="17">
        <f t="shared" si="1"/>
        <v>99.7</v>
      </c>
      <c r="Q9" s="17" t="e">
        <f t="shared" si="2"/>
        <v>#VALUE!</v>
      </c>
      <c r="R9" s="18"/>
      <c r="S9" s="26"/>
      <c r="T9" s="22" t="e">
        <f>IF(ISBLANK(H9),T8*((1+Assumptions!$C$6)^(1/12)),H9)</f>
        <v>#VALUE!</v>
      </c>
      <c r="U9" s="26"/>
      <c r="V9" s="22" t="e">
        <f>IF(ISBLANK(J9),V8*((1+Assumptions!$C$8)^(1/12)),J9)</f>
        <v>#VALUE!</v>
      </c>
      <c r="W9" s="22" t="e">
        <f>IF(ISBLANK(K9),W8*((1+Assumptions!$C$9)^(1/12)),K9)</f>
        <v>#VALUE!</v>
      </c>
      <c r="X9" s="22">
        <f>IF(ISBLANK(M9),X8*((1+Assumptions!$C$10)^(1/12)),M9)</f>
        <v>76.2</v>
      </c>
    </row>
    <row r="10" spans="1:24" ht="13.8" x14ac:dyDescent="0.3">
      <c r="A10" s="1">
        <v>36739</v>
      </c>
      <c r="B10">
        <f t="shared" si="3"/>
        <v>2001</v>
      </c>
      <c r="C10" s="19">
        <v>100.8</v>
      </c>
      <c r="D10" s="19">
        <v>100.8</v>
      </c>
      <c r="E10" s="19"/>
      <c r="F10" s="20"/>
      <c r="G10" s="20"/>
      <c r="I10" s="20"/>
      <c r="J10" s="19"/>
      <c r="L10" s="19">
        <v>84.9</v>
      </c>
      <c r="M10">
        <v>76.2</v>
      </c>
      <c r="N10" s="13" t="str">
        <f>IF(A10&gt;=DATE(2018,7,1),INDEX(Assumptions!$C$15:$K$15,MATCH(YEAR(EOMONTH($A10,6)),Assumptions!$C$14:$K$14,0))/100,"-")</f>
        <v>-</v>
      </c>
      <c r="O10" s="17">
        <f t="shared" si="0"/>
        <v>100.8</v>
      </c>
      <c r="P10" s="17">
        <f t="shared" si="1"/>
        <v>100.8</v>
      </c>
      <c r="Q10" s="17" t="e">
        <f t="shared" si="2"/>
        <v>#VALUE!</v>
      </c>
      <c r="R10" s="18"/>
      <c r="S10" s="26"/>
      <c r="T10" s="22" t="e">
        <f>IF(ISBLANK(H10),T9*((1+Assumptions!$C$6)^(1/12)),H10)</f>
        <v>#VALUE!</v>
      </c>
      <c r="U10" s="26"/>
      <c r="V10" s="22" t="e">
        <f>IF(ISBLANK(J10),V9*((1+Assumptions!$C$8)^(1/12)),J10)</f>
        <v>#VALUE!</v>
      </c>
      <c r="W10" s="22" t="e">
        <f>IF(ISBLANK(K10),W9*((1+Assumptions!$C$9)^(1/12)),K10)</f>
        <v>#VALUE!</v>
      </c>
      <c r="X10" s="22">
        <f>IF(ISBLANK(M10),X9*((1+Assumptions!$C$10)^(1/12)),M10)</f>
        <v>76.2</v>
      </c>
    </row>
    <row r="11" spans="1:24" ht="13.8" x14ac:dyDescent="0.3">
      <c r="A11" s="1">
        <v>36770</v>
      </c>
      <c r="B11">
        <f t="shared" si="3"/>
        <v>2001</v>
      </c>
      <c r="C11" s="19">
        <v>101.6</v>
      </c>
      <c r="D11" s="19">
        <v>101.1</v>
      </c>
      <c r="E11" s="19"/>
      <c r="F11" s="20"/>
      <c r="G11" s="20"/>
      <c r="I11" s="20"/>
      <c r="J11" s="19"/>
      <c r="L11" s="19">
        <v>85</v>
      </c>
      <c r="M11">
        <v>76.3</v>
      </c>
      <c r="N11" s="13" t="str">
        <f>IF(A11&gt;=DATE(2018,7,1),INDEX(Assumptions!$C$15:$K$15,MATCH(YEAR(EOMONTH($A11,6)),Assumptions!$C$14:$K$14,0))/100,"-")</f>
        <v>-</v>
      </c>
      <c r="O11" s="17">
        <f t="shared" si="0"/>
        <v>101.6</v>
      </c>
      <c r="P11" s="17">
        <f t="shared" si="1"/>
        <v>101.1</v>
      </c>
      <c r="Q11" s="17" t="e">
        <f t="shared" si="2"/>
        <v>#VALUE!</v>
      </c>
      <c r="R11" s="18"/>
      <c r="S11" s="26"/>
      <c r="T11" s="22" t="e">
        <f>IF(ISBLANK(H11),T10*((1+Assumptions!$C$6)^(1/12)),H11)</f>
        <v>#VALUE!</v>
      </c>
      <c r="U11" s="26"/>
      <c r="V11" s="22" t="e">
        <f>IF(ISBLANK(J11),V10*((1+Assumptions!$C$8)^(1/12)),J11)</f>
        <v>#VALUE!</v>
      </c>
      <c r="W11" s="22" t="e">
        <f>IF(ISBLANK(K11),W10*((1+Assumptions!$C$9)^(1/12)),K11)</f>
        <v>#VALUE!</v>
      </c>
      <c r="X11" s="22">
        <f>IF(ISBLANK(M11),X10*((1+Assumptions!$C$10)^(1/12)),M11)</f>
        <v>76.3</v>
      </c>
    </row>
    <row r="12" spans="1:24" ht="13.8" x14ac:dyDescent="0.3">
      <c r="A12" s="1">
        <v>36800</v>
      </c>
      <c r="B12">
        <f t="shared" si="3"/>
        <v>2001</v>
      </c>
      <c r="C12" s="19">
        <v>101.8</v>
      </c>
      <c r="D12" s="19">
        <v>102.7</v>
      </c>
      <c r="E12" s="19"/>
      <c r="F12" s="20"/>
      <c r="G12" s="20"/>
      <c r="I12" s="20"/>
      <c r="J12" s="19"/>
      <c r="L12" s="19">
        <v>85.2</v>
      </c>
      <c r="M12">
        <v>76.400000000000006</v>
      </c>
      <c r="N12" s="13" t="str">
        <f>IF(A12&gt;=DATE(2018,7,1),INDEX(Assumptions!$C$15:$K$15,MATCH(YEAR(EOMONTH($A12,6)),Assumptions!$C$14:$K$14,0))/100,"-")</f>
        <v>-</v>
      </c>
      <c r="O12" s="17">
        <f t="shared" si="0"/>
        <v>101.8</v>
      </c>
      <c r="P12" s="17">
        <f t="shared" si="1"/>
        <v>102.7</v>
      </c>
      <c r="Q12" s="17" t="e">
        <f t="shared" si="2"/>
        <v>#VALUE!</v>
      </c>
      <c r="R12" s="18"/>
      <c r="S12" s="26"/>
      <c r="T12" s="22" t="e">
        <f>IF(ISBLANK(H12),T11*((1+Assumptions!$C$6)^(1/12)),H12)</f>
        <v>#VALUE!</v>
      </c>
      <c r="U12" s="26"/>
      <c r="V12" s="22" t="e">
        <f>IF(ISBLANK(J12),V11*((1+Assumptions!$C$8)^(1/12)),J12)</f>
        <v>#VALUE!</v>
      </c>
      <c r="W12" s="22" t="e">
        <f>IF(ISBLANK(K12),W11*((1+Assumptions!$C$9)^(1/12)),K12)</f>
        <v>#VALUE!</v>
      </c>
      <c r="X12" s="22">
        <f>IF(ISBLANK(M12),X11*((1+Assumptions!$C$10)^(1/12)),M12)</f>
        <v>76.400000000000006</v>
      </c>
    </row>
    <row r="13" spans="1:24" ht="13.8" x14ac:dyDescent="0.3">
      <c r="A13" s="1">
        <v>36831</v>
      </c>
      <c r="B13">
        <f t="shared" si="3"/>
        <v>2001</v>
      </c>
      <c r="C13" s="19">
        <v>102.3</v>
      </c>
      <c r="D13" s="19">
        <v>103.2</v>
      </c>
      <c r="E13" s="19"/>
      <c r="F13" s="20"/>
      <c r="G13" s="20"/>
      <c r="I13" s="20"/>
      <c r="J13" s="19"/>
      <c r="L13" s="19">
        <v>85.3</v>
      </c>
      <c r="M13">
        <v>76.599999999999994</v>
      </c>
      <c r="N13" s="13" t="str">
        <f>IF(A13&gt;=DATE(2018,7,1),INDEX(Assumptions!$C$15:$K$15,MATCH(YEAR(EOMONTH($A13,6)),Assumptions!$C$14:$K$14,0))/100,"-")</f>
        <v>-</v>
      </c>
      <c r="O13" s="17">
        <f t="shared" si="0"/>
        <v>102.3</v>
      </c>
      <c r="P13" s="17">
        <f t="shared" si="1"/>
        <v>103.2</v>
      </c>
      <c r="Q13" s="17" t="e">
        <f t="shared" si="2"/>
        <v>#VALUE!</v>
      </c>
      <c r="R13" s="18"/>
      <c r="S13" s="26"/>
      <c r="T13" s="22" t="e">
        <f>IF(ISBLANK(H13),T12*((1+Assumptions!$C$6)^(1/12)),H13)</f>
        <v>#VALUE!</v>
      </c>
      <c r="U13" s="26"/>
      <c r="V13" s="22" t="e">
        <f>IF(ISBLANK(J13),V12*((1+Assumptions!$C$8)^(1/12)),J13)</f>
        <v>#VALUE!</v>
      </c>
      <c r="W13" s="22" t="e">
        <f>IF(ISBLANK(K13),W12*((1+Assumptions!$C$9)^(1/12)),K13)</f>
        <v>#VALUE!</v>
      </c>
      <c r="X13" s="22">
        <f>IF(ISBLANK(M13),X12*((1+Assumptions!$C$10)^(1/12)),M13)</f>
        <v>76.599999999999994</v>
      </c>
    </row>
    <row r="14" spans="1:24" ht="13.8" x14ac:dyDescent="0.3">
      <c r="A14" s="1">
        <v>36861</v>
      </c>
      <c r="B14">
        <f t="shared" si="3"/>
        <v>2001</v>
      </c>
      <c r="C14" s="19">
        <v>104.3</v>
      </c>
      <c r="D14" s="19">
        <v>106</v>
      </c>
      <c r="E14" s="19"/>
      <c r="F14" s="20"/>
      <c r="G14" s="20"/>
      <c r="I14" s="20"/>
      <c r="J14" s="19"/>
      <c r="L14" s="19">
        <v>85.3</v>
      </c>
      <c r="M14">
        <v>76.5</v>
      </c>
      <c r="N14" s="13" t="str">
        <f>IF(A14&gt;=DATE(2018,7,1),INDEX(Assumptions!$C$15:$K$15,MATCH(YEAR(EOMONTH($A14,6)),Assumptions!$C$14:$K$14,0))/100,"-")</f>
        <v>-</v>
      </c>
      <c r="O14" s="17">
        <f t="shared" si="0"/>
        <v>104.3</v>
      </c>
      <c r="P14" s="17">
        <f t="shared" si="1"/>
        <v>106</v>
      </c>
      <c r="Q14" s="17" t="e">
        <f t="shared" si="2"/>
        <v>#VALUE!</v>
      </c>
      <c r="R14" s="18"/>
      <c r="S14" s="26"/>
      <c r="T14" s="22" t="e">
        <f>IF(ISBLANK(H14),T13*((1+Assumptions!$C$6)^(1/12)),H14)</f>
        <v>#VALUE!</v>
      </c>
      <c r="U14" s="26"/>
      <c r="V14" s="22" t="e">
        <f>IF(ISBLANK(J14),V13*((1+Assumptions!$C$8)^(1/12)),J14)</f>
        <v>#VALUE!</v>
      </c>
      <c r="W14" s="22" t="e">
        <f>IF(ISBLANK(K14),W13*((1+Assumptions!$C$9)^(1/12)),K14)</f>
        <v>#VALUE!</v>
      </c>
      <c r="X14" s="22">
        <f>IF(ISBLANK(M14),X13*((1+Assumptions!$C$10)^(1/12)),M14)</f>
        <v>76.5</v>
      </c>
    </row>
    <row r="15" spans="1:24" ht="13.8" x14ac:dyDescent="0.3">
      <c r="A15" s="1">
        <v>36892</v>
      </c>
      <c r="B15">
        <f t="shared" si="3"/>
        <v>2001</v>
      </c>
      <c r="C15" s="19">
        <v>103.7</v>
      </c>
      <c r="D15" s="19">
        <v>104.6</v>
      </c>
      <c r="E15" s="19"/>
      <c r="F15" s="20"/>
      <c r="G15" s="20"/>
      <c r="I15" s="20"/>
      <c r="J15" s="19"/>
      <c r="L15" s="19">
        <v>85.2</v>
      </c>
      <c r="M15">
        <v>76.400000000000006</v>
      </c>
      <c r="N15" s="13" t="str">
        <f>IF(A15&gt;=DATE(2018,7,1),INDEX(Assumptions!$C$15:$K$15,MATCH(YEAR(EOMONTH($A15,6)),Assumptions!$C$14:$K$14,0))/100,"-")</f>
        <v>-</v>
      </c>
      <c r="O15" s="17">
        <f t="shared" si="0"/>
        <v>103.7</v>
      </c>
      <c r="P15" s="17">
        <f t="shared" si="1"/>
        <v>104.6</v>
      </c>
      <c r="Q15" s="17" t="e">
        <f t="shared" si="2"/>
        <v>#VALUE!</v>
      </c>
      <c r="R15" s="18"/>
      <c r="S15" s="26"/>
      <c r="T15" s="22" t="e">
        <f>IF(ISBLANK(H15),T14*((1+Assumptions!$C$6)^(1/12)),H15)</f>
        <v>#VALUE!</v>
      </c>
      <c r="U15" s="26"/>
      <c r="V15" s="22" t="e">
        <f>IF(ISBLANK(J15),V14*((1+Assumptions!$C$8)^(1/12)),J15)</f>
        <v>#VALUE!</v>
      </c>
      <c r="W15" s="22" t="e">
        <f>IF(ISBLANK(K15),W14*((1+Assumptions!$C$9)^(1/12)),K15)</f>
        <v>#VALUE!</v>
      </c>
      <c r="X15" s="22">
        <f>IF(ISBLANK(M15),X14*((1+Assumptions!$C$10)^(1/12)),M15)</f>
        <v>76.400000000000006</v>
      </c>
    </row>
    <row r="16" spans="1:24" ht="13.8" x14ac:dyDescent="0.3">
      <c r="A16" s="1">
        <v>36923</v>
      </c>
      <c r="B16">
        <f t="shared" si="3"/>
        <v>2001</v>
      </c>
      <c r="C16" s="19">
        <v>104.3</v>
      </c>
      <c r="D16" s="19">
        <v>103.3</v>
      </c>
      <c r="E16" s="19"/>
      <c r="F16" s="20"/>
      <c r="G16" s="20"/>
      <c r="I16" s="20"/>
      <c r="J16" s="19"/>
      <c r="L16" s="19">
        <v>85.3</v>
      </c>
      <c r="M16">
        <v>76.599999999999994</v>
      </c>
      <c r="N16" s="13" t="str">
        <f>IF(A16&gt;=DATE(2018,7,1),INDEX(Assumptions!$C$15:$K$15,MATCH(YEAR(EOMONTH($A16,6)),Assumptions!$C$14:$K$14,0))/100,"-")</f>
        <v>-</v>
      </c>
      <c r="O16" s="17">
        <f t="shared" si="0"/>
        <v>104.3</v>
      </c>
      <c r="P16" s="17">
        <f t="shared" si="1"/>
        <v>103.3</v>
      </c>
      <c r="Q16" s="17" t="e">
        <f t="shared" si="2"/>
        <v>#VALUE!</v>
      </c>
      <c r="R16" s="18"/>
      <c r="S16" s="26"/>
      <c r="T16" s="22" t="e">
        <f>IF(ISBLANK(H16),T15*((1+Assumptions!$C$6)^(1/12)),H16)</f>
        <v>#VALUE!</v>
      </c>
      <c r="U16" s="26"/>
      <c r="V16" s="22" t="e">
        <f>IF(ISBLANK(J16),V15*((1+Assumptions!$C$8)^(1/12)),J16)</f>
        <v>#VALUE!</v>
      </c>
      <c r="W16" s="22" t="e">
        <f>IF(ISBLANK(K16),W15*((1+Assumptions!$C$9)^(1/12)),K16)</f>
        <v>#VALUE!</v>
      </c>
      <c r="X16" s="22">
        <f>IF(ISBLANK(M16),X15*((1+Assumptions!$C$10)^(1/12)),M16)</f>
        <v>76.599999999999994</v>
      </c>
    </row>
    <row r="17" spans="1:24" ht="13.8" x14ac:dyDescent="0.3">
      <c r="A17" s="1">
        <v>36951</v>
      </c>
      <c r="B17">
        <f t="shared" si="3"/>
        <v>2001</v>
      </c>
      <c r="C17" s="19">
        <v>102.8</v>
      </c>
      <c r="D17" s="19">
        <v>103.7</v>
      </c>
      <c r="E17" s="19"/>
      <c r="F17" s="20"/>
      <c r="G17" s="20"/>
      <c r="I17" s="20"/>
      <c r="J17" s="19"/>
      <c r="L17" s="19">
        <v>85.4</v>
      </c>
      <c r="M17">
        <v>76.7</v>
      </c>
      <c r="N17" s="13" t="str">
        <f>IF(A17&gt;=DATE(2018,7,1),INDEX(Assumptions!$C$15:$K$15,MATCH(YEAR(EOMONTH($A17,6)),Assumptions!$C$14:$K$14,0))/100,"-")</f>
        <v>-</v>
      </c>
      <c r="O17" s="17">
        <f t="shared" si="0"/>
        <v>102.8</v>
      </c>
      <c r="P17" s="17">
        <f t="shared" si="1"/>
        <v>103.7</v>
      </c>
      <c r="Q17" s="17" t="e">
        <f t="shared" si="2"/>
        <v>#VALUE!</v>
      </c>
      <c r="R17" s="18"/>
      <c r="S17" s="26"/>
      <c r="T17" s="22" t="e">
        <f>IF(ISBLANK(H17),T16*((1+Assumptions!$C$6)^(1/12)),H17)</f>
        <v>#VALUE!</v>
      </c>
      <c r="U17" s="26"/>
      <c r="V17" s="22" t="e">
        <f>IF(ISBLANK(J17),V16*((1+Assumptions!$C$8)^(1/12)),J17)</f>
        <v>#VALUE!</v>
      </c>
      <c r="W17" s="22" t="e">
        <f>IF(ISBLANK(K17),W16*((1+Assumptions!$C$9)^(1/12)),K17)</f>
        <v>#VALUE!</v>
      </c>
      <c r="X17" s="22">
        <f>IF(ISBLANK(M17),X16*((1+Assumptions!$C$10)^(1/12)),M17)</f>
        <v>76.7</v>
      </c>
    </row>
    <row r="18" spans="1:24" ht="13.8" x14ac:dyDescent="0.3">
      <c r="A18" s="1">
        <v>36982</v>
      </c>
      <c r="B18">
        <f t="shared" si="3"/>
        <v>2002</v>
      </c>
      <c r="C18" s="19">
        <v>104.6</v>
      </c>
      <c r="D18" s="19">
        <v>105.7</v>
      </c>
      <c r="E18" s="19"/>
      <c r="F18" s="20"/>
      <c r="G18" s="20"/>
      <c r="I18" s="20"/>
      <c r="J18" s="19"/>
      <c r="L18" s="19">
        <v>85.5</v>
      </c>
      <c r="M18">
        <v>76.8</v>
      </c>
      <c r="N18" s="13" t="str">
        <f>IF(A18&gt;=DATE(2018,7,1),INDEX(Assumptions!$C$15:$K$15,MATCH(YEAR(EOMONTH($A18,6)),Assumptions!$C$14:$K$14,0))/100,"-")</f>
        <v>-</v>
      </c>
      <c r="O18" s="17">
        <f t="shared" si="0"/>
        <v>104.6</v>
      </c>
      <c r="P18" s="17">
        <f t="shared" si="1"/>
        <v>105.7</v>
      </c>
      <c r="Q18" s="17" t="e">
        <f t="shared" si="2"/>
        <v>#VALUE!</v>
      </c>
      <c r="R18" s="18"/>
      <c r="S18" s="26"/>
      <c r="T18" s="22" t="e">
        <f>IF(ISBLANK(H18),T17*((1+Assumptions!$C$6)^(1/12)),H18)</f>
        <v>#VALUE!</v>
      </c>
      <c r="U18" s="26"/>
      <c r="V18" s="22" t="e">
        <f>IF(ISBLANK(J18),V17*((1+Assumptions!$C$8)^(1/12)),J18)</f>
        <v>#VALUE!</v>
      </c>
      <c r="W18" s="22" t="e">
        <f>IF(ISBLANK(K18),W17*((1+Assumptions!$C$9)^(1/12)),K18)</f>
        <v>#VALUE!</v>
      </c>
      <c r="X18" s="22">
        <f>IF(ISBLANK(M18),X17*((1+Assumptions!$C$10)^(1/12)),M18)</f>
        <v>76.8</v>
      </c>
    </row>
    <row r="19" spans="1:24" ht="13.8" x14ac:dyDescent="0.3">
      <c r="A19" s="1">
        <v>37012</v>
      </c>
      <c r="B19">
        <f t="shared" si="3"/>
        <v>2002</v>
      </c>
      <c r="C19" s="19">
        <v>104.4</v>
      </c>
      <c r="D19" s="19">
        <v>107.1</v>
      </c>
      <c r="E19" s="19"/>
      <c r="F19" s="20"/>
      <c r="G19" s="20"/>
      <c r="I19" s="20"/>
      <c r="J19" s="19"/>
      <c r="L19" s="19">
        <v>85.8</v>
      </c>
      <c r="M19">
        <v>77</v>
      </c>
      <c r="N19" s="13" t="str">
        <f>IF(A19&gt;=DATE(2018,7,1),INDEX(Assumptions!$C$15:$K$15,MATCH(YEAR(EOMONTH($A19,6)),Assumptions!$C$14:$K$14,0))/100,"-")</f>
        <v>-</v>
      </c>
      <c r="O19" s="17">
        <f t="shared" si="0"/>
        <v>104.4</v>
      </c>
      <c r="P19" s="17">
        <f t="shared" si="1"/>
        <v>107.1</v>
      </c>
      <c r="Q19" s="17" t="e">
        <f t="shared" si="2"/>
        <v>#VALUE!</v>
      </c>
      <c r="R19" s="18"/>
      <c r="S19" s="26"/>
      <c r="T19" s="22" t="e">
        <f>IF(ISBLANK(H19),T18*((1+Assumptions!$C$6)^(1/12)),H19)</f>
        <v>#VALUE!</v>
      </c>
      <c r="U19" s="26"/>
      <c r="V19" s="22" t="e">
        <f>IF(ISBLANK(J19),V18*((1+Assumptions!$C$8)^(1/12)),J19)</f>
        <v>#VALUE!</v>
      </c>
      <c r="W19" s="22" t="e">
        <f>IF(ISBLANK(K19),W18*((1+Assumptions!$C$9)^(1/12)),K19)</f>
        <v>#VALUE!</v>
      </c>
      <c r="X19" s="22">
        <f>IF(ISBLANK(M19),X18*((1+Assumptions!$C$10)^(1/12)),M19)</f>
        <v>77</v>
      </c>
    </row>
    <row r="20" spans="1:24" ht="13.8" x14ac:dyDescent="0.3">
      <c r="A20" s="1">
        <v>37043</v>
      </c>
      <c r="B20">
        <f t="shared" si="3"/>
        <v>2002</v>
      </c>
      <c r="C20" s="19">
        <v>105</v>
      </c>
      <c r="D20" s="19">
        <v>108.5</v>
      </c>
      <c r="E20" s="19"/>
      <c r="F20" s="20"/>
      <c r="G20" s="20"/>
      <c r="I20" s="20"/>
      <c r="J20" s="19"/>
      <c r="L20" s="19">
        <v>85.8</v>
      </c>
      <c r="M20">
        <v>77</v>
      </c>
      <c r="N20" s="13" t="str">
        <f>IF(A20&gt;=DATE(2018,7,1),INDEX(Assumptions!$C$15:$K$15,MATCH(YEAR(EOMONTH($A20,6)),Assumptions!$C$14:$K$14,0))/100,"-")</f>
        <v>-</v>
      </c>
      <c r="O20" s="17">
        <f t="shared" si="0"/>
        <v>105</v>
      </c>
      <c r="P20" s="17">
        <f t="shared" si="1"/>
        <v>108.5</v>
      </c>
      <c r="Q20" s="17" t="e">
        <f t="shared" si="2"/>
        <v>#VALUE!</v>
      </c>
      <c r="R20" s="18"/>
      <c r="S20" s="26"/>
      <c r="T20" s="22" t="e">
        <f>IF(ISBLANK(H20),T19*((1+Assumptions!$C$6)^(1/12)),H20)</f>
        <v>#VALUE!</v>
      </c>
      <c r="U20" s="26"/>
      <c r="V20" s="22" t="e">
        <f>IF(ISBLANK(J20),V19*((1+Assumptions!$C$8)^(1/12)),J20)</f>
        <v>#VALUE!</v>
      </c>
      <c r="W20" s="22" t="e">
        <f>IF(ISBLANK(K20),W19*((1+Assumptions!$C$9)^(1/12)),K20)</f>
        <v>#VALUE!</v>
      </c>
      <c r="X20" s="22">
        <f>IF(ISBLANK(M20),X19*((1+Assumptions!$C$10)^(1/12)),M20)</f>
        <v>77</v>
      </c>
    </row>
    <row r="21" spans="1:24" ht="13.8" x14ac:dyDescent="0.3">
      <c r="A21" s="1">
        <v>37073</v>
      </c>
      <c r="B21">
        <f t="shared" si="3"/>
        <v>2002</v>
      </c>
      <c r="C21" s="19">
        <v>105</v>
      </c>
      <c r="D21" s="19">
        <v>109.3</v>
      </c>
      <c r="E21" s="19"/>
      <c r="F21" s="20"/>
      <c r="G21" s="20"/>
      <c r="I21" s="20"/>
      <c r="J21" s="19"/>
      <c r="L21" s="19">
        <v>85.8</v>
      </c>
      <c r="M21">
        <v>77</v>
      </c>
      <c r="N21" s="13" t="str">
        <f>IF(A21&gt;=DATE(2018,7,1),INDEX(Assumptions!$C$15:$K$15,MATCH(YEAR(EOMONTH($A21,6)),Assumptions!$C$14:$K$14,0))/100,"-")</f>
        <v>-</v>
      </c>
      <c r="O21" s="17">
        <f t="shared" si="0"/>
        <v>105</v>
      </c>
      <c r="P21" s="17">
        <f t="shared" si="1"/>
        <v>109.3</v>
      </c>
      <c r="Q21" s="17" t="e">
        <f t="shared" si="2"/>
        <v>#VALUE!</v>
      </c>
      <c r="R21" s="18"/>
      <c r="S21" s="26"/>
      <c r="T21" s="22" t="e">
        <f>IF(ISBLANK(H21),T20*((1+Assumptions!$C$6)^(1/12)),H21)</f>
        <v>#VALUE!</v>
      </c>
      <c r="U21" s="26"/>
      <c r="V21" s="22" t="e">
        <f>IF(ISBLANK(J21),V20*((1+Assumptions!$C$8)^(1/12)),J21)</f>
        <v>#VALUE!</v>
      </c>
      <c r="W21" s="22" t="e">
        <f>IF(ISBLANK(K21),W20*((1+Assumptions!$C$9)^(1/12)),K21)</f>
        <v>#VALUE!</v>
      </c>
      <c r="X21" s="22">
        <f>IF(ISBLANK(M21),X20*((1+Assumptions!$C$10)^(1/12)),M21)</f>
        <v>77</v>
      </c>
    </row>
    <row r="22" spans="1:24" ht="13.8" x14ac:dyDescent="0.3">
      <c r="A22" s="1">
        <v>37104</v>
      </c>
      <c r="B22">
        <f t="shared" si="3"/>
        <v>2002</v>
      </c>
      <c r="C22" s="19">
        <v>105.6</v>
      </c>
      <c r="D22" s="19">
        <v>110.2</v>
      </c>
      <c r="E22" s="19"/>
      <c r="F22" s="20"/>
      <c r="G22" s="20"/>
      <c r="I22" s="20"/>
      <c r="J22" s="19"/>
      <c r="L22" s="19">
        <v>85.9</v>
      </c>
      <c r="M22">
        <v>77.099999999999994</v>
      </c>
      <c r="N22" s="13" t="str">
        <f>IF(A22&gt;=DATE(2018,7,1),INDEX(Assumptions!$C$15:$K$15,MATCH(YEAR(EOMONTH($A22,6)),Assumptions!$C$14:$K$14,0))/100,"-")</f>
        <v>-</v>
      </c>
      <c r="O22" s="17">
        <f t="shared" si="0"/>
        <v>105.6</v>
      </c>
      <c r="P22" s="17">
        <f t="shared" si="1"/>
        <v>110.2</v>
      </c>
      <c r="Q22" s="17" t="e">
        <f t="shared" si="2"/>
        <v>#VALUE!</v>
      </c>
      <c r="R22" s="18"/>
      <c r="S22" s="26"/>
      <c r="T22" s="22" t="e">
        <f>IF(ISBLANK(H22),T21*((1+Assumptions!$C$6)^(1/12)),H22)</f>
        <v>#VALUE!</v>
      </c>
      <c r="U22" s="26"/>
      <c r="V22" s="22" t="e">
        <f>IF(ISBLANK(J22),V21*((1+Assumptions!$C$8)^(1/12)),J22)</f>
        <v>#VALUE!</v>
      </c>
      <c r="W22" s="22" t="e">
        <f>IF(ISBLANK(K22),W21*((1+Assumptions!$C$9)^(1/12)),K22)</f>
        <v>#VALUE!</v>
      </c>
      <c r="X22" s="22">
        <f>IF(ISBLANK(M22),X21*((1+Assumptions!$C$10)^(1/12)),M22)</f>
        <v>77.099999999999994</v>
      </c>
    </row>
    <row r="23" spans="1:24" ht="13.8" x14ac:dyDescent="0.3">
      <c r="A23" s="1">
        <v>37135</v>
      </c>
      <c r="B23">
        <f t="shared" si="3"/>
        <v>2002</v>
      </c>
      <c r="C23" s="19">
        <v>105.7</v>
      </c>
      <c r="D23" s="19">
        <v>109.7</v>
      </c>
      <c r="E23" s="19"/>
      <c r="F23" s="20"/>
      <c r="G23" s="20"/>
      <c r="I23" s="20"/>
      <c r="J23" s="19"/>
      <c r="L23" s="19">
        <v>85.5</v>
      </c>
      <c r="M23">
        <v>76.8</v>
      </c>
      <c r="N23" s="13" t="str">
        <f>IF(A23&gt;=DATE(2018,7,1),INDEX(Assumptions!$C$15:$K$15,MATCH(YEAR(EOMONTH($A23,6)),Assumptions!$C$14:$K$14,0))/100,"-")</f>
        <v>-</v>
      </c>
      <c r="O23" s="17">
        <f t="shared" si="0"/>
        <v>105.7</v>
      </c>
      <c r="P23" s="17">
        <f t="shared" si="1"/>
        <v>109.7</v>
      </c>
      <c r="Q23" s="17" t="e">
        <f t="shared" si="2"/>
        <v>#VALUE!</v>
      </c>
      <c r="R23" s="18"/>
      <c r="S23" s="26"/>
      <c r="T23" s="22" t="e">
        <f>IF(ISBLANK(H23),T22*((1+Assumptions!$C$6)^(1/12)),H23)</f>
        <v>#VALUE!</v>
      </c>
      <c r="U23" s="26"/>
      <c r="V23" s="22" t="e">
        <f>IF(ISBLANK(J23),V22*((1+Assumptions!$C$8)^(1/12)),J23)</f>
        <v>#VALUE!</v>
      </c>
      <c r="W23" s="22" t="e">
        <f>IF(ISBLANK(K23),W22*((1+Assumptions!$C$9)^(1/12)),K23)</f>
        <v>#VALUE!</v>
      </c>
      <c r="X23" s="22">
        <f>IF(ISBLANK(M23),X22*((1+Assumptions!$C$10)^(1/12)),M23)</f>
        <v>76.8</v>
      </c>
    </row>
    <row r="24" spans="1:24" ht="13.8" x14ac:dyDescent="0.3">
      <c r="A24" s="1">
        <v>37165</v>
      </c>
      <c r="B24">
        <f t="shared" si="3"/>
        <v>2002</v>
      </c>
      <c r="C24" s="19">
        <v>106.2</v>
      </c>
      <c r="D24" s="19">
        <v>110.6</v>
      </c>
      <c r="E24" s="19"/>
      <c r="F24" s="20"/>
      <c r="G24" s="20"/>
      <c r="I24" s="20"/>
      <c r="J24" s="19"/>
      <c r="L24" s="19">
        <v>85.7</v>
      </c>
      <c r="M24">
        <v>76.900000000000006</v>
      </c>
      <c r="N24" s="13" t="str">
        <f>IF(A24&gt;=DATE(2018,7,1),INDEX(Assumptions!$C$15:$K$15,MATCH(YEAR(EOMONTH($A24,6)),Assumptions!$C$14:$K$14,0))/100,"-")</f>
        <v>-</v>
      </c>
      <c r="O24" s="17">
        <f t="shared" si="0"/>
        <v>106.2</v>
      </c>
      <c r="P24" s="17">
        <f t="shared" si="1"/>
        <v>110.6</v>
      </c>
      <c r="Q24" s="17" t="e">
        <f t="shared" si="2"/>
        <v>#VALUE!</v>
      </c>
      <c r="R24" s="18"/>
      <c r="S24" s="26"/>
      <c r="T24" s="22" t="e">
        <f>IF(ISBLANK(H24),T23*((1+Assumptions!$C$6)^(1/12)),H24)</f>
        <v>#VALUE!</v>
      </c>
      <c r="U24" s="26"/>
      <c r="V24" s="22" t="e">
        <f>IF(ISBLANK(J24),V23*((1+Assumptions!$C$8)^(1/12)),J24)</f>
        <v>#VALUE!</v>
      </c>
      <c r="W24" s="22" t="e">
        <f>IF(ISBLANK(K24),W23*((1+Assumptions!$C$9)^(1/12)),K24)</f>
        <v>#VALUE!</v>
      </c>
      <c r="X24" s="22">
        <f>IF(ISBLANK(M24),X23*((1+Assumptions!$C$10)^(1/12)),M24)</f>
        <v>76.900000000000006</v>
      </c>
    </row>
    <row r="25" spans="1:24" ht="13.8" x14ac:dyDescent="0.3">
      <c r="A25" s="1">
        <v>37196</v>
      </c>
      <c r="B25">
        <f t="shared" si="3"/>
        <v>2002</v>
      </c>
      <c r="C25" s="19">
        <v>106.7</v>
      </c>
      <c r="D25" s="19">
        <v>110.4</v>
      </c>
      <c r="E25" s="19"/>
      <c r="F25" s="20"/>
      <c r="G25" s="20"/>
      <c r="I25" s="20"/>
      <c r="J25" s="19"/>
      <c r="L25" s="19">
        <v>85.7</v>
      </c>
      <c r="M25">
        <v>76.900000000000006</v>
      </c>
      <c r="N25" s="13" t="str">
        <f>IF(A25&gt;=DATE(2018,7,1),INDEX(Assumptions!$C$15:$K$15,MATCH(YEAR(EOMONTH($A25,6)),Assumptions!$C$14:$K$14,0))/100,"-")</f>
        <v>-</v>
      </c>
      <c r="O25" s="17">
        <f t="shared" si="0"/>
        <v>106.7</v>
      </c>
      <c r="P25" s="17">
        <f t="shared" si="1"/>
        <v>110.4</v>
      </c>
      <c r="Q25" s="17" t="e">
        <f t="shared" si="2"/>
        <v>#VALUE!</v>
      </c>
      <c r="R25" s="18"/>
      <c r="S25" s="26"/>
      <c r="T25" s="22" t="e">
        <f>IF(ISBLANK(H25),T24*((1+Assumptions!$C$6)^(1/12)),H25)</f>
        <v>#VALUE!</v>
      </c>
      <c r="U25" s="26"/>
      <c r="V25" s="22" t="e">
        <f>IF(ISBLANK(J25),V24*((1+Assumptions!$C$8)^(1/12)),J25)</f>
        <v>#VALUE!</v>
      </c>
      <c r="W25" s="22" t="e">
        <f>IF(ISBLANK(K25),W24*((1+Assumptions!$C$9)^(1/12)),K25)</f>
        <v>#VALUE!</v>
      </c>
      <c r="X25" s="22">
        <f>IF(ISBLANK(M25),X24*((1+Assumptions!$C$10)^(1/12)),M25)</f>
        <v>76.900000000000006</v>
      </c>
    </row>
    <row r="26" spans="1:24" ht="13.8" x14ac:dyDescent="0.3">
      <c r="A26" s="1">
        <v>37226</v>
      </c>
      <c r="B26">
        <f t="shared" si="3"/>
        <v>2002</v>
      </c>
      <c r="C26" s="19">
        <v>107.2</v>
      </c>
      <c r="D26" s="19">
        <v>110.1</v>
      </c>
      <c r="E26" s="19"/>
      <c r="F26" s="20"/>
      <c r="G26" s="20"/>
      <c r="I26" s="20"/>
      <c r="J26" s="19"/>
      <c r="L26" s="19">
        <v>85.8</v>
      </c>
      <c r="M26">
        <v>77</v>
      </c>
      <c r="N26" s="13" t="str">
        <f>IF(A26&gt;=DATE(2018,7,1),INDEX(Assumptions!$C$15:$K$15,MATCH(YEAR(EOMONTH($A26,6)),Assumptions!$C$14:$K$14,0))/100,"-")</f>
        <v>-</v>
      </c>
      <c r="O26" s="17">
        <f t="shared" si="0"/>
        <v>107.2</v>
      </c>
      <c r="P26" s="17">
        <f t="shared" si="1"/>
        <v>110.1</v>
      </c>
      <c r="Q26" s="17" t="e">
        <f t="shared" si="2"/>
        <v>#VALUE!</v>
      </c>
      <c r="R26" s="18"/>
      <c r="S26" s="26"/>
      <c r="T26" s="22" t="e">
        <f>IF(ISBLANK(H26),T25*((1+Assumptions!$C$6)^(1/12)),H26)</f>
        <v>#VALUE!</v>
      </c>
      <c r="U26" s="26"/>
      <c r="V26" s="22" t="e">
        <f>IF(ISBLANK(J26),V25*((1+Assumptions!$C$8)^(1/12)),J26)</f>
        <v>#VALUE!</v>
      </c>
      <c r="W26" s="22" t="e">
        <f>IF(ISBLANK(K26),W25*((1+Assumptions!$C$9)^(1/12)),K26)</f>
        <v>#VALUE!</v>
      </c>
      <c r="X26" s="22">
        <f>IF(ISBLANK(M26),X25*((1+Assumptions!$C$10)^(1/12)),M26)</f>
        <v>77</v>
      </c>
    </row>
    <row r="27" spans="1:24" ht="13.8" x14ac:dyDescent="0.3">
      <c r="A27" s="1">
        <v>37257</v>
      </c>
      <c r="B27">
        <f t="shared" si="3"/>
        <v>2002</v>
      </c>
      <c r="C27" s="19">
        <v>107.2</v>
      </c>
      <c r="D27" s="19">
        <v>107.3</v>
      </c>
      <c r="E27" s="19"/>
      <c r="F27" s="20"/>
      <c r="G27" s="20"/>
      <c r="I27" s="20"/>
      <c r="J27" s="19"/>
      <c r="L27" s="19">
        <v>86</v>
      </c>
      <c r="M27">
        <v>77.2</v>
      </c>
      <c r="N27" s="13" t="str">
        <f>IF(A27&gt;=DATE(2018,7,1),INDEX(Assumptions!$C$15:$K$15,MATCH(YEAR(EOMONTH($A27,6)),Assumptions!$C$14:$K$14,0))/100,"-")</f>
        <v>-</v>
      </c>
      <c r="O27" s="17">
        <f t="shared" si="0"/>
        <v>107.2</v>
      </c>
      <c r="P27" s="17">
        <f t="shared" si="1"/>
        <v>107.3</v>
      </c>
      <c r="Q27" s="17" t="e">
        <f t="shared" si="2"/>
        <v>#VALUE!</v>
      </c>
      <c r="R27" s="18"/>
      <c r="S27" s="26"/>
      <c r="T27" s="22" t="e">
        <f>IF(ISBLANK(H27),T26*((1+Assumptions!$C$6)^(1/12)),H27)</f>
        <v>#VALUE!</v>
      </c>
      <c r="U27" s="26"/>
      <c r="V27" s="22" t="e">
        <f>IF(ISBLANK(J27),V26*((1+Assumptions!$C$8)^(1/12)),J27)</f>
        <v>#VALUE!</v>
      </c>
      <c r="W27" s="22" t="e">
        <f>IF(ISBLANK(K27),W26*((1+Assumptions!$C$9)^(1/12)),K27)</f>
        <v>#VALUE!</v>
      </c>
      <c r="X27" s="22">
        <f>IF(ISBLANK(M27),X26*((1+Assumptions!$C$10)^(1/12)),M27)</f>
        <v>77.2</v>
      </c>
    </row>
    <row r="28" spans="1:24" ht="13.8" x14ac:dyDescent="0.3">
      <c r="A28" s="1">
        <v>37288</v>
      </c>
      <c r="B28">
        <f t="shared" si="3"/>
        <v>2002</v>
      </c>
      <c r="C28" s="19">
        <v>107</v>
      </c>
      <c r="D28" s="19">
        <v>110.6</v>
      </c>
      <c r="E28" s="19"/>
      <c r="F28" s="20"/>
      <c r="G28" s="20"/>
      <c r="I28" s="20"/>
      <c r="J28" s="19"/>
      <c r="L28" s="19">
        <v>86.1</v>
      </c>
      <c r="M28">
        <v>77.3</v>
      </c>
      <c r="N28" s="13" t="str">
        <f>IF(A28&gt;=DATE(2018,7,1),INDEX(Assumptions!$C$15:$K$15,MATCH(YEAR(EOMONTH($A28,6)),Assumptions!$C$14:$K$14,0))/100,"-")</f>
        <v>-</v>
      </c>
      <c r="O28" s="17">
        <f t="shared" si="0"/>
        <v>107</v>
      </c>
      <c r="P28" s="17">
        <f t="shared" si="1"/>
        <v>110.6</v>
      </c>
      <c r="Q28" s="17" t="e">
        <f t="shared" si="2"/>
        <v>#VALUE!</v>
      </c>
      <c r="R28" s="18"/>
      <c r="S28" s="26"/>
      <c r="T28" s="22" t="e">
        <f>IF(ISBLANK(H28),T27*((1+Assumptions!$C$6)^(1/12)),H28)</f>
        <v>#VALUE!</v>
      </c>
      <c r="U28" s="26"/>
      <c r="V28" s="22" t="e">
        <f>IF(ISBLANK(J28),V27*((1+Assumptions!$C$8)^(1/12)),J28)</f>
        <v>#VALUE!</v>
      </c>
      <c r="W28" s="22" t="e">
        <f>IF(ISBLANK(K28),W27*((1+Assumptions!$C$9)^(1/12)),K28)</f>
        <v>#VALUE!</v>
      </c>
      <c r="X28" s="22">
        <f>IF(ISBLANK(M28),X27*((1+Assumptions!$C$10)^(1/12)),M28)</f>
        <v>77.3</v>
      </c>
    </row>
    <row r="29" spans="1:24" ht="13.8" x14ac:dyDescent="0.3">
      <c r="A29" s="1">
        <v>37316</v>
      </c>
      <c r="B29">
        <f t="shared" si="3"/>
        <v>2002</v>
      </c>
      <c r="C29" s="19">
        <v>105.7</v>
      </c>
      <c r="D29" s="19">
        <v>110</v>
      </c>
      <c r="E29" s="19"/>
      <c r="F29" s="20"/>
      <c r="G29" s="20"/>
      <c r="I29" s="20"/>
      <c r="J29" s="19"/>
      <c r="L29" s="19">
        <v>86.2</v>
      </c>
      <c r="M29">
        <v>77.400000000000006</v>
      </c>
      <c r="N29" s="13" t="str">
        <f>IF(A29&gt;=DATE(2018,7,1),INDEX(Assumptions!$C$15:$K$15,MATCH(YEAR(EOMONTH($A29,6)),Assumptions!$C$14:$K$14,0))/100,"-")</f>
        <v>-</v>
      </c>
      <c r="O29" s="17">
        <f t="shared" si="0"/>
        <v>105.7</v>
      </c>
      <c r="P29" s="17">
        <f t="shared" si="1"/>
        <v>110</v>
      </c>
      <c r="Q29" s="17" t="e">
        <f t="shared" si="2"/>
        <v>#VALUE!</v>
      </c>
      <c r="R29" s="18"/>
      <c r="S29" s="26"/>
      <c r="T29" s="22" t="e">
        <f>IF(ISBLANK(H29),T28*((1+Assumptions!$C$6)^(1/12)),H29)</f>
        <v>#VALUE!</v>
      </c>
      <c r="U29" s="26"/>
      <c r="V29" s="22" t="e">
        <f>IF(ISBLANK(J29),V28*((1+Assumptions!$C$8)^(1/12)),J29)</f>
        <v>#VALUE!</v>
      </c>
      <c r="W29" s="22" t="e">
        <f>IF(ISBLANK(K29),W28*((1+Assumptions!$C$9)^(1/12)),K29)</f>
        <v>#VALUE!</v>
      </c>
      <c r="X29" s="22">
        <f>IF(ISBLANK(M29),X28*((1+Assumptions!$C$10)^(1/12)),M29)</f>
        <v>77.400000000000006</v>
      </c>
    </row>
    <row r="30" spans="1:24" ht="13.8" x14ac:dyDescent="0.3">
      <c r="A30" s="1">
        <v>37347</v>
      </c>
      <c r="B30">
        <f t="shared" si="3"/>
        <v>2003</v>
      </c>
      <c r="C30" s="19">
        <v>107.9</v>
      </c>
      <c r="D30" s="19">
        <v>111.1</v>
      </c>
      <c r="E30" s="19"/>
      <c r="F30" s="20"/>
      <c r="G30" s="20"/>
      <c r="I30" s="20"/>
      <c r="J30" s="19"/>
      <c r="L30" s="19">
        <v>86.3</v>
      </c>
      <c r="M30">
        <v>77.5</v>
      </c>
      <c r="N30" s="13" t="str">
        <f>IF(A30&gt;=DATE(2018,7,1),INDEX(Assumptions!$C$15:$K$15,MATCH(YEAR(EOMONTH($A30,6)),Assumptions!$C$14:$K$14,0))/100,"-")</f>
        <v>-</v>
      </c>
      <c r="O30" s="17">
        <f t="shared" si="0"/>
        <v>107.9</v>
      </c>
      <c r="P30" s="17">
        <f t="shared" si="1"/>
        <v>111.1</v>
      </c>
      <c r="Q30" s="17" t="e">
        <f t="shared" si="2"/>
        <v>#VALUE!</v>
      </c>
      <c r="R30" s="18"/>
      <c r="S30" s="26"/>
      <c r="T30" s="22" t="e">
        <f>IF(ISBLANK(H30),T29*((1+Assumptions!$C$6)^(1/12)),H30)</f>
        <v>#VALUE!</v>
      </c>
      <c r="U30" s="26"/>
      <c r="V30" s="22" t="e">
        <f>IF(ISBLANK(J30),V29*((1+Assumptions!$C$8)^(1/12)),J30)</f>
        <v>#VALUE!</v>
      </c>
      <c r="W30" s="22" t="e">
        <f>IF(ISBLANK(K30),W29*((1+Assumptions!$C$9)^(1/12)),K30)</f>
        <v>#VALUE!</v>
      </c>
      <c r="X30" s="22">
        <f>IF(ISBLANK(M30),X29*((1+Assumptions!$C$10)^(1/12)),M30)</f>
        <v>77.5</v>
      </c>
    </row>
    <row r="31" spans="1:24" ht="13.8" x14ac:dyDescent="0.3">
      <c r="A31" s="1">
        <v>37377</v>
      </c>
      <c r="B31">
        <f t="shared" si="3"/>
        <v>2003</v>
      </c>
      <c r="C31" s="19">
        <v>108.3</v>
      </c>
      <c r="D31" s="19">
        <v>110.5</v>
      </c>
      <c r="E31" s="19"/>
      <c r="F31" s="20"/>
      <c r="G31" s="20"/>
      <c r="I31" s="20"/>
      <c r="J31" s="19"/>
      <c r="L31" s="19">
        <v>86.3</v>
      </c>
      <c r="M31">
        <v>77.5</v>
      </c>
      <c r="N31" s="13" t="str">
        <f>IF(A31&gt;=DATE(2018,7,1),INDEX(Assumptions!$C$15:$K$15,MATCH(YEAR(EOMONTH($A31,6)),Assumptions!$C$14:$K$14,0))/100,"-")</f>
        <v>-</v>
      </c>
      <c r="O31" s="17">
        <f t="shared" si="0"/>
        <v>108.3</v>
      </c>
      <c r="P31" s="17">
        <f t="shared" si="1"/>
        <v>110.5</v>
      </c>
      <c r="Q31" s="17" t="e">
        <f t="shared" si="2"/>
        <v>#VALUE!</v>
      </c>
      <c r="R31" s="18"/>
      <c r="S31" s="26"/>
      <c r="T31" s="22" t="e">
        <f>IF(ISBLANK(H31),T30*((1+Assumptions!$C$6)^(1/12)),H31)</f>
        <v>#VALUE!</v>
      </c>
      <c r="U31" s="26"/>
      <c r="V31" s="22" t="e">
        <f>IF(ISBLANK(J31),V30*((1+Assumptions!$C$8)^(1/12)),J31)</f>
        <v>#VALUE!</v>
      </c>
      <c r="W31" s="22" t="e">
        <f>IF(ISBLANK(K31),W30*((1+Assumptions!$C$9)^(1/12)),K31)</f>
        <v>#VALUE!</v>
      </c>
      <c r="X31" s="22">
        <f>IF(ISBLANK(M31),X30*((1+Assumptions!$C$10)^(1/12)),M31)</f>
        <v>77.5</v>
      </c>
    </row>
    <row r="32" spans="1:24" ht="13.8" x14ac:dyDescent="0.3">
      <c r="A32" s="1">
        <v>37408</v>
      </c>
      <c r="B32">
        <f t="shared" si="3"/>
        <v>2003</v>
      </c>
      <c r="C32" s="19">
        <v>108.9</v>
      </c>
      <c r="D32" s="19">
        <v>110.2</v>
      </c>
      <c r="E32" s="19"/>
      <c r="F32" s="20"/>
      <c r="G32" s="20"/>
      <c r="I32" s="20"/>
      <c r="J32" s="19"/>
      <c r="L32" s="19">
        <v>86.4</v>
      </c>
      <c r="M32">
        <v>77.599999999999994</v>
      </c>
      <c r="N32" s="13" t="str">
        <f>IF(A32&gt;=DATE(2018,7,1),INDEX(Assumptions!$C$15:$K$15,MATCH(YEAR(EOMONTH($A32,6)),Assumptions!$C$14:$K$14,0))/100,"-")</f>
        <v>-</v>
      </c>
      <c r="O32" s="17">
        <f t="shared" si="0"/>
        <v>108.9</v>
      </c>
      <c r="P32" s="17">
        <f t="shared" si="1"/>
        <v>110.2</v>
      </c>
      <c r="Q32" s="17" t="e">
        <f t="shared" si="2"/>
        <v>#VALUE!</v>
      </c>
      <c r="R32" s="18"/>
      <c r="S32" s="26"/>
      <c r="T32" s="22" t="e">
        <f>IF(ISBLANK(H32),T31*((1+Assumptions!$C$6)^(1/12)),H32)</f>
        <v>#VALUE!</v>
      </c>
      <c r="U32" s="26"/>
      <c r="V32" s="22" t="e">
        <f>IF(ISBLANK(J32),V31*((1+Assumptions!$C$8)^(1/12)),J32)</f>
        <v>#VALUE!</v>
      </c>
      <c r="W32" s="22" t="e">
        <f>IF(ISBLANK(K32),W31*((1+Assumptions!$C$9)^(1/12)),K32)</f>
        <v>#VALUE!</v>
      </c>
      <c r="X32" s="22">
        <f>IF(ISBLANK(M32),X31*((1+Assumptions!$C$10)^(1/12)),M32)</f>
        <v>77.599999999999994</v>
      </c>
    </row>
    <row r="33" spans="1:24" ht="13.8" x14ac:dyDescent="0.3">
      <c r="A33" s="1">
        <v>37438</v>
      </c>
      <c r="B33">
        <f t="shared" si="3"/>
        <v>2003</v>
      </c>
      <c r="C33" s="19">
        <v>109</v>
      </c>
      <c r="D33" s="19">
        <v>111.3</v>
      </c>
      <c r="E33" s="19"/>
      <c r="F33" s="20"/>
      <c r="G33" s="20"/>
      <c r="I33" s="20"/>
      <c r="J33" s="19"/>
      <c r="L33" s="19">
        <v>86.6</v>
      </c>
      <c r="M33">
        <v>77.7</v>
      </c>
      <c r="N33" s="13" t="str">
        <f>IF(A33&gt;=DATE(2018,7,1),INDEX(Assumptions!$C$15:$K$15,MATCH(YEAR(EOMONTH($A33,6)),Assumptions!$C$14:$K$14,0))/100,"-")</f>
        <v>-</v>
      </c>
      <c r="O33" s="17">
        <f t="shared" si="0"/>
        <v>109</v>
      </c>
      <c r="P33" s="17">
        <f t="shared" si="1"/>
        <v>111.3</v>
      </c>
      <c r="Q33" s="17" t="e">
        <f t="shared" si="2"/>
        <v>#VALUE!</v>
      </c>
      <c r="R33" s="18"/>
      <c r="S33" s="26"/>
      <c r="T33" s="22" t="e">
        <f>IF(ISBLANK(H33),T32*((1+Assumptions!$C$6)^(1/12)),H33)</f>
        <v>#VALUE!</v>
      </c>
      <c r="U33" s="26"/>
      <c r="V33" s="22" t="e">
        <f>IF(ISBLANK(J33),V32*((1+Assumptions!$C$8)^(1/12)),J33)</f>
        <v>#VALUE!</v>
      </c>
      <c r="W33" s="22" t="e">
        <f>IF(ISBLANK(K33),W32*((1+Assumptions!$C$9)^(1/12)),K33)</f>
        <v>#VALUE!</v>
      </c>
      <c r="X33" s="22">
        <f>IF(ISBLANK(M33),X32*((1+Assumptions!$C$10)^(1/12)),M33)</f>
        <v>77.7</v>
      </c>
    </row>
    <row r="34" spans="1:24" ht="13.8" x14ac:dyDescent="0.3">
      <c r="A34" s="1">
        <v>37469</v>
      </c>
      <c r="B34">
        <f t="shared" si="3"/>
        <v>2003</v>
      </c>
      <c r="C34" s="19">
        <v>109.1</v>
      </c>
      <c r="D34" s="19">
        <v>110.9</v>
      </c>
      <c r="E34" s="19"/>
      <c r="F34" s="20"/>
      <c r="G34" s="20"/>
      <c r="I34" s="20"/>
      <c r="J34" s="19"/>
      <c r="L34" s="19">
        <v>86.5</v>
      </c>
      <c r="M34">
        <v>77.7</v>
      </c>
      <c r="N34" s="13" t="str">
        <f>IF(A34&gt;=DATE(2018,7,1),INDEX(Assumptions!$C$15:$K$15,MATCH(YEAR(EOMONTH($A34,6)),Assumptions!$C$14:$K$14,0))/100,"-")</f>
        <v>-</v>
      </c>
      <c r="O34" s="17">
        <f t="shared" si="0"/>
        <v>109.1</v>
      </c>
      <c r="P34" s="17">
        <f t="shared" si="1"/>
        <v>110.9</v>
      </c>
      <c r="Q34" s="17" t="e">
        <f t="shared" si="2"/>
        <v>#VALUE!</v>
      </c>
      <c r="R34" s="18"/>
      <c r="S34" s="26"/>
      <c r="T34" s="22" t="e">
        <f>IF(ISBLANK(H34),T33*((1+Assumptions!$C$6)^(1/12)),H34)</f>
        <v>#VALUE!</v>
      </c>
      <c r="U34" s="26"/>
      <c r="V34" s="22" t="e">
        <f>IF(ISBLANK(J34),V33*((1+Assumptions!$C$8)^(1/12)),J34)</f>
        <v>#VALUE!</v>
      </c>
      <c r="W34" s="22" t="e">
        <f>IF(ISBLANK(K34),W33*((1+Assumptions!$C$9)^(1/12)),K34)</f>
        <v>#VALUE!</v>
      </c>
      <c r="X34" s="22">
        <f>IF(ISBLANK(M34),X33*((1+Assumptions!$C$10)^(1/12)),M34)</f>
        <v>77.7</v>
      </c>
    </row>
    <row r="35" spans="1:24" ht="13.8" x14ac:dyDescent="0.3">
      <c r="A35" s="1">
        <v>37500</v>
      </c>
      <c r="B35">
        <f t="shared" si="3"/>
        <v>2003</v>
      </c>
      <c r="C35" s="19">
        <v>109.1</v>
      </c>
      <c r="D35" s="19">
        <v>111.4</v>
      </c>
      <c r="E35" s="19"/>
      <c r="F35" s="20"/>
      <c r="G35" s="20"/>
      <c r="I35" s="20"/>
      <c r="J35" s="19"/>
      <c r="L35" s="19">
        <v>86.4</v>
      </c>
      <c r="M35">
        <v>77.599999999999994</v>
      </c>
      <c r="N35" s="13" t="str">
        <f>IF(A35&gt;=DATE(2018,7,1),INDEX(Assumptions!$C$15:$K$15,MATCH(YEAR(EOMONTH($A35,6)),Assumptions!$C$14:$K$14,0))/100,"-")</f>
        <v>-</v>
      </c>
      <c r="O35" s="17">
        <f t="shared" si="0"/>
        <v>109.1</v>
      </c>
      <c r="P35" s="17">
        <f t="shared" si="1"/>
        <v>111.4</v>
      </c>
      <c r="Q35" s="17" t="e">
        <f t="shared" si="2"/>
        <v>#VALUE!</v>
      </c>
      <c r="R35" s="18"/>
      <c r="S35" s="26"/>
      <c r="T35" s="22" t="e">
        <f>IF(ISBLANK(H35),T34*((1+Assumptions!$C$6)^(1/12)),H35)</f>
        <v>#VALUE!</v>
      </c>
      <c r="U35" s="26"/>
      <c r="V35" s="22" t="e">
        <f>IF(ISBLANK(J35),V34*((1+Assumptions!$C$8)^(1/12)),J35)</f>
        <v>#VALUE!</v>
      </c>
      <c r="W35" s="22" t="e">
        <f>IF(ISBLANK(K35),W34*((1+Assumptions!$C$9)^(1/12)),K35)</f>
        <v>#VALUE!</v>
      </c>
      <c r="X35" s="22">
        <f>IF(ISBLANK(M35),X34*((1+Assumptions!$C$10)^(1/12)),M35)</f>
        <v>77.599999999999994</v>
      </c>
    </row>
    <row r="36" spans="1:24" ht="13.8" x14ac:dyDescent="0.3">
      <c r="A36" s="1">
        <v>37530</v>
      </c>
      <c r="B36">
        <f t="shared" si="3"/>
        <v>2003</v>
      </c>
      <c r="C36" s="19">
        <v>109</v>
      </c>
      <c r="D36" s="19">
        <v>110.5</v>
      </c>
      <c r="E36" s="19"/>
      <c r="F36" s="20"/>
      <c r="G36" s="20"/>
      <c r="I36" s="20"/>
      <c r="J36" s="19"/>
      <c r="L36" s="19">
        <v>86.5</v>
      </c>
      <c r="M36">
        <v>77.7</v>
      </c>
      <c r="N36" s="13" t="str">
        <f>IF(A36&gt;=DATE(2018,7,1),INDEX(Assumptions!$C$15:$K$15,MATCH(YEAR(EOMONTH($A36,6)),Assumptions!$C$14:$K$14,0))/100,"-")</f>
        <v>-</v>
      </c>
      <c r="O36" s="17">
        <f t="shared" si="0"/>
        <v>109</v>
      </c>
      <c r="P36" s="17">
        <f t="shared" si="1"/>
        <v>110.5</v>
      </c>
      <c r="Q36" s="17" t="e">
        <f t="shared" si="2"/>
        <v>#VALUE!</v>
      </c>
      <c r="R36" s="18"/>
      <c r="S36" s="26"/>
      <c r="T36" s="22" t="e">
        <f>IF(ISBLANK(H36),T35*((1+Assumptions!$C$6)^(1/12)),H36)</f>
        <v>#VALUE!</v>
      </c>
      <c r="U36" s="26"/>
      <c r="V36" s="22" t="e">
        <f>IF(ISBLANK(J36),V35*((1+Assumptions!$C$8)^(1/12)),J36)</f>
        <v>#VALUE!</v>
      </c>
      <c r="W36" s="22" t="e">
        <f>IF(ISBLANK(K36),W35*((1+Assumptions!$C$9)^(1/12)),K36)</f>
        <v>#VALUE!</v>
      </c>
      <c r="X36" s="22">
        <f>IF(ISBLANK(M36),X35*((1+Assumptions!$C$10)^(1/12)),M36)</f>
        <v>77.7</v>
      </c>
    </row>
    <row r="37" spans="1:24" ht="13.8" x14ac:dyDescent="0.3">
      <c r="A37" s="1">
        <v>37561</v>
      </c>
      <c r="B37">
        <f t="shared" si="3"/>
        <v>2003</v>
      </c>
      <c r="C37" s="19">
        <v>109.3</v>
      </c>
      <c r="D37" s="19">
        <v>111.7</v>
      </c>
      <c r="E37" s="19"/>
      <c r="F37" s="20"/>
      <c r="G37" s="20"/>
      <c r="I37" s="20"/>
      <c r="J37" s="19"/>
      <c r="L37" s="19">
        <v>86.4</v>
      </c>
      <c r="M37">
        <v>77.599999999999994</v>
      </c>
      <c r="N37" s="13" t="str">
        <f>IF(A37&gt;=DATE(2018,7,1),INDEX(Assumptions!$C$15:$K$15,MATCH(YEAR(EOMONTH($A37,6)),Assumptions!$C$14:$K$14,0))/100,"-")</f>
        <v>-</v>
      </c>
      <c r="O37" s="17">
        <f t="shared" si="0"/>
        <v>109.3</v>
      </c>
      <c r="P37" s="17">
        <f t="shared" si="1"/>
        <v>111.7</v>
      </c>
      <c r="Q37" s="17" t="e">
        <f t="shared" si="2"/>
        <v>#VALUE!</v>
      </c>
      <c r="R37" s="18"/>
      <c r="S37" s="26"/>
      <c r="T37" s="22" t="e">
        <f>IF(ISBLANK(H37),T36*((1+Assumptions!$C$6)^(1/12)),H37)</f>
        <v>#VALUE!</v>
      </c>
      <c r="U37" s="26"/>
      <c r="V37" s="22" t="e">
        <f>IF(ISBLANK(J37),V36*((1+Assumptions!$C$8)^(1/12)),J37)</f>
        <v>#VALUE!</v>
      </c>
      <c r="W37" s="22" t="e">
        <f>IF(ISBLANK(K37),W36*((1+Assumptions!$C$9)^(1/12)),K37)</f>
        <v>#VALUE!</v>
      </c>
      <c r="X37" s="22">
        <f>IF(ISBLANK(M37),X36*((1+Assumptions!$C$10)^(1/12)),M37)</f>
        <v>77.599999999999994</v>
      </c>
    </row>
    <row r="38" spans="1:24" ht="13.8" x14ac:dyDescent="0.3">
      <c r="A38" s="1">
        <v>37591</v>
      </c>
      <c r="B38">
        <f t="shared" si="3"/>
        <v>2003</v>
      </c>
      <c r="C38" s="19">
        <v>109.1</v>
      </c>
      <c r="D38" s="19">
        <v>111.7</v>
      </c>
      <c r="E38" s="19"/>
      <c r="F38" s="20"/>
      <c r="G38" s="20"/>
      <c r="I38" s="20"/>
      <c r="J38" s="19"/>
      <c r="L38" s="19">
        <v>86.5</v>
      </c>
      <c r="M38">
        <v>77.7</v>
      </c>
      <c r="N38" s="13" t="str">
        <f>IF(A38&gt;=DATE(2018,7,1),INDEX(Assumptions!$C$15:$K$15,MATCH(YEAR(EOMONTH($A38,6)),Assumptions!$C$14:$K$14,0))/100,"-")</f>
        <v>-</v>
      </c>
      <c r="O38" s="17">
        <f t="shared" si="0"/>
        <v>109.1</v>
      </c>
      <c r="P38" s="17">
        <f t="shared" si="1"/>
        <v>111.7</v>
      </c>
      <c r="Q38" s="17" t="e">
        <f t="shared" si="2"/>
        <v>#VALUE!</v>
      </c>
      <c r="R38" s="18"/>
      <c r="S38" s="26"/>
      <c r="T38" s="22" t="e">
        <f>IF(ISBLANK(H38),T37*((1+Assumptions!$C$6)^(1/12)),H38)</f>
        <v>#VALUE!</v>
      </c>
      <c r="U38" s="26"/>
      <c r="V38" s="22" t="e">
        <f>IF(ISBLANK(J38),V37*((1+Assumptions!$C$8)^(1/12)),J38)</f>
        <v>#VALUE!</v>
      </c>
      <c r="W38" s="22" t="e">
        <f>IF(ISBLANK(K38),W37*((1+Assumptions!$C$9)^(1/12)),K38)</f>
        <v>#VALUE!</v>
      </c>
      <c r="X38" s="22">
        <f>IF(ISBLANK(M38),X37*((1+Assumptions!$C$10)^(1/12)),M38)</f>
        <v>77.7</v>
      </c>
    </row>
    <row r="39" spans="1:24" ht="13.8" x14ac:dyDescent="0.3">
      <c r="A39" s="1">
        <v>37622</v>
      </c>
      <c r="B39">
        <f t="shared" si="3"/>
        <v>2003</v>
      </c>
      <c r="C39" s="19">
        <v>109.4</v>
      </c>
      <c r="D39" s="19">
        <v>113.3</v>
      </c>
      <c r="E39" s="19"/>
      <c r="F39" s="20"/>
      <c r="G39" s="20"/>
      <c r="I39" s="20"/>
      <c r="J39" s="19"/>
      <c r="L39" s="19">
        <v>86.1</v>
      </c>
      <c r="M39">
        <v>77.3</v>
      </c>
      <c r="N39" s="13" t="str">
        <f>IF(A39&gt;=DATE(2018,7,1),INDEX(Assumptions!$C$15:$K$15,MATCH(YEAR(EOMONTH($A39,6)),Assumptions!$C$14:$K$14,0))/100,"-")</f>
        <v>-</v>
      </c>
      <c r="O39" s="17">
        <f t="shared" si="0"/>
        <v>109.4</v>
      </c>
      <c r="P39" s="17">
        <f t="shared" si="1"/>
        <v>113.3</v>
      </c>
      <c r="Q39" s="17" t="e">
        <f t="shared" si="2"/>
        <v>#VALUE!</v>
      </c>
      <c r="R39" s="18"/>
      <c r="S39" s="26"/>
      <c r="T39" s="22" t="e">
        <f>IF(ISBLANK(H39),T38*((1+Assumptions!$C$6)^(1/12)),H39)</f>
        <v>#VALUE!</v>
      </c>
      <c r="U39" s="26"/>
      <c r="V39" s="22" t="e">
        <f>IF(ISBLANK(J39),V38*((1+Assumptions!$C$8)^(1/12)),J39)</f>
        <v>#VALUE!</v>
      </c>
      <c r="W39" s="22" t="e">
        <f>IF(ISBLANK(K39),W38*((1+Assumptions!$C$9)^(1/12)),K39)</f>
        <v>#VALUE!</v>
      </c>
      <c r="X39" s="22">
        <f>IF(ISBLANK(M39),X38*((1+Assumptions!$C$10)^(1/12)),M39)</f>
        <v>77.3</v>
      </c>
    </row>
    <row r="40" spans="1:24" ht="13.8" x14ac:dyDescent="0.3">
      <c r="A40" s="1">
        <v>37653</v>
      </c>
      <c r="B40">
        <f t="shared" si="3"/>
        <v>2003</v>
      </c>
      <c r="C40" s="19">
        <v>108.8</v>
      </c>
      <c r="D40" s="19">
        <v>114.1</v>
      </c>
      <c r="E40" s="19"/>
      <c r="F40" s="20"/>
      <c r="G40" s="20"/>
      <c r="I40" s="20"/>
      <c r="J40" s="19"/>
      <c r="L40" s="19">
        <v>85.9</v>
      </c>
      <c r="M40">
        <v>77.099999999999994</v>
      </c>
      <c r="N40" s="13" t="str">
        <f>IF(A40&gt;=DATE(2018,7,1),INDEX(Assumptions!$C$15:$K$15,MATCH(YEAR(EOMONTH($A40,6)),Assumptions!$C$14:$K$14,0))/100,"-")</f>
        <v>-</v>
      </c>
      <c r="O40" s="17">
        <f t="shared" si="0"/>
        <v>108.8</v>
      </c>
      <c r="P40" s="17">
        <f t="shared" si="1"/>
        <v>114.1</v>
      </c>
      <c r="Q40" s="17" t="e">
        <f t="shared" si="2"/>
        <v>#VALUE!</v>
      </c>
      <c r="R40" s="18"/>
      <c r="S40" s="26"/>
      <c r="T40" s="22" t="e">
        <f>IF(ISBLANK(H40),T39*((1+Assumptions!$C$6)^(1/12)),H40)</f>
        <v>#VALUE!</v>
      </c>
      <c r="U40" s="26"/>
      <c r="V40" s="22" t="e">
        <f>IF(ISBLANK(J40),V39*((1+Assumptions!$C$8)^(1/12)),J40)</f>
        <v>#VALUE!</v>
      </c>
      <c r="W40" s="22" t="e">
        <f>IF(ISBLANK(K40),W39*((1+Assumptions!$C$9)^(1/12)),K40)</f>
        <v>#VALUE!</v>
      </c>
      <c r="X40" s="22">
        <f>IF(ISBLANK(M40),X39*((1+Assumptions!$C$10)^(1/12)),M40)</f>
        <v>77.099999999999994</v>
      </c>
    </row>
    <row r="41" spans="1:24" ht="13.8" x14ac:dyDescent="0.3">
      <c r="A41" s="1">
        <v>37681</v>
      </c>
      <c r="B41">
        <f t="shared" si="3"/>
        <v>2003</v>
      </c>
      <c r="C41" s="19">
        <v>110.3</v>
      </c>
      <c r="D41" s="19">
        <v>115.7</v>
      </c>
      <c r="E41" s="19"/>
      <c r="F41" s="20"/>
      <c r="G41" s="20"/>
      <c r="I41" s="20"/>
      <c r="J41" s="19"/>
      <c r="L41" s="19">
        <v>86</v>
      </c>
      <c r="M41">
        <v>77.2</v>
      </c>
      <c r="N41" s="13" t="str">
        <f>IF(A41&gt;=DATE(2018,7,1),INDEX(Assumptions!$C$15:$K$15,MATCH(YEAR(EOMONTH($A41,6)),Assumptions!$C$14:$K$14,0))/100,"-")</f>
        <v>-</v>
      </c>
      <c r="O41" s="17">
        <f t="shared" si="0"/>
        <v>110.3</v>
      </c>
      <c r="P41" s="17">
        <f t="shared" si="1"/>
        <v>115.7</v>
      </c>
      <c r="Q41" s="17" t="e">
        <f t="shared" si="2"/>
        <v>#VALUE!</v>
      </c>
      <c r="R41" s="18"/>
      <c r="S41" s="26"/>
      <c r="T41" s="22" t="e">
        <f>IF(ISBLANK(H41),T40*((1+Assumptions!$C$6)^(1/12)),H41)</f>
        <v>#VALUE!</v>
      </c>
      <c r="U41" s="26"/>
      <c r="V41" s="22" t="e">
        <f>IF(ISBLANK(J41),V40*((1+Assumptions!$C$8)^(1/12)),J41)</f>
        <v>#VALUE!</v>
      </c>
      <c r="W41" s="22" t="e">
        <f>IF(ISBLANK(K41),W40*((1+Assumptions!$C$9)^(1/12)),K41)</f>
        <v>#VALUE!</v>
      </c>
      <c r="X41" s="22">
        <f>IF(ISBLANK(M41),X40*((1+Assumptions!$C$10)^(1/12)),M41)</f>
        <v>77.2</v>
      </c>
    </row>
    <row r="42" spans="1:24" ht="13.8" x14ac:dyDescent="0.3">
      <c r="A42" s="1">
        <v>37712</v>
      </c>
      <c r="B42">
        <f t="shared" si="3"/>
        <v>2004</v>
      </c>
      <c r="C42" s="19">
        <v>110.7</v>
      </c>
      <c r="D42" s="19">
        <v>114.4</v>
      </c>
      <c r="E42" s="19"/>
      <c r="F42" s="20"/>
      <c r="G42" s="20"/>
      <c r="I42" s="20"/>
      <c r="J42" s="19"/>
      <c r="L42" s="19">
        <v>86.2</v>
      </c>
      <c r="M42">
        <v>77.400000000000006</v>
      </c>
      <c r="N42" s="13" t="str">
        <f>IF(A42&gt;=DATE(2018,7,1),INDEX(Assumptions!$C$15:$K$15,MATCH(YEAR(EOMONTH($A42,6)),Assumptions!$C$14:$K$14,0))/100,"-")</f>
        <v>-</v>
      </c>
      <c r="O42" s="17">
        <f t="shared" si="0"/>
        <v>110.7</v>
      </c>
      <c r="P42" s="17">
        <f t="shared" si="1"/>
        <v>114.4</v>
      </c>
      <c r="Q42" s="17" t="e">
        <f t="shared" si="2"/>
        <v>#VALUE!</v>
      </c>
      <c r="R42" s="18"/>
      <c r="S42" s="26"/>
      <c r="T42" s="22" t="e">
        <f>IF(ISBLANK(H42),T41*((1+Assumptions!$C$6)^(1/12)),H42)</f>
        <v>#VALUE!</v>
      </c>
      <c r="U42" s="26"/>
      <c r="V42" s="22" t="e">
        <f>IF(ISBLANK(J42),V41*((1+Assumptions!$C$8)^(1/12)),J42)</f>
        <v>#VALUE!</v>
      </c>
      <c r="W42" s="22" t="e">
        <f>IF(ISBLANK(K42),W41*((1+Assumptions!$C$9)^(1/12)),K42)</f>
        <v>#VALUE!</v>
      </c>
      <c r="X42" s="22">
        <f>IF(ISBLANK(M42),X41*((1+Assumptions!$C$10)^(1/12)),M42)</f>
        <v>77.400000000000006</v>
      </c>
    </row>
    <row r="43" spans="1:24" ht="13.8" x14ac:dyDescent="0.3">
      <c r="A43" s="1">
        <v>37742</v>
      </c>
      <c r="B43">
        <f t="shared" si="3"/>
        <v>2004</v>
      </c>
      <c r="C43" s="19">
        <v>111</v>
      </c>
      <c r="D43" s="19">
        <v>113.6</v>
      </c>
      <c r="E43" s="19"/>
      <c r="F43" s="20"/>
      <c r="G43" s="20"/>
      <c r="I43" s="20"/>
      <c r="J43" s="19"/>
      <c r="L43" s="19">
        <v>86.4</v>
      </c>
      <c r="M43">
        <v>77.5</v>
      </c>
      <c r="N43" s="13" t="str">
        <f>IF(A43&gt;=DATE(2018,7,1),INDEX(Assumptions!$C$15:$K$15,MATCH(YEAR(EOMONTH($A43,6)),Assumptions!$C$14:$K$14,0))/100,"-")</f>
        <v>-</v>
      </c>
      <c r="O43" s="17">
        <f t="shared" si="0"/>
        <v>111</v>
      </c>
      <c r="P43" s="17">
        <f t="shared" si="1"/>
        <v>113.6</v>
      </c>
      <c r="Q43" s="17" t="e">
        <f t="shared" si="2"/>
        <v>#VALUE!</v>
      </c>
      <c r="R43" s="18"/>
      <c r="S43" s="26"/>
      <c r="T43" s="22" t="e">
        <f>IF(ISBLANK(H43),T42*((1+Assumptions!$C$6)^(1/12)),H43)</f>
        <v>#VALUE!</v>
      </c>
      <c r="U43" s="26"/>
      <c r="V43" s="22" t="e">
        <f>IF(ISBLANK(J43),V42*((1+Assumptions!$C$8)^(1/12)),J43)</f>
        <v>#VALUE!</v>
      </c>
      <c r="W43" s="22" t="e">
        <f>IF(ISBLANK(K43),W42*((1+Assumptions!$C$9)^(1/12)),K43)</f>
        <v>#VALUE!</v>
      </c>
      <c r="X43" s="22">
        <f>IF(ISBLANK(M43),X42*((1+Assumptions!$C$10)^(1/12)),M43)</f>
        <v>77.5</v>
      </c>
    </row>
    <row r="44" spans="1:24" ht="13.8" x14ac:dyDescent="0.3">
      <c r="A44" s="1">
        <v>37773</v>
      </c>
      <c r="B44">
        <f t="shared" si="3"/>
        <v>2004</v>
      </c>
      <c r="C44" s="19">
        <v>111.1</v>
      </c>
      <c r="D44" s="19">
        <v>115.1</v>
      </c>
      <c r="E44" s="19"/>
      <c r="F44" s="20"/>
      <c r="G44" s="20"/>
      <c r="I44" s="20"/>
      <c r="J44" s="19"/>
      <c r="L44" s="19">
        <v>86.3</v>
      </c>
      <c r="M44">
        <v>77.5</v>
      </c>
      <c r="N44" s="13" t="str">
        <f>IF(A44&gt;=DATE(2018,7,1),INDEX(Assumptions!$C$15:$K$15,MATCH(YEAR(EOMONTH($A44,6)),Assumptions!$C$14:$K$14,0))/100,"-")</f>
        <v>-</v>
      </c>
      <c r="O44" s="17">
        <f t="shared" si="0"/>
        <v>111.1</v>
      </c>
      <c r="P44" s="17">
        <f t="shared" si="1"/>
        <v>115.1</v>
      </c>
      <c r="Q44" s="17" t="e">
        <f t="shared" si="2"/>
        <v>#VALUE!</v>
      </c>
      <c r="R44" s="18"/>
      <c r="S44" s="26"/>
      <c r="T44" s="22" t="e">
        <f>IF(ISBLANK(H44),T43*((1+Assumptions!$C$6)^(1/12)),H44)</f>
        <v>#VALUE!</v>
      </c>
      <c r="U44" s="26"/>
      <c r="V44" s="22" t="e">
        <f>IF(ISBLANK(J44),V43*((1+Assumptions!$C$8)^(1/12)),J44)</f>
        <v>#VALUE!</v>
      </c>
      <c r="W44" s="22" t="e">
        <f>IF(ISBLANK(K44),W43*((1+Assumptions!$C$9)^(1/12)),K44)</f>
        <v>#VALUE!</v>
      </c>
      <c r="X44" s="22">
        <f>IF(ISBLANK(M44),X43*((1+Assumptions!$C$10)^(1/12)),M44)</f>
        <v>77.5</v>
      </c>
    </row>
    <row r="45" spans="1:24" ht="13.8" x14ac:dyDescent="0.3">
      <c r="A45" s="1">
        <v>37803</v>
      </c>
      <c r="B45">
        <f t="shared" si="3"/>
        <v>2004</v>
      </c>
      <c r="C45" s="19">
        <v>111.4</v>
      </c>
      <c r="D45" s="19">
        <v>114.7</v>
      </c>
      <c r="E45" s="19"/>
      <c r="F45" s="20"/>
      <c r="G45" s="20"/>
      <c r="I45" s="20"/>
      <c r="J45" s="19"/>
      <c r="L45" s="19">
        <v>86.3</v>
      </c>
      <c r="M45">
        <v>77.5</v>
      </c>
      <c r="N45" s="13" t="str">
        <f>IF(A45&gt;=DATE(2018,7,1),INDEX(Assumptions!$C$15:$K$15,MATCH(YEAR(EOMONTH($A45,6)),Assumptions!$C$14:$K$14,0))/100,"-")</f>
        <v>-</v>
      </c>
      <c r="O45" s="17">
        <f t="shared" si="0"/>
        <v>111.4</v>
      </c>
      <c r="P45" s="17">
        <f t="shared" si="1"/>
        <v>114.7</v>
      </c>
      <c r="Q45" s="17" t="e">
        <f t="shared" si="2"/>
        <v>#VALUE!</v>
      </c>
      <c r="R45" s="18"/>
      <c r="S45" s="26"/>
      <c r="T45" s="22" t="e">
        <f>IF(ISBLANK(H45),T44*((1+Assumptions!$C$6)^(1/12)),H45)</f>
        <v>#VALUE!</v>
      </c>
      <c r="U45" s="26"/>
      <c r="V45" s="22" t="e">
        <f>IF(ISBLANK(J45),V44*((1+Assumptions!$C$8)^(1/12)),J45)</f>
        <v>#VALUE!</v>
      </c>
      <c r="W45" s="22" t="e">
        <f>IF(ISBLANK(K45),W44*((1+Assumptions!$C$9)^(1/12)),K45)</f>
        <v>#VALUE!</v>
      </c>
      <c r="X45" s="22">
        <f>IF(ISBLANK(M45),X44*((1+Assumptions!$C$10)^(1/12)),M45)</f>
        <v>77.5</v>
      </c>
    </row>
    <row r="46" spans="1:24" ht="13.8" x14ac:dyDescent="0.3">
      <c r="A46" s="1">
        <v>37834</v>
      </c>
      <c r="B46">
        <f t="shared" si="3"/>
        <v>2004</v>
      </c>
      <c r="C46" s="19">
        <v>111.8</v>
      </c>
      <c r="D46" s="19">
        <v>114.8</v>
      </c>
      <c r="E46" s="19"/>
      <c r="F46" s="20"/>
      <c r="G46" s="20"/>
      <c r="I46" s="20"/>
      <c r="J46" s="19"/>
      <c r="L46" s="19">
        <v>86.3</v>
      </c>
      <c r="M46">
        <v>77.5</v>
      </c>
      <c r="N46" s="13" t="str">
        <f>IF(A46&gt;=DATE(2018,7,1),INDEX(Assumptions!$C$15:$K$15,MATCH(YEAR(EOMONTH($A46,6)),Assumptions!$C$14:$K$14,0))/100,"-")</f>
        <v>-</v>
      </c>
      <c r="O46" s="17">
        <f t="shared" si="0"/>
        <v>111.8</v>
      </c>
      <c r="P46" s="17">
        <f t="shared" si="1"/>
        <v>114.8</v>
      </c>
      <c r="Q46" s="17" t="e">
        <f t="shared" si="2"/>
        <v>#VALUE!</v>
      </c>
      <c r="R46" s="18"/>
      <c r="S46" s="26"/>
      <c r="T46" s="22" t="e">
        <f>IF(ISBLANK(H46),T45*((1+Assumptions!$C$6)^(1/12)),H46)</f>
        <v>#VALUE!</v>
      </c>
      <c r="U46" s="26"/>
      <c r="V46" s="22" t="e">
        <f>IF(ISBLANK(J46),V45*((1+Assumptions!$C$8)^(1/12)),J46)</f>
        <v>#VALUE!</v>
      </c>
      <c r="W46" s="22" t="e">
        <f>IF(ISBLANK(K46),W45*((1+Assumptions!$C$9)^(1/12)),K46)</f>
        <v>#VALUE!</v>
      </c>
      <c r="X46" s="22">
        <f>IF(ISBLANK(M46),X45*((1+Assumptions!$C$10)^(1/12)),M46)</f>
        <v>77.5</v>
      </c>
    </row>
    <row r="47" spans="1:24" ht="13.8" x14ac:dyDescent="0.3">
      <c r="A47" s="1">
        <v>37865</v>
      </c>
      <c r="B47">
        <f t="shared" si="3"/>
        <v>2004</v>
      </c>
      <c r="C47" s="19">
        <v>112.4</v>
      </c>
      <c r="D47" s="19">
        <v>117.1</v>
      </c>
      <c r="E47" s="19"/>
      <c r="F47" s="20"/>
      <c r="G47" s="20"/>
      <c r="I47" s="20"/>
      <c r="J47" s="19"/>
      <c r="L47" s="19">
        <v>86.4</v>
      </c>
      <c r="M47">
        <v>77.5</v>
      </c>
      <c r="N47" s="13" t="str">
        <f>IF(A47&gt;=DATE(2018,7,1),INDEX(Assumptions!$C$15:$K$15,MATCH(YEAR(EOMONTH($A47,6)),Assumptions!$C$14:$K$14,0))/100,"-")</f>
        <v>-</v>
      </c>
      <c r="O47" s="17">
        <f t="shared" si="0"/>
        <v>112.4</v>
      </c>
      <c r="P47" s="17">
        <f t="shared" si="1"/>
        <v>117.1</v>
      </c>
      <c r="Q47" s="17" t="e">
        <f t="shared" si="2"/>
        <v>#VALUE!</v>
      </c>
      <c r="R47" s="18"/>
      <c r="S47" s="26"/>
      <c r="T47" s="22" t="e">
        <f>IF(ISBLANK(H47),T46*((1+Assumptions!$C$6)^(1/12)),H47)</f>
        <v>#VALUE!</v>
      </c>
      <c r="U47" s="26"/>
      <c r="V47" s="22" t="e">
        <f>IF(ISBLANK(J47),V46*((1+Assumptions!$C$8)^(1/12)),J47)</f>
        <v>#VALUE!</v>
      </c>
      <c r="W47" s="22" t="e">
        <f>IF(ISBLANK(K47),W46*((1+Assumptions!$C$9)^(1/12)),K47)</f>
        <v>#VALUE!</v>
      </c>
      <c r="X47" s="22">
        <f>IF(ISBLANK(M47),X46*((1+Assumptions!$C$10)^(1/12)),M47)</f>
        <v>77.5</v>
      </c>
    </row>
    <row r="48" spans="1:24" ht="13.8" x14ac:dyDescent="0.3">
      <c r="A48" s="1">
        <v>37895</v>
      </c>
      <c r="B48">
        <f t="shared" si="3"/>
        <v>2004</v>
      </c>
      <c r="C48" s="19">
        <v>112.9</v>
      </c>
      <c r="D48" s="19">
        <v>117.5</v>
      </c>
      <c r="E48" s="19"/>
      <c r="F48" s="20"/>
      <c r="G48" s="20"/>
      <c r="I48" s="20"/>
      <c r="J48" s="19"/>
      <c r="L48" s="19">
        <v>86.4</v>
      </c>
      <c r="M48">
        <v>77.5</v>
      </c>
      <c r="N48" s="13" t="str">
        <f>IF(A48&gt;=DATE(2018,7,1),INDEX(Assumptions!$C$15:$K$15,MATCH(YEAR(EOMONTH($A48,6)),Assumptions!$C$14:$K$14,0))/100,"-")</f>
        <v>-</v>
      </c>
      <c r="O48" s="17">
        <f t="shared" si="0"/>
        <v>112.9</v>
      </c>
      <c r="P48" s="17">
        <f t="shared" si="1"/>
        <v>117.5</v>
      </c>
      <c r="Q48" s="17" t="e">
        <f t="shared" si="2"/>
        <v>#VALUE!</v>
      </c>
      <c r="R48" s="18"/>
      <c r="S48" s="26"/>
      <c r="T48" s="22" t="e">
        <f>IF(ISBLANK(H48),T47*((1+Assumptions!$C$6)^(1/12)),H48)</f>
        <v>#VALUE!</v>
      </c>
      <c r="U48" s="26"/>
      <c r="V48" s="22" t="e">
        <f>IF(ISBLANK(J48),V47*((1+Assumptions!$C$8)^(1/12)),J48)</f>
        <v>#VALUE!</v>
      </c>
      <c r="W48" s="22" t="e">
        <f>IF(ISBLANK(K48),W47*((1+Assumptions!$C$9)^(1/12)),K48)</f>
        <v>#VALUE!</v>
      </c>
      <c r="X48" s="22">
        <f>IF(ISBLANK(M48),X47*((1+Assumptions!$C$10)^(1/12)),M48)</f>
        <v>77.5</v>
      </c>
    </row>
    <row r="49" spans="1:24" ht="13.8" x14ac:dyDescent="0.3">
      <c r="A49" s="1">
        <v>37926</v>
      </c>
      <c r="B49">
        <f t="shared" si="3"/>
        <v>2004</v>
      </c>
      <c r="C49" s="19">
        <v>113.1</v>
      </c>
      <c r="D49" s="19">
        <v>117.1</v>
      </c>
      <c r="E49" s="19"/>
      <c r="F49" s="20"/>
      <c r="G49" s="20"/>
      <c r="I49" s="20"/>
      <c r="J49" s="19"/>
      <c r="L49" s="19">
        <v>86.4</v>
      </c>
      <c r="M49">
        <v>77.5</v>
      </c>
      <c r="N49" s="13" t="str">
        <f>IF(A49&gt;=DATE(2018,7,1),INDEX(Assumptions!$C$15:$K$15,MATCH(YEAR(EOMONTH($A49,6)),Assumptions!$C$14:$K$14,0))/100,"-")</f>
        <v>-</v>
      </c>
      <c r="O49" s="17">
        <f t="shared" si="0"/>
        <v>113.1</v>
      </c>
      <c r="P49" s="17">
        <f t="shared" si="1"/>
        <v>117.1</v>
      </c>
      <c r="Q49" s="17" t="e">
        <f t="shared" si="2"/>
        <v>#VALUE!</v>
      </c>
      <c r="R49" s="18"/>
      <c r="S49" s="26"/>
      <c r="T49" s="22" t="e">
        <f>IF(ISBLANK(H49),T48*((1+Assumptions!$C$6)^(1/12)),H49)</f>
        <v>#VALUE!</v>
      </c>
      <c r="U49" s="26"/>
      <c r="V49" s="22" t="e">
        <f>IF(ISBLANK(J49),V48*((1+Assumptions!$C$8)^(1/12)),J49)</f>
        <v>#VALUE!</v>
      </c>
      <c r="W49" s="22" t="e">
        <f>IF(ISBLANK(K49),W48*((1+Assumptions!$C$9)^(1/12)),K49)</f>
        <v>#VALUE!</v>
      </c>
      <c r="X49" s="22">
        <f>IF(ISBLANK(M49),X48*((1+Assumptions!$C$10)^(1/12)),M49)</f>
        <v>77.5</v>
      </c>
    </row>
    <row r="50" spans="1:24" ht="13.8" x14ac:dyDescent="0.3">
      <c r="A50" s="1">
        <v>37956</v>
      </c>
      <c r="B50">
        <f t="shared" si="3"/>
        <v>2004</v>
      </c>
      <c r="C50" s="19">
        <v>113.2</v>
      </c>
      <c r="D50" s="19">
        <v>118.1</v>
      </c>
      <c r="E50" s="19"/>
      <c r="F50" s="20"/>
      <c r="G50" s="20"/>
      <c r="I50" s="20"/>
      <c r="J50" s="19"/>
      <c r="L50" s="19">
        <v>86.3</v>
      </c>
      <c r="M50">
        <v>77.400000000000006</v>
      </c>
      <c r="N50" s="13" t="str">
        <f>IF(A50&gt;=DATE(2018,7,1),INDEX(Assumptions!$C$15:$K$15,MATCH(YEAR(EOMONTH($A50,6)),Assumptions!$C$14:$K$14,0))/100,"-")</f>
        <v>-</v>
      </c>
      <c r="O50" s="17">
        <f t="shared" si="0"/>
        <v>113.2</v>
      </c>
      <c r="P50" s="17">
        <f t="shared" si="1"/>
        <v>118.1</v>
      </c>
      <c r="Q50" s="17" t="e">
        <f t="shared" si="2"/>
        <v>#VALUE!</v>
      </c>
      <c r="R50" s="18"/>
      <c r="S50" s="26"/>
      <c r="T50" s="22" t="e">
        <f>IF(ISBLANK(H50),T49*((1+Assumptions!$C$6)^(1/12)),H50)</f>
        <v>#VALUE!</v>
      </c>
      <c r="U50" s="26"/>
      <c r="V50" s="22" t="e">
        <f>IF(ISBLANK(J50),V49*((1+Assumptions!$C$8)^(1/12)),J50)</f>
        <v>#VALUE!</v>
      </c>
      <c r="W50" s="22" t="e">
        <f>IF(ISBLANK(K50),W49*((1+Assumptions!$C$9)^(1/12)),K50)</f>
        <v>#VALUE!</v>
      </c>
      <c r="X50" s="22">
        <f>IF(ISBLANK(M50),X49*((1+Assumptions!$C$10)^(1/12)),M50)</f>
        <v>77.400000000000006</v>
      </c>
    </row>
    <row r="51" spans="1:24" ht="13.8" x14ac:dyDescent="0.3">
      <c r="A51" s="1">
        <v>37987</v>
      </c>
      <c r="B51">
        <f t="shared" si="3"/>
        <v>2004</v>
      </c>
      <c r="C51" s="19">
        <v>113.9</v>
      </c>
      <c r="D51" s="19">
        <v>118.4</v>
      </c>
      <c r="E51" s="19"/>
      <c r="F51" s="20"/>
      <c r="G51" s="20"/>
      <c r="I51" s="20"/>
      <c r="J51" s="19"/>
      <c r="L51" s="19">
        <v>86.4</v>
      </c>
      <c r="M51">
        <v>77.5</v>
      </c>
      <c r="N51" s="13" t="str">
        <f>IF(A51&gt;=DATE(2018,7,1),INDEX(Assumptions!$C$15:$K$15,MATCH(YEAR(EOMONTH($A51,6)),Assumptions!$C$14:$K$14,0))/100,"-")</f>
        <v>-</v>
      </c>
      <c r="O51" s="17">
        <f t="shared" si="0"/>
        <v>113.9</v>
      </c>
      <c r="P51" s="17">
        <f t="shared" si="1"/>
        <v>118.4</v>
      </c>
      <c r="Q51" s="17" t="e">
        <f t="shared" si="2"/>
        <v>#VALUE!</v>
      </c>
      <c r="R51" s="18"/>
      <c r="S51" s="26"/>
      <c r="T51" s="22" t="e">
        <f>IF(ISBLANK(H51),T50*((1+Assumptions!$C$6)^(1/12)),H51)</f>
        <v>#VALUE!</v>
      </c>
      <c r="U51" s="26"/>
      <c r="V51" s="22" t="e">
        <f>IF(ISBLANK(J51),V50*((1+Assumptions!$C$8)^(1/12)),J51)</f>
        <v>#VALUE!</v>
      </c>
      <c r="W51" s="22" t="e">
        <f>IF(ISBLANK(K51),W50*((1+Assumptions!$C$9)^(1/12)),K51)</f>
        <v>#VALUE!</v>
      </c>
      <c r="X51" s="22">
        <f>IF(ISBLANK(M51),X50*((1+Assumptions!$C$10)^(1/12)),M51)</f>
        <v>77.5</v>
      </c>
    </row>
    <row r="52" spans="1:24" ht="13.8" x14ac:dyDescent="0.3">
      <c r="A52" s="1">
        <v>38018</v>
      </c>
      <c r="B52">
        <f t="shared" si="3"/>
        <v>2004</v>
      </c>
      <c r="C52" s="19">
        <v>112.1</v>
      </c>
      <c r="D52" s="19">
        <v>118.4</v>
      </c>
      <c r="E52" s="19"/>
      <c r="F52" s="20"/>
      <c r="G52" s="20"/>
      <c r="I52" s="20"/>
      <c r="J52" s="19"/>
      <c r="L52" s="19">
        <v>86.4</v>
      </c>
      <c r="M52">
        <v>77.599999999999994</v>
      </c>
      <c r="N52" s="13" t="str">
        <f>IF(A52&gt;=DATE(2018,7,1),INDEX(Assumptions!$C$15:$K$15,MATCH(YEAR(EOMONTH($A52,6)),Assumptions!$C$14:$K$14,0))/100,"-")</f>
        <v>-</v>
      </c>
      <c r="O52" s="17">
        <f t="shared" si="0"/>
        <v>112.1</v>
      </c>
      <c r="P52" s="17">
        <f t="shared" si="1"/>
        <v>118.4</v>
      </c>
      <c r="Q52" s="17" t="e">
        <f t="shared" si="2"/>
        <v>#VALUE!</v>
      </c>
      <c r="R52" s="18"/>
      <c r="S52" s="26"/>
      <c r="T52" s="22" t="e">
        <f>IF(ISBLANK(H52),T51*((1+Assumptions!$C$6)^(1/12)),H52)</f>
        <v>#VALUE!</v>
      </c>
      <c r="U52" s="26"/>
      <c r="V52" s="22" t="e">
        <f>IF(ISBLANK(J52),V51*((1+Assumptions!$C$8)^(1/12)),J52)</f>
        <v>#VALUE!</v>
      </c>
      <c r="W52" s="22" t="e">
        <f>IF(ISBLANK(K52),W51*((1+Assumptions!$C$9)^(1/12)),K52)</f>
        <v>#VALUE!</v>
      </c>
      <c r="X52" s="22">
        <f>IF(ISBLANK(M52),X51*((1+Assumptions!$C$10)^(1/12)),M52)</f>
        <v>77.599999999999994</v>
      </c>
    </row>
    <row r="53" spans="1:24" ht="13.8" x14ac:dyDescent="0.3">
      <c r="A53" s="1">
        <v>38047</v>
      </c>
      <c r="B53">
        <f t="shared" si="3"/>
        <v>2004</v>
      </c>
      <c r="C53" s="19">
        <v>114.3</v>
      </c>
      <c r="D53" s="19">
        <v>120.2</v>
      </c>
      <c r="E53" s="19"/>
      <c r="F53" s="20"/>
      <c r="G53" s="20"/>
      <c r="I53" s="20"/>
      <c r="J53" s="19"/>
      <c r="L53" s="19">
        <v>86.5</v>
      </c>
      <c r="M53">
        <v>77.599999999999994</v>
      </c>
      <c r="N53" s="13" t="str">
        <f>IF(A53&gt;=DATE(2018,7,1),INDEX(Assumptions!$C$15:$K$15,MATCH(YEAR(EOMONTH($A53,6)),Assumptions!$C$14:$K$14,0))/100,"-")</f>
        <v>-</v>
      </c>
      <c r="O53" s="17">
        <f t="shared" si="0"/>
        <v>114.3</v>
      </c>
      <c r="P53" s="17">
        <f t="shared" si="1"/>
        <v>120.2</v>
      </c>
      <c r="Q53" s="17" t="e">
        <f t="shared" si="2"/>
        <v>#VALUE!</v>
      </c>
      <c r="R53" s="18"/>
      <c r="S53" s="26"/>
      <c r="T53" s="22" t="e">
        <f>IF(ISBLANK(H53),T52*((1+Assumptions!$C$6)^(1/12)),H53)</f>
        <v>#VALUE!</v>
      </c>
      <c r="U53" s="26"/>
      <c r="V53" s="22" t="e">
        <f>IF(ISBLANK(J53),V52*((1+Assumptions!$C$8)^(1/12)),J53)</f>
        <v>#VALUE!</v>
      </c>
      <c r="W53" s="22" t="e">
        <f>IF(ISBLANK(K53),W52*((1+Assumptions!$C$9)^(1/12)),K53)</f>
        <v>#VALUE!</v>
      </c>
      <c r="X53" s="22">
        <f>IF(ISBLANK(M53),X52*((1+Assumptions!$C$10)^(1/12)),M53)</f>
        <v>77.599999999999994</v>
      </c>
    </row>
    <row r="54" spans="1:24" ht="13.8" x14ac:dyDescent="0.3">
      <c r="A54" s="1">
        <v>38078</v>
      </c>
      <c r="B54">
        <f t="shared" si="3"/>
        <v>2005</v>
      </c>
      <c r="C54" s="19">
        <v>115.3</v>
      </c>
      <c r="D54" s="19">
        <v>119.4</v>
      </c>
      <c r="E54" s="19"/>
      <c r="F54" s="20"/>
      <c r="G54" s="20"/>
      <c r="I54" s="20"/>
      <c r="J54" s="19"/>
      <c r="L54" s="19">
        <v>86.6</v>
      </c>
      <c r="M54">
        <v>77.7</v>
      </c>
      <c r="N54" s="13" t="str">
        <f>IF(A54&gt;=DATE(2018,7,1),INDEX(Assumptions!$C$15:$K$15,MATCH(YEAR(EOMONTH($A54,6)),Assumptions!$C$14:$K$14,0))/100,"-")</f>
        <v>-</v>
      </c>
      <c r="O54" s="17">
        <f t="shared" si="0"/>
        <v>115.3</v>
      </c>
      <c r="P54" s="17">
        <f t="shared" si="1"/>
        <v>119.4</v>
      </c>
      <c r="Q54" s="17" t="e">
        <f t="shared" si="2"/>
        <v>#VALUE!</v>
      </c>
      <c r="R54" s="18"/>
      <c r="S54" s="26"/>
      <c r="T54" s="22" t="e">
        <f>IF(ISBLANK(H54),T53*((1+Assumptions!$C$6)^(1/12)),H54)</f>
        <v>#VALUE!</v>
      </c>
      <c r="U54" s="26"/>
      <c r="V54" s="22" t="e">
        <f>IF(ISBLANK(J54),V53*((1+Assumptions!$C$8)^(1/12)),J54)</f>
        <v>#VALUE!</v>
      </c>
      <c r="W54" s="22" t="e">
        <f>IF(ISBLANK(K54),W53*((1+Assumptions!$C$9)^(1/12)),K54)</f>
        <v>#VALUE!</v>
      </c>
      <c r="X54" s="22">
        <f>IF(ISBLANK(M54),X53*((1+Assumptions!$C$10)^(1/12)),M54)</f>
        <v>77.7</v>
      </c>
    </row>
    <row r="55" spans="1:24" ht="13.8" x14ac:dyDescent="0.3">
      <c r="A55" s="1">
        <v>38108</v>
      </c>
      <c r="B55">
        <f t="shared" si="3"/>
        <v>2005</v>
      </c>
      <c r="C55" s="19">
        <v>115.8</v>
      </c>
      <c r="D55" s="19">
        <v>120.4</v>
      </c>
      <c r="E55" s="19"/>
      <c r="F55" s="20"/>
      <c r="G55" s="20"/>
      <c r="I55" s="20"/>
      <c r="J55" s="19"/>
      <c r="K55" s="79"/>
      <c r="L55" s="19">
        <v>86.8</v>
      </c>
      <c r="M55">
        <v>77.900000000000006</v>
      </c>
      <c r="N55" s="13" t="str">
        <f>IF(A55&gt;=DATE(2018,7,1),INDEX(Assumptions!$C$15:$K$15,MATCH(YEAR(EOMONTH($A55,6)),Assumptions!$C$14:$K$14,0))/100,"-")</f>
        <v>-</v>
      </c>
      <c r="O55" s="17">
        <f t="shared" si="0"/>
        <v>115.8</v>
      </c>
      <c r="P55" s="17">
        <f t="shared" si="1"/>
        <v>120.4</v>
      </c>
      <c r="Q55" s="17" t="e">
        <f t="shared" si="2"/>
        <v>#VALUE!</v>
      </c>
      <c r="R55" s="18"/>
      <c r="S55" s="26"/>
      <c r="T55" s="22" t="e">
        <f>IF(ISBLANK(H55),T54*((1+Assumptions!$C$6)^(1/12)),H55)</f>
        <v>#VALUE!</v>
      </c>
      <c r="U55" s="26"/>
      <c r="V55" s="22" t="e">
        <f>IF(ISBLANK(J55),V54*((1+Assumptions!$C$8)^(1/12)),J55)</f>
        <v>#VALUE!</v>
      </c>
      <c r="W55" s="22" t="e">
        <f>IF(ISBLANK(K55),W54*((1+Assumptions!$C$9)^(1/12)),K55)</f>
        <v>#VALUE!</v>
      </c>
      <c r="X55" s="22">
        <f>IF(ISBLANK(M55),X54*((1+Assumptions!$C$10)^(1/12)),M55)</f>
        <v>77.900000000000006</v>
      </c>
    </row>
    <row r="56" spans="1:24" ht="13.8" x14ac:dyDescent="0.3">
      <c r="A56" s="1">
        <v>38139</v>
      </c>
      <c r="B56">
        <f t="shared" si="3"/>
        <v>2005</v>
      </c>
      <c r="C56" s="19">
        <v>115.8</v>
      </c>
      <c r="D56" s="19">
        <v>117.8</v>
      </c>
      <c r="E56" s="19"/>
      <c r="F56" s="20"/>
      <c r="G56" s="20"/>
      <c r="I56" s="20"/>
      <c r="J56" s="19"/>
      <c r="K56" s="79"/>
      <c r="L56" s="19">
        <v>86.7</v>
      </c>
      <c r="M56">
        <v>77.8</v>
      </c>
      <c r="N56" s="13" t="str">
        <f>IF(A56&gt;=DATE(2018,7,1),INDEX(Assumptions!$C$15:$K$15,MATCH(YEAR(EOMONTH($A56,6)),Assumptions!$C$14:$K$14,0))/100,"-")</f>
        <v>-</v>
      </c>
      <c r="O56" s="17">
        <f t="shared" si="0"/>
        <v>115.8</v>
      </c>
      <c r="P56" s="17">
        <f t="shared" si="1"/>
        <v>117.8</v>
      </c>
      <c r="Q56" s="17" t="e">
        <f t="shared" si="2"/>
        <v>#VALUE!</v>
      </c>
      <c r="R56" s="18"/>
      <c r="S56" s="26"/>
      <c r="T56" s="22" t="e">
        <f>IF(ISBLANK(H56),T55*((1+Assumptions!$C$6)^(1/12)),H56)</f>
        <v>#VALUE!</v>
      </c>
      <c r="U56" s="26"/>
      <c r="V56" s="22" t="e">
        <f>IF(ISBLANK(J56),V55*((1+Assumptions!$C$8)^(1/12)),J56)</f>
        <v>#VALUE!</v>
      </c>
      <c r="W56" s="22" t="e">
        <f>IF(ISBLANK(K56),W55*((1+Assumptions!$C$9)^(1/12)),K56)</f>
        <v>#VALUE!</v>
      </c>
      <c r="X56" s="22">
        <f>IF(ISBLANK(M56),X55*((1+Assumptions!$C$10)^(1/12)),M56)</f>
        <v>77.8</v>
      </c>
    </row>
    <row r="57" spans="1:24" ht="13.8" x14ac:dyDescent="0.3">
      <c r="A57" s="1">
        <v>38169</v>
      </c>
      <c r="B57">
        <f t="shared" si="3"/>
        <v>2005</v>
      </c>
      <c r="C57" s="19">
        <v>116.5</v>
      </c>
      <c r="D57" s="19">
        <v>118.7</v>
      </c>
      <c r="E57" s="19"/>
      <c r="F57" s="20"/>
      <c r="G57" s="20"/>
      <c r="I57" s="20"/>
      <c r="J57" s="19"/>
      <c r="K57" s="79"/>
      <c r="L57" s="19">
        <v>86.9</v>
      </c>
      <c r="M57">
        <v>78</v>
      </c>
      <c r="N57" s="13" t="str">
        <f>IF(A57&gt;=DATE(2018,7,1),INDEX(Assumptions!$C$15:$K$15,MATCH(YEAR(EOMONTH($A57,6)),Assumptions!$C$14:$K$14,0))/100,"-")</f>
        <v>-</v>
      </c>
      <c r="O57" s="17">
        <f t="shared" si="0"/>
        <v>116.5</v>
      </c>
      <c r="P57" s="17">
        <f t="shared" si="1"/>
        <v>118.7</v>
      </c>
      <c r="Q57" s="17" t="e">
        <f t="shared" si="2"/>
        <v>#VALUE!</v>
      </c>
      <c r="R57" s="18"/>
      <c r="S57" s="26"/>
      <c r="T57" s="22" t="e">
        <f>IF(ISBLANK(H57),T56*((1+Assumptions!$C$6)^(1/12)),H57)</f>
        <v>#VALUE!</v>
      </c>
      <c r="U57" s="26"/>
      <c r="V57" s="22" t="e">
        <f>IF(ISBLANK(J57),V56*((1+Assumptions!$C$8)^(1/12)),J57)</f>
        <v>#VALUE!</v>
      </c>
      <c r="W57" s="22" t="e">
        <f>IF(ISBLANK(K57),W56*((1+Assumptions!$C$9)^(1/12)),K57)</f>
        <v>#VALUE!</v>
      </c>
      <c r="X57" s="22">
        <f>IF(ISBLANK(M57),X56*((1+Assumptions!$C$10)^(1/12)),M57)</f>
        <v>78</v>
      </c>
    </row>
    <row r="58" spans="1:24" ht="13.8" x14ac:dyDescent="0.3">
      <c r="A58" s="1">
        <v>38200</v>
      </c>
      <c r="B58">
        <f t="shared" si="3"/>
        <v>2005</v>
      </c>
      <c r="C58" s="19">
        <v>116.8</v>
      </c>
      <c r="D58" s="19">
        <v>119.4</v>
      </c>
      <c r="E58" s="19"/>
      <c r="F58" s="20"/>
      <c r="G58" s="20"/>
      <c r="I58" s="20"/>
      <c r="J58" s="19"/>
      <c r="K58" s="79"/>
      <c r="L58" s="19">
        <v>87.2</v>
      </c>
      <c r="M58">
        <v>78.3</v>
      </c>
      <c r="N58" s="13" t="str">
        <f>IF(A58&gt;=DATE(2018,7,1),INDEX(Assumptions!$C$15:$K$15,MATCH(YEAR(EOMONTH($A58,6)),Assumptions!$C$14:$K$14,0))/100,"-")</f>
        <v>-</v>
      </c>
      <c r="O58" s="17">
        <f t="shared" si="0"/>
        <v>116.8</v>
      </c>
      <c r="P58" s="17">
        <f t="shared" si="1"/>
        <v>119.4</v>
      </c>
      <c r="Q58" s="17" t="e">
        <f t="shared" si="2"/>
        <v>#VALUE!</v>
      </c>
      <c r="R58" s="18"/>
      <c r="S58" s="26"/>
      <c r="T58" s="22" t="e">
        <f>IF(ISBLANK(H58),T57*((1+Assumptions!$C$6)^(1/12)),H58)</f>
        <v>#VALUE!</v>
      </c>
      <c r="U58" s="26"/>
      <c r="V58" s="22" t="e">
        <f>IF(ISBLANK(J58),V57*((1+Assumptions!$C$8)^(1/12)),J58)</f>
        <v>#VALUE!</v>
      </c>
      <c r="W58" s="22" t="e">
        <f>IF(ISBLANK(K58),W57*((1+Assumptions!$C$9)^(1/12)),K58)</f>
        <v>#VALUE!</v>
      </c>
      <c r="X58" s="22">
        <f>IF(ISBLANK(M58),X57*((1+Assumptions!$C$10)^(1/12)),M58)</f>
        <v>78.3</v>
      </c>
    </row>
    <row r="59" spans="1:24" ht="13.8" x14ac:dyDescent="0.3">
      <c r="A59" s="1">
        <v>38231</v>
      </c>
      <c r="B59">
        <f t="shared" si="3"/>
        <v>2005</v>
      </c>
      <c r="C59" s="19">
        <v>117.6</v>
      </c>
      <c r="D59" s="19">
        <v>117.3</v>
      </c>
      <c r="E59" s="19"/>
      <c r="F59" s="20"/>
      <c r="G59" s="20"/>
      <c r="I59" s="20"/>
      <c r="J59" s="19"/>
      <c r="K59" s="79"/>
      <c r="L59" s="19">
        <v>87.4</v>
      </c>
      <c r="M59">
        <v>78.5</v>
      </c>
      <c r="N59" s="13" t="str">
        <f>IF(A59&gt;=DATE(2018,7,1),INDEX(Assumptions!$C$15:$K$15,MATCH(YEAR(EOMONTH($A59,6)),Assumptions!$C$14:$K$14,0))/100,"-")</f>
        <v>-</v>
      </c>
      <c r="O59" s="17">
        <f t="shared" si="0"/>
        <v>117.6</v>
      </c>
      <c r="P59" s="17">
        <f t="shared" si="1"/>
        <v>117.3</v>
      </c>
      <c r="Q59" s="17" t="e">
        <f t="shared" si="2"/>
        <v>#VALUE!</v>
      </c>
      <c r="R59" s="18"/>
      <c r="S59" s="26"/>
      <c r="T59" s="22" t="e">
        <f>IF(ISBLANK(H59),T58*((1+Assumptions!$C$6)^(1/12)),H59)</f>
        <v>#VALUE!</v>
      </c>
      <c r="U59" s="26"/>
      <c r="V59" s="22" t="e">
        <f>IF(ISBLANK(J59),V58*((1+Assumptions!$C$8)^(1/12)),J59)</f>
        <v>#VALUE!</v>
      </c>
      <c r="W59" s="22" t="e">
        <f>IF(ISBLANK(K59),W58*((1+Assumptions!$C$9)^(1/12)),K59)</f>
        <v>#VALUE!</v>
      </c>
      <c r="X59" s="22">
        <f>IF(ISBLANK(M59),X58*((1+Assumptions!$C$10)^(1/12)),M59)</f>
        <v>78.5</v>
      </c>
    </row>
    <row r="60" spans="1:24" ht="13.8" x14ac:dyDescent="0.3">
      <c r="A60" s="1">
        <v>38261</v>
      </c>
      <c r="B60">
        <f t="shared" si="3"/>
        <v>2005</v>
      </c>
      <c r="C60" s="19">
        <v>118.5</v>
      </c>
      <c r="D60" s="19">
        <v>117.1</v>
      </c>
      <c r="E60" s="19"/>
      <c r="F60" s="20"/>
      <c r="G60" s="20"/>
      <c r="I60" s="20"/>
      <c r="J60" s="19"/>
      <c r="K60" s="79"/>
      <c r="L60" s="19">
        <v>88.3</v>
      </c>
      <c r="M60">
        <v>79.2</v>
      </c>
      <c r="N60" s="13" t="str">
        <f>IF(A60&gt;=DATE(2018,7,1),INDEX(Assumptions!$C$15:$K$15,MATCH(YEAR(EOMONTH($A60,6)),Assumptions!$C$14:$K$14,0))/100,"-")</f>
        <v>-</v>
      </c>
      <c r="O60" s="17">
        <f t="shared" si="0"/>
        <v>118.5</v>
      </c>
      <c r="P60" s="17">
        <f t="shared" si="1"/>
        <v>117.1</v>
      </c>
      <c r="Q60" s="17" t="e">
        <f t="shared" si="2"/>
        <v>#VALUE!</v>
      </c>
      <c r="R60" s="18"/>
      <c r="S60" s="26"/>
      <c r="T60" s="22" t="e">
        <f>IF(ISBLANK(H60),T59*((1+Assumptions!$C$6)^(1/12)),H60)</f>
        <v>#VALUE!</v>
      </c>
      <c r="U60" s="26"/>
      <c r="V60" s="22" t="e">
        <f>IF(ISBLANK(J60),V59*((1+Assumptions!$C$8)^(1/12)),J60)</f>
        <v>#VALUE!</v>
      </c>
      <c r="W60" s="22" t="e">
        <f>IF(ISBLANK(K60),W59*((1+Assumptions!$C$9)^(1/12)),K60)</f>
        <v>#VALUE!</v>
      </c>
      <c r="X60" s="22">
        <f>IF(ISBLANK(M60),X59*((1+Assumptions!$C$10)^(1/12)),M60)</f>
        <v>79.2</v>
      </c>
    </row>
    <row r="61" spans="1:24" ht="13.8" x14ac:dyDescent="0.3">
      <c r="A61" s="1">
        <v>38292</v>
      </c>
      <c r="B61">
        <f t="shared" si="3"/>
        <v>2005</v>
      </c>
      <c r="C61" s="19">
        <v>118.4</v>
      </c>
      <c r="D61" s="19">
        <v>119.5</v>
      </c>
      <c r="E61" s="19"/>
      <c r="F61" s="20"/>
      <c r="G61" s="20"/>
      <c r="I61" s="20"/>
      <c r="J61" s="19"/>
      <c r="K61" s="79"/>
      <c r="L61" s="19">
        <v>87.9</v>
      </c>
      <c r="M61">
        <v>78.900000000000006</v>
      </c>
      <c r="N61" s="13" t="str">
        <f>IF(A61&gt;=DATE(2018,7,1),INDEX(Assumptions!$C$15:$K$15,MATCH(YEAR(EOMONTH($A61,6)),Assumptions!$C$14:$K$14,0))/100,"-")</f>
        <v>-</v>
      </c>
      <c r="O61" s="17">
        <f t="shared" si="0"/>
        <v>118.4</v>
      </c>
      <c r="P61" s="17">
        <f t="shared" si="1"/>
        <v>119.5</v>
      </c>
      <c r="Q61" s="17" t="e">
        <f t="shared" si="2"/>
        <v>#VALUE!</v>
      </c>
      <c r="R61" s="18"/>
      <c r="S61" s="26"/>
      <c r="T61" s="22" t="e">
        <f>IF(ISBLANK(H61),T60*((1+Assumptions!$C$6)^(1/12)),H61)</f>
        <v>#VALUE!</v>
      </c>
      <c r="U61" s="26"/>
      <c r="V61" s="22" t="e">
        <f>IF(ISBLANK(J61),V60*((1+Assumptions!$C$8)^(1/12)),J61)</f>
        <v>#VALUE!</v>
      </c>
      <c r="W61" s="22" t="e">
        <f>IF(ISBLANK(K61),W60*((1+Assumptions!$C$9)^(1/12)),K61)</f>
        <v>#VALUE!</v>
      </c>
      <c r="X61" s="22">
        <f>IF(ISBLANK(M61),X60*((1+Assumptions!$C$10)^(1/12)),M61)</f>
        <v>78.900000000000006</v>
      </c>
    </row>
    <row r="62" spans="1:24" ht="13.8" x14ac:dyDescent="0.3">
      <c r="A62" s="1">
        <v>38322</v>
      </c>
      <c r="B62">
        <f t="shared" si="3"/>
        <v>2005</v>
      </c>
      <c r="C62" s="19">
        <v>118.9</v>
      </c>
      <c r="D62" s="19">
        <v>117.7</v>
      </c>
      <c r="E62" s="19"/>
      <c r="F62" s="20"/>
      <c r="G62" s="20"/>
      <c r="I62" s="20"/>
      <c r="J62" s="19"/>
      <c r="K62" s="79"/>
      <c r="L62" s="19">
        <v>88</v>
      </c>
      <c r="M62">
        <v>79</v>
      </c>
      <c r="N62" s="13" t="str">
        <f>IF(A62&gt;=DATE(2018,7,1),INDEX(Assumptions!$C$15:$K$15,MATCH(YEAR(EOMONTH($A62,6)),Assumptions!$C$14:$K$14,0))/100,"-")</f>
        <v>-</v>
      </c>
      <c r="O62" s="17">
        <f t="shared" si="0"/>
        <v>118.9</v>
      </c>
      <c r="P62" s="17">
        <f t="shared" si="1"/>
        <v>117.7</v>
      </c>
      <c r="Q62" s="17" t="e">
        <f t="shared" si="2"/>
        <v>#VALUE!</v>
      </c>
      <c r="R62" s="18"/>
      <c r="S62" s="26"/>
      <c r="T62" s="22" t="e">
        <f>IF(ISBLANK(H62),T61*((1+Assumptions!$C$6)^(1/12)),H62)</f>
        <v>#VALUE!</v>
      </c>
      <c r="U62" s="26"/>
      <c r="V62" s="22" t="e">
        <f>IF(ISBLANK(J62),V61*((1+Assumptions!$C$8)^(1/12)),J62)</f>
        <v>#VALUE!</v>
      </c>
      <c r="W62" s="22" t="e">
        <f>IF(ISBLANK(K62),W61*((1+Assumptions!$C$9)^(1/12)),K62)</f>
        <v>#VALUE!</v>
      </c>
      <c r="X62" s="22">
        <f>IF(ISBLANK(M62),X61*((1+Assumptions!$C$10)^(1/12)),M62)</f>
        <v>79</v>
      </c>
    </row>
    <row r="63" spans="1:24" ht="13.8" x14ac:dyDescent="0.3">
      <c r="A63" s="1">
        <v>38353</v>
      </c>
      <c r="B63">
        <f t="shared" si="3"/>
        <v>2005</v>
      </c>
      <c r="C63" s="19">
        <v>119</v>
      </c>
      <c r="D63" s="19">
        <v>122.5</v>
      </c>
      <c r="E63" s="19"/>
      <c r="F63" s="20"/>
      <c r="G63" s="20"/>
      <c r="I63" s="20"/>
      <c r="J63" s="19"/>
      <c r="K63" s="79"/>
      <c r="L63" s="19">
        <v>88.3</v>
      </c>
      <c r="M63">
        <v>79.2</v>
      </c>
      <c r="N63" s="13" t="str">
        <f>IF(A63&gt;=DATE(2018,7,1),INDEX(Assumptions!$C$15:$K$15,MATCH(YEAR(EOMONTH($A63,6)),Assumptions!$C$14:$K$14,0))/100,"-")</f>
        <v>-</v>
      </c>
      <c r="O63" s="17">
        <f t="shared" si="0"/>
        <v>119</v>
      </c>
      <c r="P63" s="17">
        <f t="shared" si="1"/>
        <v>122.5</v>
      </c>
      <c r="Q63" s="17" t="e">
        <f t="shared" si="2"/>
        <v>#VALUE!</v>
      </c>
      <c r="R63" s="18"/>
      <c r="S63" s="26"/>
      <c r="T63" s="22" t="e">
        <f>IF(ISBLANK(H63),T62*((1+Assumptions!$C$6)^(1/12)),H63)</f>
        <v>#VALUE!</v>
      </c>
      <c r="U63" s="26"/>
      <c r="V63" s="22" t="e">
        <f>IF(ISBLANK(J63),V62*((1+Assumptions!$C$8)^(1/12)),J63)</f>
        <v>#VALUE!</v>
      </c>
      <c r="W63" s="22" t="e">
        <f>IF(ISBLANK(K63),W62*((1+Assumptions!$C$9)^(1/12)),K63)</f>
        <v>#VALUE!</v>
      </c>
      <c r="X63" s="22">
        <f>IF(ISBLANK(M63),X62*((1+Assumptions!$C$10)^(1/12)),M63)</f>
        <v>79.2</v>
      </c>
    </row>
    <row r="64" spans="1:24" ht="13.8" x14ac:dyDescent="0.3">
      <c r="A64" s="1">
        <v>38384</v>
      </c>
      <c r="B64">
        <f t="shared" si="3"/>
        <v>2005</v>
      </c>
      <c r="C64" s="19">
        <v>118.5</v>
      </c>
      <c r="D64" s="19">
        <v>118.5</v>
      </c>
      <c r="E64" s="19"/>
      <c r="F64" s="20"/>
      <c r="G64" s="20"/>
      <c r="I64" s="20"/>
      <c r="J64" s="19"/>
      <c r="K64" s="79"/>
      <c r="L64" s="19">
        <v>88.5</v>
      </c>
      <c r="M64">
        <v>79.400000000000006</v>
      </c>
      <c r="N64" s="13" t="str">
        <f>IF(A64&gt;=DATE(2018,7,1),INDEX(Assumptions!$C$15:$K$15,MATCH(YEAR(EOMONTH($A64,6)),Assumptions!$C$14:$K$14,0))/100,"-")</f>
        <v>-</v>
      </c>
      <c r="O64" s="17">
        <f t="shared" si="0"/>
        <v>118.5</v>
      </c>
      <c r="P64" s="17">
        <f t="shared" si="1"/>
        <v>118.5</v>
      </c>
      <c r="Q64" s="17" t="e">
        <f t="shared" si="2"/>
        <v>#VALUE!</v>
      </c>
      <c r="R64" s="18"/>
      <c r="S64" s="26"/>
      <c r="T64" s="22" t="e">
        <f>IF(ISBLANK(H64),T63*((1+Assumptions!$C$6)^(1/12)),H64)</f>
        <v>#VALUE!</v>
      </c>
      <c r="U64" s="26"/>
      <c r="V64" s="22" t="e">
        <f>IF(ISBLANK(J64),V63*((1+Assumptions!$C$8)^(1/12)),J64)</f>
        <v>#VALUE!</v>
      </c>
      <c r="W64" s="22" t="e">
        <f>IF(ISBLANK(K64),W63*((1+Assumptions!$C$9)^(1/12)),K64)</f>
        <v>#VALUE!</v>
      </c>
      <c r="X64" s="22">
        <f>IF(ISBLANK(M64),X63*((1+Assumptions!$C$10)^(1/12)),M64)</f>
        <v>79.400000000000006</v>
      </c>
    </row>
    <row r="65" spans="1:24" ht="13.8" x14ac:dyDescent="0.3">
      <c r="A65" s="1">
        <v>38412</v>
      </c>
      <c r="B65">
        <f t="shared" si="3"/>
        <v>2005</v>
      </c>
      <c r="C65" s="19">
        <v>119.2</v>
      </c>
      <c r="D65" s="19">
        <v>120.2</v>
      </c>
      <c r="E65" s="19"/>
      <c r="F65" s="20"/>
      <c r="G65" s="20"/>
      <c r="I65" s="20"/>
      <c r="J65" s="19"/>
      <c r="K65" s="79"/>
      <c r="L65" s="19">
        <v>88.7</v>
      </c>
      <c r="M65">
        <v>79.7</v>
      </c>
      <c r="N65" s="13" t="str">
        <f>IF(A65&gt;=DATE(2018,7,1),INDEX(Assumptions!$C$15:$K$15,MATCH(YEAR(EOMONTH($A65,6)),Assumptions!$C$14:$K$14,0))/100,"-")</f>
        <v>-</v>
      </c>
      <c r="O65" s="17">
        <f t="shared" si="0"/>
        <v>119.2</v>
      </c>
      <c r="P65" s="17">
        <f t="shared" si="1"/>
        <v>120.2</v>
      </c>
      <c r="Q65" s="17" t="e">
        <f t="shared" si="2"/>
        <v>#VALUE!</v>
      </c>
      <c r="R65" s="18"/>
      <c r="S65" s="26"/>
      <c r="T65" s="22" t="e">
        <f>IF(ISBLANK(H65),T64*((1+Assumptions!$C$6)^(1/12)),H65)</f>
        <v>#VALUE!</v>
      </c>
      <c r="U65" s="26"/>
      <c r="V65" s="22" t="e">
        <f>IF(ISBLANK(J65),V64*((1+Assumptions!$C$8)^(1/12)),J65)</f>
        <v>#VALUE!</v>
      </c>
      <c r="W65" s="22" t="e">
        <f>IF(ISBLANK(K65),W64*((1+Assumptions!$C$9)^(1/12)),K65)</f>
        <v>#VALUE!</v>
      </c>
      <c r="X65" s="22">
        <f>IF(ISBLANK(M65),X64*((1+Assumptions!$C$10)^(1/12)),M65)</f>
        <v>79.7</v>
      </c>
    </row>
    <row r="66" spans="1:24" ht="13.8" x14ac:dyDescent="0.3">
      <c r="A66" s="1">
        <v>38443</v>
      </c>
      <c r="B66">
        <f t="shared" si="3"/>
        <v>2006</v>
      </c>
      <c r="C66" s="19">
        <v>119.8</v>
      </c>
      <c r="D66" s="19">
        <v>119.9</v>
      </c>
      <c r="E66" s="19"/>
      <c r="F66" s="20"/>
      <c r="G66" s="20"/>
      <c r="I66" s="20"/>
      <c r="J66" s="19"/>
      <c r="K66" s="79"/>
      <c r="L66" s="19">
        <v>89</v>
      </c>
      <c r="M66">
        <v>79.900000000000006</v>
      </c>
      <c r="N66" s="13" t="str">
        <f>IF(A66&gt;=DATE(2018,7,1),INDEX(Assumptions!$C$15:$K$15,MATCH(YEAR(EOMONTH($A66,6)),Assumptions!$C$14:$K$14,0))/100,"-")</f>
        <v>-</v>
      </c>
      <c r="O66" s="17">
        <f t="shared" si="0"/>
        <v>119.8</v>
      </c>
      <c r="P66" s="17">
        <f t="shared" si="1"/>
        <v>119.9</v>
      </c>
      <c r="Q66" s="17" t="e">
        <f t="shared" si="2"/>
        <v>#VALUE!</v>
      </c>
      <c r="R66" s="18"/>
      <c r="S66" s="26"/>
      <c r="T66" s="22" t="e">
        <f>IF(ISBLANK(H66),T65*((1+Assumptions!$C$6)^(1/12)),H66)</f>
        <v>#VALUE!</v>
      </c>
      <c r="U66" s="26"/>
      <c r="V66" s="22" t="e">
        <f>IF(ISBLANK(J66),V65*((1+Assumptions!$C$8)^(1/12)),J66)</f>
        <v>#VALUE!</v>
      </c>
      <c r="W66" s="22" t="e">
        <f>IF(ISBLANK(K66),W65*((1+Assumptions!$C$9)^(1/12)),K66)</f>
        <v>#VALUE!</v>
      </c>
      <c r="X66" s="22">
        <f>IF(ISBLANK(M66),X65*((1+Assumptions!$C$10)^(1/12)),M66)</f>
        <v>79.900000000000006</v>
      </c>
    </row>
    <row r="67" spans="1:24" ht="13.8" x14ac:dyDescent="0.3">
      <c r="A67" s="1">
        <v>38473</v>
      </c>
      <c r="B67">
        <f t="shared" si="3"/>
        <v>2006</v>
      </c>
      <c r="C67" s="19">
        <v>120.2</v>
      </c>
      <c r="D67" s="19">
        <v>120.9</v>
      </c>
      <c r="E67" s="19"/>
      <c r="F67" s="20"/>
      <c r="G67" s="20"/>
      <c r="I67" s="20"/>
      <c r="J67" s="19"/>
      <c r="K67" s="79"/>
      <c r="L67" s="19">
        <v>89.1</v>
      </c>
      <c r="M67">
        <v>80</v>
      </c>
      <c r="N67" s="13" t="str">
        <f>IF(A67&gt;=DATE(2018,7,1),INDEX(Assumptions!$C$15:$K$15,MATCH(YEAR(EOMONTH($A67,6)),Assumptions!$C$14:$K$14,0))/100,"-")</f>
        <v>-</v>
      </c>
      <c r="O67" s="17">
        <f t="shared" ref="O67:O130" si="4">IF(ISBLANK(C67),O66*((1+$N67)^(1/12)),C67)</f>
        <v>120.2</v>
      </c>
      <c r="P67" s="17">
        <f t="shared" ref="P67:P130" si="5">IF(ISBLANK(D67),P66*((1+$N67)^(1/12)),D67)</f>
        <v>120.9</v>
      </c>
      <c r="Q67" s="17" t="e">
        <f t="shared" ref="Q67:Q130" si="6">IF(ISBLANK(E67),Q66*((1+$N67)^(1/12)),E67)</f>
        <v>#VALUE!</v>
      </c>
      <c r="R67" s="18"/>
      <c r="S67" s="26"/>
      <c r="T67" s="22" t="e">
        <f>IF(ISBLANK(H67),T66*((1+Assumptions!$C$6)^(1/12)),H67)</f>
        <v>#VALUE!</v>
      </c>
      <c r="U67" s="26"/>
      <c r="V67" s="22" t="e">
        <f>IF(ISBLANK(J67),V66*((1+Assumptions!$C$8)^(1/12)),J67)</f>
        <v>#VALUE!</v>
      </c>
      <c r="W67" s="22" t="e">
        <f>IF(ISBLANK(K67),W66*((1+Assumptions!$C$9)^(1/12)),K67)</f>
        <v>#VALUE!</v>
      </c>
      <c r="X67" s="22">
        <f>IF(ISBLANK(M67),X66*((1+Assumptions!$C$10)^(1/12)),M67)</f>
        <v>80</v>
      </c>
    </row>
    <row r="68" spans="1:24" ht="13.8" x14ac:dyDescent="0.3">
      <c r="A68" s="1">
        <v>38504</v>
      </c>
      <c r="B68">
        <f t="shared" ref="B68:B131" si="7">IF(MONTH(A68)&gt;=4,YEAR(A68)+1,YEAR(A68))</f>
        <v>2006</v>
      </c>
      <c r="C68" s="19">
        <v>120.6</v>
      </c>
      <c r="D68" s="19">
        <v>120.4</v>
      </c>
      <c r="E68" s="19"/>
      <c r="F68" s="20"/>
      <c r="G68" s="20"/>
      <c r="I68" s="20"/>
      <c r="J68" s="19"/>
      <c r="K68" s="79"/>
      <c r="L68" s="19">
        <v>89.4</v>
      </c>
      <c r="M68">
        <v>80.3</v>
      </c>
      <c r="N68" s="13" t="str">
        <f>IF(A68&gt;=DATE(2018,7,1),INDEX(Assumptions!$C$15:$K$15,MATCH(YEAR(EOMONTH($A68,6)),Assumptions!$C$14:$K$14,0))/100,"-")</f>
        <v>-</v>
      </c>
      <c r="O68" s="17">
        <f t="shared" si="4"/>
        <v>120.6</v>
      </c>
      <c r="P68" s="17">
        <f t="shared" si="5"/>
        <v>120.4</v>
      </c>
      <c r="Q68" s="17" t="e">
        <f t="shared" si="6"/>
        <v>#VALUE!</v>
      </c>
      <c r="R68" s="18"/>
      <c r="S68" s="26"/>
      <c r="T68" s="22" t="e">
        <f>IF(ISBLANK(H68),T67*((1+Assumptions!$C$6)^(1/12)),H68)</f>
        <v>#VALUE!</v>
      </c>
      <c r="U68" s="26"/>
      <c r="V68" s="22" t="e">
        <f>IF(ISBLANK(J68),V67*((1+Assumptions!$C$8)^(1/12)),J68)</f>
        <v>#VALUE!</v>
      </c>
      <c r="W68" s="22" t="e">
        <f>IF(ISBLANK(K68),W67*((1+Assumptions!$C$9)^(1/12)),K68)</f>
        <v>#VALUE!</v>
      </c>
      <c r="X68" s="22">
        <f>IF(ISBLANK(M68),X67*((1+Assumptions!$C$10)^(1/12)),M68)</f>
        <v>80.3</v>
      </c>
    </row>
    <row r="69" spans="1:24" ht="13.8" x14ac:dyDescent="0.3">
      <c r="A69" s="1">
        <v>38534</v>
      </c>
      <c r="B69">
        <f t="shared" si="7"/>
        <v>2006</v>
      </c>
      <c r="C69" s="19">
        <v>121.6</v>
      </c>
      <c r="D69" s="19">
        <v>121.3</v>
      </c>
      <c r="E69" s="19"/>
      <c r="F69" s="20"/>
      <c r="G69" s="20"/>
      <c r="I69" s="20"/>
      <c r="J69" s="19"/>
      <c r="K69" s="79"/>
      <c r="L69" s="19">
        <v>89.9</v>
      </c>
      <c r="M69">
        <v>80.7</v>
      </c>
      <c r="N69" s="13" t="str">
        <f>IF(A69&gt;=DATE(2018,7,1),INDEX(Assumptions!$C$15:$K$15,MATCH(YEAR(EOMONTH($A69,6)),Assumptions!$C$14:$K$14,0))/100,"-")</f>
        <v>-</v>
      </c>
      <c r="O69" s="17">
        <f t="shared" si="4"/>
        <v>121.6</v>
      </c>
      <c r="P69" s="17">
        <f t="shared" si="5"/>
        <v>121.3</v>
      </c>
      <c r="Q69" s="17" t="e">
        <f t="shared" si="6"/>
        <v>#VALUE!</v>
      </c>
      <c r="R69" s="18"/>
      <c r="S69" s="26"/>
      <c r="T69" s="22" t="e">
        <f>IF(ISBLANK(H69),T68*((1+Assumptions!$C$6)^(1/12)),H69)</f>
        <v>#VALUE!</v>
      </c>
      <c r="U69" s="26"/>
      <c r="V69" s="22" t="e">
        <f>IF(ISBLANK(J69),V68*((1+Assumptions!$C$8)^(1/12)),J69)</f>
        <v>#VALUE!</v>
      </c>
      <c r="W69" s="22" t="e">
        <f>IF(ISBLANK(K69),W68*((1+Assumptions!$C$9)^(1/12)),K69)</f>
        <v>#VALUE!</v>
      </c>
      <c r="X69" s="22">
        <f>IF(ISBLANK(M69),X68*((1+Assumptions!$C$10)^(1/12)),M69)</f>
        <v>80.7</v>
      </c>
    </row>
    <row r="70" spans="1:24" ht="13.8" x14ac:dyDescent="0.3">
      <c r="A70" s="1">
        <v>38565</v>
      </c>
      <c r="B70">
        <f t="shared" si="7"/>
        <v>2006</v>
      </c>
      <c r="C70" s="19">
        <v>122.7</v>
      </c>
      <c r="D70" s="19">
        <v>122.5</v>
      </c>
      <c r="E70" s="19"/>
      <c r="F70" s="20"/>
      <c r="G70" s="20"/>
      <c r="I70" s="20"/>
      <c r="J70" s="19"/>
      <c r="K70" s="79"/>
      <c r="L70" s="19">
        <v>89.8</v>
      </c>
      <c r="M70">
        <v>80.599999999999994</v>
      </c>
      <c r="N70" s="13" t="str">
        <f>IF(A70&gt;=DATE(2018,7,1),INDEX(Assumptions!$C$15:$K$15,MATCH(YEAR(EOMONTH($A70,6)),Assumptions!$C$14:$K$14,0))/100,"-")</f>
        <v>-</v>
      </c>
      <c r="O70" s="17">
        <f t="shared" si="4"/>
        <v>122.7</v>
      </c>
      <c r="P70" s="17">
        <f t="shared" si="5"/>
        <v>122.5</v>
      </c>
      <c r="Q70" s="17" t="e">
        <f t="shared" si="6"/>
        <v>#VALUE!</v>
      </c>
      <c r="R70" s="18"/>
      <c r="S70" s="26"/>
      <c r="T70" s="22" t="e">
        <f>IF(ISBLANK(H70),T69*((1+Assumptions!$C$6)^(1/12)),H70)</f>
        <v>#VALUE!</v>
      </c>
      <c r="U70" s="26"/>
      <c r="V70" s="22" t="e">
        <f>IF(ISBLANK(J70),V69*((1+Assumptions!$C$8)^(1/12)),J70)</f>
        <v>#VALUE!</v>
      </c>
      <c r="W70" s="22" t="e">
        <f>IF(ISBLANK(K70),W69*((1+Assumptions!$C$9)^(1/12)),K70)</f>
        <v>#VALUE!</v>
      </c>
      <c r="X70" s="22">
        <f>IF(ISBLANK(M70),X69*((1+Assumptions!$C$10)^(1/12)),M70)</f>
        <v>80.599999999999994</v>
      </c>
    </row>
    <row r="71" spans="1:24" ht="13.8" x14ac:dyDescent="0.3">
      <c r="A71" s="1">
        <v>38596</v>
      </c>
      <c r="B71">
        <f t="shared" si="7"/>
        <v>2006</v>
      </c>
      <c r="C71" s="19">
        <v>123</v>
      </c>
      <c r="D71" s="19">
        <v>123.2</v>
      </c>
      <c r="E71" s="19"/>
      <c r="F71" s="20"/>
      <c r="G71" s="20"/>
      <c r="I71" s="20"/>
      <c r="J71" s="19"/>
      <c r="K71" s="79"/>
      <c r="L71" s="19">
        <v>89.9</v>
      </c>
      <c r="M71">
        <v>80.7</v>
      </c>
      <c r="N71" s="13" t="str">
        <f>IF(A71&gt;=DATE(2018,7,1),INDEX(Assumptions!$C$15:$K$15,MATCH(YEAR(EOMONTH($A71,6)),Assumptions!$C$14:$K$14,0))/100,"-")</f>
        <v>-</v>
      </c>
      <c r="O71" s="17">
        <f t="shared" si="4"/>
        <v>123</v>
      </c>
      <c r="P71" s="17">
        <f t="shared" si="5"/>
        <v>123.2</v>
      </c>
      <c r="Q71" s="17" t="e">
        <f t="shared" si="6"/>
        <v>#VALUE!</v>
      </c>
      <c r="R71" s="18"/>
      <c r="S71" s="26"/>
      <c r="T71" s="22" t="e">
        <f>IF(ISBLANK(H71),T70*((1+Assumptions!$C$6)^(1/12)),H71)</f>
        <v>#VALUE!</v>
      </c>
      <c r="U71" s="26"/>
      <c r="V71" s="22" t="e">
        <f>IF(ISBLANK(J71),V70*((1+Assumptions!$C$8)^(1/12)),J71)</f>
        <v>#VALUE!</v>
      </c>
      <c r="W71" s="22" t="e">
        <f>IF(ISBLANK(K71),W70*((1+Assumptions!$C$9)^(1/12)),K71)</f>
        <v>#VALUE!</v>
      </c>
      <c r="X71" s="22">
        <f>IF(ISBLANK(M71),X70*((1+Assumptions!$C$10)^(1/12)),M71)</f>
        <v>80.7</v>
      </c>
    </row>
    <row r="72" spans="1:24" ht="13.8" x14ac:dyDescent="0.3">
      <c r="A72" s="1">
        <v>38626</v>
      </c>
      <c r="B72">
        <f t="shared" si="7"/>
        <v>2006</v>
      </c>
      <c r="C72" s="19">
        <v>123.2</v>
      </c>
      <c r="D72" s="19">
        <v>124.4</v>
      </c>
      <c r="E72" s="19"/>
      <c r="F72" s="20"/>
      <c r="G72" s="20"/>
      <c r="I72" s="20"/>
      <c r="J72" s="19"/>
      <c r="K72" s="79"/>
      <c r="L72" s="19">
        <v>90</v>
      </c>
      <c r="M72">
        <v>80.8</v>
      </c>
      <c r="N72" s="13" t="str">
        <f>IF(A72&gt;=DATE(2018,7,1),INDEX(Assumptions!$C$15:$K$15,MATCH(YEAR(EOMONTH($A72,6)),Assumptions!$C$14:$K$14,0))/100,"-")</f>
        <v>-</v>
      </c>
      <c r="O72" s="17">
        <f t="shared" si="4"/>
        <v>123.2</v>
      </c>
      <c r="P72" s="17">
        <f t="shared" si="5"/>
        <v>124.4</v>
      </c>
      <c r="Q72" s="17" t="e">
        <f t="shared" si="6"/>
        <v>#VALUE!</v>
      </c>
      <c r="R72" s="18"/>
      <c r="S72" s="26"/>
      <c r="T72" s="22" t="e">
        <f>IF(ISBLANK(H72),T71*((1+Assumptions!$C$6)^(1/12)),H72)</f>
        <v>#VALUE!</v>
      </c>
      <c r="U72" s="26"/>
      <c r="V72" s="22" t="e">
        <f>IF(ISBLANK(J72),V71*((1+Assumptions!$C$8)^(1/12)),J72)</f>
        <v>#VALUE!</v>
      </c>
      <c r="W72" s="22" t="e">
        <f>IF(ISBLANK(K72),W71*((1+Assumptions!$C$9)^(1/12)),K72)</f>
        <v>#VALUE!</v>
      </c>
      <c r="X72" s="22">
        <f>IF(ISBLANK(M72),X71*((1+Assumptions!$C$10)^(1/12)),M72)</f>
        <v>80.8</v>
      </c>
    </row>
    <row r="73" spans="1:24" ht="13.8" x14ac:dyDescent="0.3">
      <c r="A73" s="1">
        <v>38657</v>
      </c>
      <c r="B73">
        <f t="shared" si="7"/>
        <v>2006</v>
      </c>
      <c r="C73" s="19">
        <v>123.9</v>
      </c>
      <c r="D73" s="19">
        <v>125.6</v>
      </c>
      <c r="E73" s="19"/>
      <c r="F73" s="20"/>
      <c r="G73" s="20"/>
      <c r="I73" s="20"/>
      <c r="J73" s="19"/>
      <c r="K73" s="79"/>
      <c r="L73" s="19">
        <v>90.1</v>
      </c>
      <c r="M73">
        <v>80.900000000000006</v>
      </c>
      <c r="N73" s="13" t="str">
        <f>IF(A73&gt;=DATE(2018,7,1),INDEX(Assumptions!$C$15:$K$15,MATCH(YEAR(EOMONTH($A73,6)),Assumptions!$C$14:$K$14,0))/100,"-")</f>
        <v>-</v>
      </c>
      <c r="O73" s="17">
        <f t="shared" si="4"/>
        <v>123.9</v>
      </c>
      <c r="P73" s="17">
        <f t="shared" si="5"/>
        <v>125.6</v>
      </c>
      <c r="Q73" s="17" t="e">
        <f t="shared" si="6"/>
        <v>#VALUE!</v>
      </c>
      <c r="R73" s="18"/>
      <c r="S73" s="26"/>
      <c r="T73" s="22" t="e">
        <f>IF(ISBLANK(H73),T72*((1+Assumptions!$C$6)^(1/12)),H73)</f>
        <v>#VALUE!</v>
      </c>
      <c r="U73" s="26"/>
      <c r="V73" s="22" t="e">
        <f>IF(ISBLANK(J73),V72*((1+Assumptions!$C$8)^(1/12)),J73)</f>
        <v>#VALUE!</v>
      </c>
      <c r="W73" s="22" t="e">
        <f>IF(ISBLANK(K73),W72*((1+Assumptions!$C$9)^(1/12)),K73)</f>
        <v>#VALUE!</v>
      </c>
      <c r="X73" s="22">
        <f>IF(ISBLANK(M73),X72*((1+Assumptions!$C$10)^(1/12)),M73)</f>
        <v>80.900000000000006</v>
      </c>
    </row>
    <row r="74" spans="1:24" ht="13.8" x14ac:dyDescent="0.3">
      <c r="A74" s="1">
        <v>38687</v>
      </c>
      <c r="B74">
        <f t="shared" si="7"/>
        <v>2006</v>
      </c>
      <c r="C74" s="19">
        <v>123.8</v>
      </c>
      <c r="D74" s="19">
        <v>126</v>
      </c>
      <c r="E74" s="19"/>
      <c r="F74" s="20"/>
      <c r="G74" s="20"/>
      <c r="I74" s="20"/>
      <c r="J74" s="19"/>
      <c r="K74" s="79"/>
      <c r="L74" s="19">
        <v>90.2</v>
      </c>
      <c r="M74">
        <v>81</v>
      </c>
      <c r="N74" s="13" t="str">
        <f>IF(A74&gt;=DATE(2018,7,1),INDEX(Assumptions!$C$15:$K$15,MATCH(YEAR(EOMONTH($A74,6)),Assumptions!$C$14:$K$14,0))/100,"-")</f>
        <v>-</v>
      </c>
      <c r="O74" s="17">
        <f t="shared" si="4"/>
        <v>123.8</v>
      </c>
      <c r="P74" s="17">
        <f t="shared" si="5"/>
        <v>126</v>
      </c>
      <c r="Q74" s="17" t="e">
        <f t="shared" si="6"/>
        <v>#VALUE!</v>
      </c>
      <c r="R74" s="18"/>
      <c r="S74" s="26"/>
      <c r="T74" s="22" t="e">
        <f>IF(ISBLANK(H74),T73*((1+Assumptions!$C$6)^(1/12)),H74)</f>
        <v>#VALUE!</v>
      </c>
      <c r="U74" s="26"/>
      <c r="V74" s="22" t="e">
        <f>IF(ISBLANK(J74),V73*((1+Assumptions!$C$8)^(1/12)),J74)</f>
        <v>#VALUE!</v>
      </c>
      <c r="W74" s="22" t="e">
        <f>IF(ISBLANK(K74),W73*((1+Assumptions!$C$9)^(1/12)),K74)</f>
        <v>#VALUE!</v>
      </c>
      <c r="X74" s="22">
        <f>IF(ISBLANK(M74),X73*((1+Assumptions!$C$10)^(1/12)),M74)</f>
        <v>81</v>
      </c>
    </row>
    <row r="75" spans="1:24" ht="13.8" x14ac:dyDescent="0.3">
      <c r="A75" s="1">
        <v>38718</v>
      </c>
      <c r="B75">
        <f t="shared" si="7"/>
        <v>2006</v>
      </c>
      <c r="C75" s="19">
        <v>123</v>
      </c>
      <c r="D75" s="19">
        <v>126.1</v>
      </c>
      <c r="E75" s="19"/>
      <c r="F75" s="20"/>
      <c r="G75" s="20"/>
      <c r="I75" s="20"/>
      <c r="J75" s="19"/>
      <c r="K75" s="79"/>
      <c r="L75" s="19">
        <v>90.9</v>
      </c>
      <c r="M75">
        <v>81.599999999999994</v>
      </c>
      <c r="N75" s="13" t="str">
        <f>IF(A75&gt;=DATE(2018,7,1),INDEX(Assumptions!$C$15:$K$15,MATCH(YEAR(EOMONTH($A75,6)),Assumptions!$C$14:$K$14,0))/100,"-")</f>
        <v>-</v>
      </c>
      <c r="O75" s="17">
        <f t="shared" si="4"/>
        <v>123</v>
      </c>
      <c r="P75" s="17">
        <f t="shared" si="5"/>
        <v>126.1</v>
      </c>
      <c r="Q75" s="17" t="e">
        <f t="shared" si="6"/>
        <v>#VALUE!</v>
      </c>
      <c r="R75" s="18"/>
      <c r="S75" s="26"/>
      <c r="T75" s="22" t="e">
        <f>IF(ISBLANK(H75),T74*((1+Assumptions!$C$6)^(1/12)),H75)</f>
        <v>#VALUE!</v>
      </c>
      <c r="U75" s="26"/>
      <c r="V75" s="22" t="e">
        <f>IF(ISBLANK(J75),V74*((1+Assumptions!$C$8)^(1/12)),J75)</f>
        <v>#VALUE!</v>
      </c>
      <c r="W75" s="22" t="e">
        <f>IF(ISBLANK(K75),W74*((1+Assumptions!$C$9)^(1/12)),K75)</f>
        <v>#VALUE!</v>
      </c>
      <c r="X75" s="22">
        <f>IF(ISBLANK(M75),X74*((1+Assumptions!$C$10)^(1/12)),M75)</f>
        <v>81.599999999999994</v>
      </c>
    </row>
    <row r="76" spans="1:24" ht="13.8" x14ac:dyDescent="0.3">
      <c r="A76" s="1">
        <v>38749</v>
      </c>
      <c r="B76">
        <f t="shared" si="7"/>
        <v>2006</v>
      </c>
      <c r="C76" s="19">
        <v>125.4</v>
      </c>
      <c r="D76" s="19">
        <v>126.7</v>
      </c>
      <c r="E76" s="19"/>
      <c r="F76" s="20"/>
      <c r="G76" s="20"/>
      <c r="I76" s="20"/>
      <c r="J76" s="19"/>
      <c r="K76" s="79"/>
      <c r="L76" s="19">
        <v>91</v>
      </c>
      <c r="M76">
        <v>81.7</v>
      </c>
      <c r="N76" s="13" t="str">
        <f>IF(A76&gt;=DATE(2018,7,1),INDEX(Assumptions!$C$15:$K$15,MATCH(YEAR(EOMONTH($A76,6)),Assumptions!$C$14:$K$14,0))/100,"-")</f>
        <v>-</v>
      </c>
      <c r="O76" s="17">
        <f t="shared" si="4"/>
        <v>125.4</v>
      </c>
      <c r="P76" s="17">
        <f t="shared" si="5"/>
        <v>126.7</v>
      </c>
      <c r="Q76" s="17" t="e">
        <f t="shared" si="6"/>
        <v>#VALUE!</v>
      </c>
      <c r="R76" s="18"/>
      <c r="S76" s="26"/>
      <c r="T76" s="22" t="e">
        <f>IF(ISBLANK(H76),T75*((1+Assumptions!$C$6)^(1/12)),H76)</f>
        <v>#VALUE!</v>
      </c>
      <c r="U76" s="26"/>
      <c r="V76" s="22" t="e">
        <f>IF(ISBLANK(J76),V75*((1+Assumptions!$C$8)^(1/12)),J76)</f>
        <v>#VALUE!</v>
      </c>
      <c r="W76" s="22" t="e">
        <f>IF(ISBLANK(K76),W75*((1+Assumptions!$C$9)^(1/12)),K76)</f>
        <v>#VALUE!</v>
      </c>
      <c r="X76" s="22">
        <f>IF(ISBLANK(M76),X75*((1+Assumptions!$C$10)^(1/12)),M76)</f>
        <v>81.7</v>
      </c>
    </row>
    <row r="77" spans="1:24" ht="13.8" x14ac:dyDescent="0.3">
      <c r="A77" s="1">
        <v>38777</v>
      </c>
      <c r="B77">
        <f t="shared" si="7"/>
        <v>2006</v>
      </c>
      <c r="C77" s="19">
        <v>126</v>
      </c>
      <c r="D77" s="19">
        <v>126.2</v>
      </c>
      <c r="E77" s="19"/>
      <c r="F77" s="20"/>
      <c r="G77" s="20"/>
      <c r="I77" s="20"/>
      <c r="J77" s="19"/>
      <c r="K77" s="79"/>
      <c r="L77" s="19">
        <v>91.2</v>
      </c>
      <c r="M77">
        <v>81.8</v>
      </c>
      <c r="N77" s="13" t="str">
        <f>IF(A77&gt;=DATE(2018,7,1),INDEX(Assumptions!$C$15:$K$15,MATCH(YEAR(EOMONTH($A77,6)),Assumptions!$C$14:$K$14,0))/100,"-")</f>
        <v>-</v>
      </c>
      <c r="O77" s="17">
        <f t="shared" si="4"/>
        <v>126</v>
      </c>
      <c r="P77" s="17">
        <f t="shared" si="5"/>
        <v>126.2</v>
      </c>
      <c r="Q77" s="17" t="e">
        <f t="shared" si="6"/>
        <v>#VALUE!</v>
      </c>
      <c r="R77" s="18"/>
      <c r="S77" s="26"/>
      <c r="T77" s="22" t="e">
        <f>IF(ISBLANK(H77),T76*((1+Assumptions!$C$6)^(1/12)),H77)</f>
        <v>#VALUE!</v>
      </c>
      <c r="U77" s="26"/>
      <c r="V77" s="22" t="e">
        <f>IF(ISBLANK(J77),V76*((1+Assumptions!$C$8)^(1/12)),J77)</f>
        <v>#VALUE!</v>
      </c>
      <c r="W77" s="22" t="e">
        <f>IF(ISBLANK(K77),W76*((1+Assumptions!$C$9)^(1/12)),K77)</f>
        <v>#VALUE!</v>
      </c>
      <c r="X77" s="22">
        <f>IF(ISBLANK(M77),X76*((1+Assumptions!$C$10)^(1/12)),M77)</f>
        <v>81.8</v>
      </c>
    </row>
    <row r="78" spans="1:24" ht="13.8" x14ac:dyDescent="0.3">
      <c r="A78" s="1">
        <v>38808</v>
      </c>
      <c r="B78">
        <f t="shared" si="7"/>
        <v>2007</v>
      </c>
      <c r="C78" s="19">
        <v>126.1</v>
      </c>
      <c r="D78" s="19">
        <v>127.9</v>
      </c>
      <c r="E78" s="19"/>
      <c r="F78" s="20"/>
      <c r="G78" s="20"/>
      <c r="I78" s="20"/>
      <c r="J78" s="19"/>
      <c r="K78" s="79"/>
      <c r="L78" s="19">
        <v>91.4</v>
      </c>
      <c r="M78">
        <v>82.1</v>
      </c>
      <c r="N78" s="13" t="str">
        <f>IF(A78&gt;=DATE(2018,7,1),INDEX(Assumptions!$C$15:$K$15,MATCH(YEAR(EOMONTH($A78,6)),Assumptions!$C$14:$K$14,0))/100,"-")</f>
        <v>-</v>
      </c>
      <c r="O78" s="17">
        <f t="shared" si="4"/>
        <v>126.1</v>
      </c>
      <c r="P78" s="17">
        <f t="shared" si="5"/>
        <v>127.9</v>
      </c>
      <c r="Q78" s="17" t="e">
        <f t="shared" si="6"/>
        <v>#VALUE!</v>
      </c>
      <c r="R78" s="18"/>
      <c r="S78" s="26"/>
      <c r="T78" s="22" t="e">
        <f>IF(ISBLANK(H78),T77*((1+Assumptions!$C$6)^(1/12)),H78)</f>
        <v>#VALUE!</v>
      </c>
      <c r="U78" s="26"/>
      <c r="V78" s="22" t="e">
        <f>IF(ISBLANK(J78),V77*((1+Assumptions!$C$8)^(1/12)),J78)</f>
        <v>#VALUE!</v>
      </c>
      <c r="W78" s="22" t="e">
        <f>IF(ISBLANK(K78),W77*((1+Assumptions!$C$9)^(1/12)),K78)</f>
        <v>#VALUE!</v>
      </c>
      <c r="X78" s="22">
        <f>IF(ISBLANK(M78),X77*((1+Assumptions!$C$10)^(1/12)),M78)</f>
        <v>82.1</v>
      </c>
    </row>
    <row r="79" spans="1:24" ht="13.8" x14ac:dyDescent="0.3">
      <c r="A79" s="1">
        <v>38838</v>
      </c>
      <c r="B79">
        <f t="shared" si="7"/>
        <v>2007</v>
      </c>
      <c r="C79" s="19">
        <v>126.4</v>
      </c>
      <c r="D79" s="19">
        <v>129.19999999999999</v>
      </c>
      <c r="E79" s="19"/>
      <c r="F79" s="20"/>
      <c r="G79" s="20"/>
      <c r="I79" s="20"/>
      <c r="J79" s="19"/>
      <c r="K79" s="79"/>
      <c r="L79" s="19">
        <v>91.6</v>
      </c>
      <c r="M79">
        <v>82.2</v>
      </c>
      <c r="N79" s="13" t="str">
        <f>IF(A79&gt;=DATE(2018,7,1),INDEX(Assumptions!$C$15:$K$15,MATCH(YEAR(EOMONTH($A79,6)),Assumptions!$C$14:$K$14,0))/100,"-")</f>
        <v>-</v>
      </c>
      <c r="O79" s="17">
        <f t="shared" si="4"/>
        <v>126.4</v>
      </c>
      <c r="P79" s="17">
        <f t="shared" si="5"/>
        <v>129.19999999999999</v>
      </c>
      <c r="Q79" s="17" t="e">
        <f t="shared" si="6"/>
        <v>#VALUE!</v>
      </c>
      <c r="R79" s="18"/>
      <c r="S79" s="26"/>
      <c r="T79" s="22" t="e">
        <f>IF(ISBLANK(H79),T78*((1+Assumptions!$C$6)^(1/12)),H79)</f>
        <v>#VALUE!</v>
      </c>
      <c r="U79" s="26"/>
      <c r="V79" s="22" t="e">
        <f>IF(ISBLANK(J79),V78*((1+Assumptions!$C$8)^(1/12)),J79)</f>
        <v>#VALUE!</v>
      </c>
      <c r="W79" s="22" t="e">
        <f>IF(ISBLANK(K79),W78*((1+Assumptions!$C$9)^(1/12)),K79)</f>
        <v>#VALUE!</v>
      </c>
      <c r="X79" s="22">
        <f>IF(ISBLANK(M79),X78*((1+Assumptions!$C$10)^(1/12)),M79)</f>
        <v>82.2</v>
      </c>
    </row>
    <row r="80" spans="1:24" ht="13.8" x14ac:dyDescent="0.3">
      <c r="A80" s="1">
        <v>38869</v>
      </c>
      <c r="B80">
        <f t="shared" si="7"/>
        <v>2007</v>
      </c>
      <c r="C80" s="19">
        <v>127.9</v>
      </c>
      <c r="D80" s="19">
        <v>130.6</v>
      </c>
      <c r="E80" s="19"/>
      <c r="F80" s="20"/>
      <c r="G80" s="20"/>
      <c r="I80" s="20"/>
      <c r="J80" s="19"/>
      <c r="K80" s="79"/>
      <c r="L80" s="19">
        <v>91.6</v>
      </c>
      <c r="M80">
        <v>82.2</v>
      </c>
      <c r="N80" s="13" t="str">
        <f>IF(A80&gt;=DATE(2018,7,1),INDEX(Assumptions!$C$15:$K$15,MATCH(YEAR(EOMONTH($A80,6)),Assumptions!$C$14:$K$14,0))/100,"-")</f>
        <v>-</v>
      </c>
      <c r="O80" s="17">
        <f t="shared" si="4"/>
        <v>127.9</v>
      </c>
      <c r="P80" s="17">
        <f t="shared" si="5"/>
        <v>130.6</v>
      </c>
      <c r="Q80" s="17" t="e">
        <f t="shared" si="6"/>
        <v>#VALUE!</v>
      </c>
      <c r="R80" s="18"/>
      <c r="S80" s="26"/>
      <c r="T80" s="22" t="e">
        <f>IF(ISBLANK(H80),T79*((1+Assumptions!$C$6)^(1/12)),H80)</f>
        <v>#VALUE!</v>
      </c>
      <c r="U80" s="26"/>
      <c r="V80" s="22" t="e">
        <f>IF(ISBLANK(J80),V79*((1+Assumptions!$C$8)^(1/12)),J80)</f>
        <v>#VALUE!</v>
      </c>
      <c r="W80" s="22" t="e">
        <f>IF(ISBLANK(K80),W79*((1+Assumptions!$C$9)^(1/12)),K80)</f>
        <v>#VALUE!</v>
      </c>
      <c r="X80" s="22">
        <f>IF(ISBLANK(M80),X79*((1+Assumptions!$C$10)^(1/12)),M80)</f>
        <v>82.2</v>
      </c>
    </row>
    <row r="81" spans="1:24" ht="13.8" x14ac:dyDescent="0.3">
      <c r="A81" s="1">
        <v>38899</v>
      </c>
      <c r="B81">
        <f t="shared" si="7"/>
        <v>2007</v>
      </c>
      <c r="C81" s="19">
        <v>127.6</v>
      </c>
      <c r="D81" s="19">
        <v>131.5</v>
      </c>
      <c r="E81" s="19"/>
      <c r="F81" s="20"/>
      <c r="G81" s="20"/>
      <c r="I81" s="20"/>
      <c r="J81" s="19"/>
      <c r="K81" s="79"/>
      <c r="L81" s="19">
        <v>91.8</v>
      </c>
      <c r="M81">
        <v>82.4</v>
      </c>
      <c r="N81" s="13" t="str">
        <f>IF(A81&gt;=DATE(2018,7,1),INDEX(Assumptions!$C$15:$K$15,MATCH(YEAR(EOMONTH($A81,6)),Assumptions!$C$14:$K$14,0))/100,"-")</f>
        <v>-</v>
      </c>
      <c r="O81" s="17">
        <f t="shared" si="4"/>
        <v>127.6</v>
      </c>
      <c r="P81" s="17">
        <f t="shared" si="5"/>
        <v>131.5</v>
      </c>
      <c r="Q81" s="17" t="e">
        <f t="shared" si="6"/>
        <v>#VALUE!</v>
      </c>
      <c r="R81" s="18"/>
      <c r="S81" s="26"/>
      <c r="T81" s="22" t="e">
        <f>IF(ISBLANK(H81),T80*((1+Assumptions!$C$6)^(1/12)),H81)</f>
        <v>#VALUE!</v>
      </c>
      <c r="U81" s="26"/>
      <c r="V81" s="22" t="e">
        <f>IF(ISBLANK(J81),V80*((1+Assumptions!$C$8)^(1/12)),J81)</f>
        <v>#VALUE!</v>
      </c>
      <c r="W81" s="22" t="e">
        <f>IF(ISBLANK(K81),W80*((1+Assumptions!$C$9)^(1/12)),K81)</f>
        <v>#VALUE!</v>
      </c>
      <c r="X81" s="22">
        <f>IF(ISBLANK(M81),X80*((1+Assumptions!$C$10)^(1/12)),M81)</f>
        <v>82.4</v>
      </c>
    </row>
    <row r="82" spans="1:24" ht="13.8" x14ac:dyDescent="0.3">
      <c r="A82" s="1">
        <v>38930</v>
      </c>
      <c r="B82">
        <f t="shared" si="7"/>
        <v>2007</v>
      </c>
      <c r="C82" s="19">
        <v>127.6</v>
      </c>
      <c r="D82" s="19">
        <v>130.4</v>
      </c>
      <c r="E82" s="19"/>
      <c r="F82" s="20"/>
      <c r="G82" s="20"/>
      <c r="I82" s="20"/>
      <c r="J82" s="19"/>
      <c r="K82" s="79"/>
      <c r="L82" s="19">
        <v>91.7</v>
      </c>
      <c r="M82">
        <v>82.3</v>
      </c>
      <c r="N82" s="13" t="str">
        <f>IF(A82&gt;=DATE(2018,7,1),INDEX(Assumptions!$C$15:$K$15,MATCH(YEAR(EOMONTH($A82,6)),Assumptions!$C$14:$K$14,0))/100,"-")</f>
        <v>-</v>
      </c>
      <c r="O82" s="17">
        <f t="shared" si="4"/>
        <v>127.6</v>
      </c>
      <c r="P82" s="17">
        <f t="shared" si="5"/>
        <v>130.4</v>
      </c>
      <c r="Q82" s="17" t="e">
        <f t="shared" si="6"/>
        <v>#VALUE!</v>
      </c>
      <c r="R82" s="18"/>
      <c r="S82" s="26"/>
      <c r="T82" s="22" t="e">
        <f>IF(ISBLANK(H82),T81*((1+Assumptions!$C$6)^(1/12)),H82)</f>
        <v>#VALUE!</v>
      </c>
      <c r="U82" s="26"/>
      <c r="V82" s="22" t="e">
        <f>IF(ISBLANK(J82),V81*((1+Assumptions!$C$8)^(1/12)),J82)</f>
        <v>#VALUE!</v>
      </c>
      <c r="W82" s="22" t="e">
        <f>IF(ISBLANK(K82),W81*((1+Assumptions!$C$9)^(1/12)),K82)</f>
        <v>#VALUE!</v>
      </c>
      <c r="X82" s="22">
        <f>IF(ISBLANK(M82),X81*((1+Assumptions!$C$10)^(1/12)),M82)</f>
        <v>82.3</v>
      </c>
    </row>
    <row r="83" spans="1:24" ht="13.8" x14ac:dyDescent="0.3">
      <c r="A83" s="1">
        <v>38961</v>
      </c>
      <c r="B83">
        <f t="shared" si="7"/>
        <v>2007</v>
      </c>
      <c r="C83" s="19">
        <v>128</v>
      </c>
      <c r="D83" s="19">
        <v>131.19999999999999</v>
      </c>
      <c r="E83" s="19"/>
      <c r="F83" s="20"/>
      <c r="G83" s="20"/>
      <c r="I83" s="20"/>
      <c r="J83" s="19"/>
      <c r="K83" s="79"/>
      <c r="L83" s="19">
        <v>91.8</v>
      </c>
      <c r="M83">
        <v>82.4</v>
      </c>
      <c r="N83" s="13" t="str">
        <f>IF(A83&gt;=DATE(2018,7,1),INDEX(Assumptions!$C$15:$K$15,MATCH(YEAR(EOMONTH($A83,6)),Assumptions!$C$14:$K$14,0))/100,"-")</f>
        <v>-</v>
      </c>
      <c r="O83" s="17">
        <f t="shared" si="4"/>
        <v>128</v>
      </c>
      <c r="P83" s="17">
        <f t="shared" si="5"/>
        <v>131.19999999999999</v>
      </c>
      <c r="Q83" s="17" t="e">
        <f t="shared" si="6"/>
        <v>#VALUE!</v>
      </c>
      <c r="R83" s="18"/>
      <c r="S83" s="26"/>
      <c r="T83" s="22" t="e">
        <f>IF(ISBLANK(H83),T82*((1+Assumptions!$C$6)^(1/12)),H83)</f>
        <v>#VALUE!</v>
      </c>
      <c r="U83" s="26"/>
      <c r="V83" s="22" t="e">
        <f>IF(ISBLANK(J83),V82*((1+Assumptions!$C$8)^(1/12)),J83)</f>
        <v>#VALUE!</v>
      </c>
      <c r="W83" s="22" t="e">
        <f>IF(ISBLANK(K83),W82*((1+Assumptions!$C$9)^(1/12)),K83)</f>
        <v>#VALUE!</v>
      </c>
      <c r="X83" s="22">
        <f>IF(ISBLANK(M83),X82*((1+Assumptions!$C$10)^(1/12)),M83)</f>
        <v>82.4</v>
      </c>
    </row>
    <row r="84" spans="1:24" ht="13.8" x14ac:dyDescent="0.3">
      <c r="A84" s="1">
        <v>38991</v>
      </c>
      <c r="B84">
        <f t="shared" si="7"/>
        <v>2007</v>
      </c>
      <c r="C84" s="19">
        <v>129.1</v>
      </c>
      <c r="D84" s="19">
        <v>131.9</v>
      </c>
      <c r="E84" s="19"/>
      <c r="F84" s="20"/>
      <c r="G84" s="20"/>
      <c r="I84" s="20"/>
      <c r="J84" s="19"/>
      <c r="K84" s="79"/>
      <c r="L84" s="19">
        <v>91.8</v>
      </c>
      <c r="M84">
        <v>82.4</v>
      </c>
      <c r="N84" s="13" t="str">
        <f>IF(A84&gt;=DATE(2018,7,1),INDEX(Assumptions!$C$15:$K$15,MATCH(YEAR(EOMONTH($A84,6)),Assumptions!$C$14:$K$14,0))/100,"-")</f>
        <v>-</v>
      </c>
      <c r="O84" s="17">
        <f t="shared" si="4"/>
        <v>129.1</v>
      </c>
      <c r="P84" s="17">
        <f t="shared" si="5"/>
        <v>131.9</v>
      </c>
      <c r="Q84" s="17" t="e">
        <f t="shared" si="6"/>
        <v>#VALUE!</v>
      </c>
      <c r="R84" s="18"/>
      <c r="S84" s="26"/>
      <c r="T84" s="22" t="e">
        <f>IF(ISBLANK(H84),T83*((1+Assumptions!$C$6)^(1/12)),H84)</f>
        <v>#VALUE!</v>
      </c>
      <c r="U84" s="26"/>
      <c r="V84" s="22" t="e">
        <f>IF(ISBLANK(J84),V83*((1+Assumptions!$C$8)^(1/12)),J84)</f>
        <v>#VALUE!</v>
      </c>
      <c r="W84" s="22" t="e">
        <f>IF(ISBLANK(K84),W83*((1+Assumptions!$C$9)^(1/12)),K84)</f>
        <v>#VALUE!</v>
      </c>
      <c r="X84" s="22">
        <f>IF(ISBLANK(M84),X83*((1+Assumptions!$C$10)^(1/12)),M84)</f>
        <v>82.4</v>
      </c>
    </row>
    <row r="85" spans="1:24" ht="13.8" x14ac:dyDescent="0.3">
      <c r="A85" s="1">
        <v>39022</v>
      </c>
      <c r="B85">
        <f t="shared" si="7"/>
        <v>2007</v>
      </c>
      <c r="C85" s="19">
        <v>129.69999999999999</v>
      </c>
      <c r="D85" s="19">
        <v>131.9</v>
      </c>
      <c r="E85" s="19"/>
      <c r="F85" s="20"/>
      <c r="G85" s="20"/>
      <c r="I85" s="20"/>
      <c r="J85" s="19"/>
      <c r="K85" s="79"/>
      <c r="L85" s="19">
        <v>91.9</v>
      </c>
      <c r="M85">
        <v>82.5</v>
      </c>
      <c r="N85" s="13" t="str">
        <f>IF(A85&gt;=DATE(2018,7,1),INDEX(Assumptions!$C$15:$K$15,MATCH(YEAR(EOMONTH($A85,6)),Assumptions!$C$14:$K$14,0))/100,"-")</f>
        <v>-</v>
      </c>
      <c r="O85" s="17">
        <f t="shared" si="4"/>
        <v>129.69999999999999</v>
      </c>
      <c r="P85" s="17">
        <f t="shared" si="5"/>
        <v>131.9</v>
      </c>
      <c r="Q85" s="17" t="e">
        <f t="shared" si="6"/>
        <v>#VALUE!</v>
      </c>
      <c r="R85" s="18"/>
      <c r="S85" s="26"/>
      <c r="T85" s="22" t="e">
        <f>IF(ISBLANK(H85),T84*((1+Assumptions!$C$6)^(1/12)),H85)</f>
        <v>#VALUE!</v>
      </c>
      <c r="U85" s="26"/>
      <c r="V85" s="22" t="e">
        <f>IF(ISBLANK(J85),V84*((1+Assumptions!$C$8)^(1/12)),J85)</f>
        <v>#VALUE!</v>
      </c>
      <c r="W85" s="22" t="e">
        <f>IF(ISBLANK(K85),W84*((1+Assumptions!$C$9)^(1/12)),K85)</f>
        <v>#VALUE!</v>
      </c>
      <c r="X85" s="22">
        <f>IF(ISBLANK(M85),X84*((1+Assumptions!$C$10)^(1/12)),M85)</f>
        <v>82.5</v>
      </c>
    </row>
    <row r="86" spans="1:24" ht="13.8" x14ac:dyDescent="0.3">
      <c r="A86" s="1">
        <v>39052</v>
      </c>
      <c r="B86">
        <f t="shared" si="7"/>
        <v>2007</v>
      </c>
      <c r="C86" s="19">
        <v>131.80000000000001</v>
      </c>
      <c r="D86" s="19">
        <v>133.5</v>
      </c>
      <c r="E86" s="19"/>
      <c r="F86" s="20"/>
      <c r="G86" s="20"/>
      <c r="I86" s="20"/>
      <c r="J86" s="19"/>
      <c r="K86" s="79"/>
      <c r="L86" s="19">
        <v>92</v>
      </c>
      <c r="M86">
        <v>82.6</v>
      </c>
      <c r="N86" s="13" t="str">
        <f>IF(A86&gt;=DATE(2018,7,1),INDEX(Assumptions!$C$15:$K$15,MATCH(YEAR(EOMONTH($A86,6)),Assumptions!$C$14:$K$14,0))/100,"-")</f>
        <v>-</v>
      </c>
      <c r="O86" s="17">
        <f t="shared" si="4"/>
        <v>131.80000000000001</v>
      </c>
      <c r="P86" s="17">
        <f t="shared" si="5"/>
        <v>133.5</v>
      </c>
      <c r="Q86" s="17" t="e">
        <f t="shared" si="6"/>
        <v>#VALUE!</v>
      </c>
      <c r="R86" s="18"/>
      <c r="S86" s="26"/>
      <c r="T86" s="22" t="e">
        <f>IF(ISBLANK(H86),T85*((1+Assumptions!$C$6)^(1/12)),H86)</f>
        <v>#VALUE!</v>
      </c>
      <c r="U86" s="26"/>
      <c r="V86" s="22" t="e">
        <f>IF(ISBLANK(J86),V85*((1+Assumptions!$C$8)^(1/12)),J86)</f>
        <v>#VALUE!</v>
      </c>
      <c r="W86" s="22" t="e">
        <f>IF(ISBLANK(K86),W85*((1+Assumptions!$C$9)^(1/12)),K86)</f>
        <v>#VALUE!</v>
      </c>
      <c r="X86" s="22">
        <f>IF(ISBLANK(M86),X85*((1+Assumptions!$C$10)^(1/12)),M86)</f>
        <v>82.6</v>
      </c>
    </row>
    <row r="87" spans="1:24" ht="13.8" x14ac:dyDescent="0.3">
      <c r="A87" s="1">
        <v>39083</v>
      </c>
      <c r="B87">
        <f t="shared" si="7"/>
        <v>2007</v>
      </c>
      <c r="C87" s="19">
        <v>131.80000000000001</v>
      </c>
      <c r="D87" s="19">
        <v>132.4</v>
      </c>
      <c r="E87" s="19"/>
      <c r="F87" s="20"/>
      <c r="G87" s="20"/>
      <c r="I87" s="20"/>
      <c r="J87" s="19"/>
      <c r="K87" s="79"/>
      <c r="L87" s="19">
        <v>92.6</v>
      </c>
      <c r="M87">
        <v>83.1</v>
      </c>
      <c r="N87" s="13" t="str">
        <f>IF(A87&gt;=DATE(2018,7,1),INDEX(Assumptions!$C$15:$K$15,MATCH(YEAR(EOMONTH($A87,6)),Assumptions!$C$14:$K$14,0))/100,"-")</f>
        <v>-</v>
      </c>
      <c r="O87" s="17">
        <f t="shared" si="4"/>
        <v>131.80000000000001</v>
      </c>
      <c r="P87" s="17">
        <f t="shared" si="5"/>
        <v>132.4</v>
      </c>
      <c r="Q87" s="17" t="e">
        <f t="shared" si="6"/>
        <v>#VALUE!</v>
      </c>
      <c r="R87" s="18"/>
      <c r="S87" s="26"/>
      <c r="T87" s="22" t="e">
        <f>IF(ISBLANK(H87),T86*((1+Assumptions!$C$6)^(1/12)),H87)</f>
        <v>#VALUE!</v>
      </c>
      <c r="U87" s="26"/>
      <c r="V87" s="22" t="e">
        <f>IF(ISBLANK(J87),V86*((1+Assumptions!$C$8)^(1/12)),J87)</f>
        <v>#VALUE!</v>
      </c>
      <c r="W87" s="22" t="e">
        <f>IF(ISBLANK(K87),W86*((1+Assumptions!$C$9)^(1/12)),K87)</f>
        <v>#VALUE!</v>
      </c>
      <c r="X87" s="22">
        <f>IF(ISBLANK(M87),X86*((1+Assumptions!$C$10)^(1/12)),M87)</f>
        <v>83.1</v>
      </c>
    </row>
    <row r="88" spans="1:24" ht="13.8" x14ac:dyDescent="0.3">
      <c r="A88" s="1">
        <v>39114</v>
      </c>
      <c r="B88">
        <f t="shared" si="7"/>
        <v>2007</v>
      </c>
      <c r="C88" s="19">
        <v>135.30000000000001</v>
      </c>
      <c r="D88" s="19">
        <v>134.19999999999999</v>
      </c>
      <c r="E88" s="19"/>
      <c r="F88" s="20"/>
      <c r="G88" s="20"/>
      <c r="I88" s="20"/>
      <c r="J88" s="19"/>
      <c r="K88" s="79"/>
      <c r="L88" s="19">
        <v>92.7</v>
      </c>
      <c r="M88">
        <v>83.3</v>
      </c>
      <c r="N88" s="13" t="str">
        <f>IF(A88&gt;=DATE(2018,7,1),INDEX(Assumptions!$C$15:$K$15,MATCH(YEAR(EOMONTH($A88,6)),Assumptions!$C$14:$K$14,0))/100,"-")</f>
        <v>-</v>
      </c>
      <c r="O88" s="17">
        <f t="shared" si="4"/>
        <v>135.30000000000001</v>
      </c>
      <c r="P88" s="17">
        <f t="shared" si="5"/>
        <v>134.19999999999999</v>
      </c>
      <c r="Q88" s="17" t="e">
        <f t="shared" si="6"/>
        <v>#VALUE!</v>
      </c>
      <c r="R88" s="18"/>
      <c r="S88" s="26"/>
      <c r="T88" s="22" t="e">
        <f>IF(ISBLANK(H88),T87*((1+Assumptions!$C$6)^(1/12)),H88)</f>
        <v>#VALUE!</v>
      </c>
      <c r="U88" s="26"/>
      <c r="V88" s="22" t="e">
        <f>IF(ISBLANK(J88),V87*((1+Assumptions!$C$8)^(1/12)),J88)</f>
        <v>#VALUE!</v>
      </c>
      <c r="W88" s="22" t="e">
        <f>IF(ISBLANK(K88),W87*((1+Assumptions!$C$9)^(1/12)),K88)</f>
        <v>#VALUE!</v>
      </c>
      <c r="X88" s="22">
        <f>IF(ISBLANK(M88),X87*((1+Assumptions!$C$10)^(1/12)),M88)</f>
        <v>83.3</v>
      </c>
    </row>
    <row r="89" spans="1:24" ht="13.8" x14ac:dyDescent="0.3">
      <c r="A89" s="1">
        <v>39142</v>
      </c>
      <c r="B89">
        <f t="shared" si="7"/>
        <v>2007</v>
      </c>
      <c r="C89" s="19">
        <v>131.80000000000001</v>
      </c>
      <c r="D89" s="19">
        <v>133.9</v>
      </c>
      <c r="E89" s="19"/>
      <c r="F89" s="20"/>
      <c r="G89" s="20"/>
      <c r="I89" s="20"/>
      <c r="J89" s="19"/>
      <c r="K89" s="79"/>
      <c r="L89" s="19">
        <v>93.3</v>
      </c>
      <c r="M89">
        <v>83.7</v>
      </c>
      <c r="N89" s="13" t="str">
        <f>IF(A89&gt;=DATE(2018,7,1),INDEX(Assumptions!$C$15:$K$15,MATCH(YEAR(EOMONTH($A89,6)),Assumptions!$C$14:$K$14,0))/100,"-")</f>
        <v>-</v>
      </c>
      <c r="O89" s="17">
        <f t="shared" si="4"/>
        <v>131.80000000000001</v>
      </c>
      <c r="P89" s="17">
        <f t="shared" si="5"/>
        <v>133.9</v>
      </c>
      <c r="Q89" s="17" t="e">
        <f t="shared" si="6"/>
        <v>#VALUE!</v>
      </c>
      <c r="R89" s="18"/>
      <c r="S89" s="26"/>
      <c r="T89" s="22" t="e">
        <f>IF(ISBLANK(H89),T88*((1+Assumptions!$C$6)^(1/12)),H89)</f>
        <v>#VALUE!</v>
      </c>
      <c r="U89" s="26"/>
      <c r="V89" s="22" t="e">
        <f>IF(ISBLANK(J89),V88*((1+Assumptions!$C$8)^(1/12)),J89)</f>
        <v>#VALUE!</v>
      </c>
      <c r="W89" s="22" t="e">
        <f>IF(ISBLANK(K89),W88*((1+Assumptions!$C$9)^(1/12)),K89)</f>
        <v>#VALUE!</v>
      </c>
      <c r="X89" s="22">
        <f>IF(ISBLANK(M89),X88*((1+Assumptions!$C$10)^(1/12)),M89)</f>
        <v>83.7</v>
      </c>
    </row>
    <row r="90" spans="1:24" ht="13.8" x14ac:dyDescent="0.3">
      <c r="A90" s="1">
        <v>39173</v>
      </c>
      <c r="B90">
        <f t="shared" si="7"/>
        <v>2008</v>
      </c>
      <c r="C90" s="19">
        <v>132.1</v>
      </c>
      <c r="D90" s="19">
        <v>133.9</v>
      </c>
      <c r="E90" s="19"/>
      <c r="F90" s="20"/>
      <c r="G90" s="20"/>
      <c r="I90" s="20"/>
      <c r="J90" s="19"/>
      <c r="K90" s="79"/>
      <c r="L90" s="19">
        <v>93.7</v>
      </c>
      <c r="M90">
        <v>84.1</v>
      </c>
      <c r="N90" s="13" t="str">
        <f>IF(A90&gt;=DATE(2018,7,1),INDEX(Assumptions!$C$15:$K$15,MATCH(YEAR(EOMONTH($A90,6)),Assumptions!$C$14:$K$14,0))/100,"-")</f>
        <v>-</v>
      </c>
      <c r="O90" s="17">
        <f t="shared" si="4"/>
        <v>132.1</v>
      </c>
      <c r="P90" s="17">
        <f t="shared" si="5"/>
        <v>133.9</v>
      </c>
      <c r="Q90" s="17" t="e">
        <f t="shared" si="6"/>
        <v>#VALUE!</v>
      </c>
      <c r="R90" s="18"/>
      <c r="S90" s="26"/>
      <c r="T90" s="22" t="e">
        <f>IF(ISBLANK(H90),T89*((1+Assumptions!$C$6)^(1/12)),H90)</f>
        <v>#VALUE!</v>
      </c>
      <c r="U90" s="26"/>
      <c r="V90" s="22" t="e">
        <f>IF(ISBLANK(J90),V89*((1+Assumptions!$C$8)^(1/12)),J90)</f>
        <v>#VALUE!</v>
      </c>
      <c r="W90" s="22" t="e">
        <f>IF(ISBLANK(K90),W89*((1+Assumptions!$C$9)^(1/12)),K90)</f>
        <v>#VALUE!</v>
      </c>
      <c r="X90" s="22">
        <f>IF(ISBLANK(M90),X89*((1+Assumptions!$C$10)^(1/12)),M90)</f>
        <v>84.1</v>
      </c>
    </row>
    <row r="91" spans="1:24" ht="13.8" x14ac:dyDescent="0.3">
      <c r="A91" s="1">
        <v>39203</v>
      </c>
      <c r="B91">
        <f t="shared" si="7"/>
        <v>2008</v>
      </c>
      <c r="C91" s="19">
        <v>132.69999999999999</v>
      </c>
      <c r="D91" s="19">
        <v>134.4</v>
      </c>
      <c r="E91" s="19"/>
      <c r="F91" s="20"/>
      <c r="G91" s="20"/>
      <c r="I91" s="20"/>
      <c r="J91" s="19"/>
      <c r="K91" s="79"/>
      <c r="L91" s="19">
        <v>93.8</v>
      </c>
      <c r="M91">
        <v>84.2</v>
      </c>
      <c r="N91" s="13" t="str">
        <f>IF(A91&gt;=DATE(2018,7,1),INDEX(Assumptions!$C$15:$K$15,MATCH(YEAR(EOMONTH($A91,6)),Assumptions!$C$14:$K$14,0))/100,"-")</f>
        <v>-</v>
      </c>
      <c r="O91" s="17">
        <f t="shared" si="4"/>
        <v>132.69999999999999</v>
      </c>
      <c r="P91" s="17">
        <f t="shared" si="5"/>
        <v>134.4</v>
      </c>
      <c r="Q91" s="17" t="e">
        <f t="shared" si="6"/>
        <v>#VALUE!</v>
      </c>
      <c r="R91" s="18"/>
      <c r="S91" s="26"/>
      <c r="T91" s="22" t="e">
        <f>IF(ISBLANK(H91),T90*((1+Assumptions!$C$6)^(1/12)),H91)</f>
        <v>#VALUE!</v>
      </c>
      <c r="U91" s="26"/>
      <c r="V91" s="22" t="e">
        <f>IF(ISBLANK(J91),V90*((1+Assumptions!$C$8)^(1/12)),J91)</f>
        <v>#VALUE!</v>
      </c>
      <c r="W91" s="22" t="e">
        <f>IF(ISBLANK(K91),W90*((1+Assumptions!$C$9)^(1/12)),K91)</f>
        <v>#VALUE!</v>
      </c>
      <c r="X91" s="22">
        <f>IF(ISBLANK(M91),X90*((1+Assumptions!$C$10)^(1/12)),M91)</f>
        <v>84.2</v>
      </c>
    </row>
    <row r="92" spans="1:24" ht="13.8" x14ac:dyDescent="0.3">
      <c r="A92" s="1">
        <v>39234</v>
      </c>
      <c r="B92">
        <f t="shared" si="7"/>
        <v>2008</v>
      </c>
      <c r="C92" s="19">
        <v>133.6</v>
      </c>
      <c r="D92" s="19">
        <v>137.4</v>
      </c>
      <c r="E92" s="19"/>
      <c r="F92" s="20"/>
      <c r="G92" s="20"/>
      <c r="I92" s="20"/>
      <c r="J92" s="19"/>
      <c r="K92" s="79"/>
      <c r="L92" s="19">
        <v>93.7</v>
      </c>
      <c r="M92">
        <v>84.1</v>
      </c>
      <c r="N92" s="13" t="str">
        <f>IF(A92&gt;=DATE(2018,7,1),INDEX(Assumptions!$C$15:$K$15,MATCH(YEAR(EOMONTH($A92,6)),Assumptions!$C$14:$K$14,0))/100,"-")</f>
        <v>-</v>
      </c>
      <c r="O92" s="17">
        <f t="shared" si="4"/>
        <v>133.6</v>
      </c>
      <c r="P92" s="17">
        <f t="shared" si="5"/>
        <v>137.4</v>
      </c>
      <c r="Q92" s="17" t="e">
        <f t="shared" si="6"/>
        <v>#VALUE!</v>
      </c>
      <c r="R92" s="18"/>
      <c r="S92" s="26"/>
      <c r="T92" s="22" t="e">
        <f>IF(ISBLANK(H92),T91*((1+Assumptions!$C$6)^(1/12)),H92)</f>
        <v>#VALUE!</v>
      </c>
      <c r="U92" s="26"/>
      <c r="V92" s="22" t="e">
        <f>IF(ISBLANK(J92),V91*((1+Assumptions!$C$8)^(1/12)),J92)</f>
        <v>#VALUE!</v>
      </c>
      <c r="W92" s="22" t="e">
        <f>IF(ISBLANK(K92),W91*((1+Assumptions!$C$9)^(1/12)),K92)</f>
        <v>#VALUE!</v>
      </c>
      <c r="X92" s="22">
        <f>IF(ISBLANK(M92),X91*((1+Assumptions!$C$10)^(1/12)),M92)</f>
        <v>84.1</v>
      </c>
    </row>
    <row r="93" spans="1:24" ht="13.8" x14ac:dyDescent="0.3">
      <c r="A93" s="1">
        <v>39264</v>
      </c>
      <c r="B93">
        <f t="shared" si="7"/>
        <v>2008</v>
      </c>
      <c r="C93" s="19">
        <v>134.4</v>
      </c>
      <c r="D93" s="19">
        <v>141</v>
      </c>
      <c r="E93" s="19"/>
      <c r="F93" s="20"/>
      <c r="G93" s="20"/>
      <c r="I93" s="20"/>
      <c r="J93" s="19"/>
      <c r="K93" s="79"/>
      <c r="L93" s="19">
        <v>93.8</v>
      </c>
      <c r="M93">
        <v>84.2</v>
      </c>
      <c r="N93" s="13" t="str">
        <f>IF(A93&gt;=DATE(2018,7,1),INDEX(Assumptions!$C$15:$K$15,MATCH(YEAR(EOMONTH($A93,6)),Assumptions!$C$14:$K$14,0))/100,"-")</f>
        <v>-</v>
      </c>
      <c r="O93" s="17">
        <f t="shared" si="4"/>
        <v>134.4</v>
      </c>
      <c r="P93" s="17">
        <f t="shared" si="5"/>
        <v>141</v>
      </c>
      <c r="Q93" s="17" t="e">
        <f t="shared" si="6"/>
        <v>#VALUE!</v>
      </c>
      <c r="R93" s="18"/>
      <c r="S93" s="26"/>
      <c r="T93" s="22" t="e">
        <f>IF(ISBLANK(H93),T92*((1+Assumptions!$C$6)^(1/12)),H93)</f>
        <v>#VALUE!</v>
      </c>
      <c r="U93" s="26"/>
      <c r="V93" s="22" t="e">
        <f>IF(ISBLANK(J93),V92*((1+Assumptions!$C$8)^(1/12)),J93)</f>
        <v>#VALUE!</v>
      </c>
      <c r="W93" s="22" t="e">
        <f>IF(ISBLANK(K93),W92*((1+Assumptions!$C$9)^(1/12)),K93)</f>
        <v>#VALUE!</v>
      </c>
      <c r="X93" s="22">
        <f>IF(ISBLANK(M93),X92*((1+Assumptions!$C$10)^(1/12)),M93)</f>
        <v>84.2</v>
      </c>
    </row>
    <row r="94" spans="1:24" ht="13.8" x14ac:dyDescent="0.3">
      <c r="A94" s="1">
        <v>39295</v>
      </c>
      <c r="B94">
        <f t="shared" si="7"/>
        <v>2008</v>
      </c>
      <c r="C94" s="19">
        <v>134.80000000000001</v>
      </c>
      <c r="D94" s="19">
        <v>141.1</v>
      </c>
      <c r="E94" s="19"/>
      <c r="F94" s="20"/>
      <c r="G94" s="20"/>
      <c r="I94" s="20"/>
      <c r="J94" s="19"/>
      <c r="K94" s="79"/>
      <c r="L94" s="19">
        <v>93.9</v>
      </c>
      <c r="M94">
        <v>84.3</v>
      </c>
      <c r="N94" s="13" t="str">
        <f>IF(A94&gt;=DATE(2018,7,1),INDEX(Assumptions!$C$15:$K$15,MATCH(YEAR(EOMONTH($A94,6)),Assumptions!$C$14:$K$14,0))/100,"-")</f>
        <v>-</v>
      </c>
      <c r="O94" s="17">
        <f t="shared" si="4"/>
        <v>134.80000000000001</v>
      </c>
      <c r="P94" s="17">
        <f t="shared" si="5"/>
        <v>141.1</v>
      </c>
      <c r="Q94" s="17" t="e">
        <f t="shared" si="6"/>
        <v>#VALUE!</v>
      </c>
      <c r="R94" s="18"/>
      <c r="S94" s="26"/>
      <c r="T94" s="22" t="e">
        <f>IF(ISBLANK(H94),T93*((1+Assumptions!$C$6)^(1/12)),H94)</f>
        <v>#VALUE!</v>
      </c>
      <c r="U94" s="26"/>
      <c r="V94" s="22" t="e">
        <f>IF(ISBLANK(J94),V93*((1+Assumptions!$C$8)^(1/12)),J94)</f>
        <v>#VALUE!</v>
      </c>
      <c r="W94" s="22" t="e">
        <f>IF(ISBLANK(K94),W93*((1+Assumptions!$C$9)^(1/12)),K94)</f>
        <v>#VALUE!</v>
      </c>
      <c r="X94" s="22">
        <f>IF(ISBLANK(M94),X93*((1+Assumptions!$C$10)^(1/12)),M94)</f>
        <v>84.3</v>
      </c>
    </row>
    <row r="95" spans="1:24" ht="13.8" x14ac:dyDescent="0.3">
      <c r="A95" s="1">
        <v>39326</v>
      </c>
      <c r="B95">
        <f t="shared" si="7"/>
        <v>2008</v>
      </c>
      <c r="C95" s="19">
        <v>135.80000000000001</v>
      </c>
      <c r="D95" s="19">
        <v>143.6</v>
      </c>
      <c r="E95" s="19"/>
      <c r="F95" s="20"/>
      <c r="G95" s="20"/>
      <c r="I95" s="20"/>
      <c r="J95" s="19"/>
      <c r="K95" s="79"/>
      <c r="L95" s="19">
        <v>94.4</v>
      </c>
      <c r="M95">
        <v>84.7</v>
      </c>
      <c r="N95" s="13" t="str">
        <f>IF(A95&gt;=DATE(2018,7,1),INDEX(Assumptions!$C$15:$K$15,MATCH(YEAR(EOMONTH($A95,6)),Assumptions!$C$14:$K$14,0))/100,"-")</f>
        <v>-</v>
      </c>
      <c r="O95" s="17">
        <f t="shared" si="4"/>
        <v>135.80000000000001</v>
      </c>
      <c r="P95" s="17">
        <f t="shared" si="5"/>
        <v>143.6</v>
      </c>
      <c r="Q95" s="17" t="e">
        <f t="shared" si="6"/>
        <v>#VALUE!</v>
      </c>
      <c r="R95" s="18"/>
      <c r="S95" s="26"/>
      <c r="T95" s="22" t="e">
        <f>IF(ISBLANK(H95),T94*((1+Assumptions!$C$6)^(1/12)),H95)</f>
        <v>#VALUE!</v>
      </c>
      <c r="U95" s="26"/>
      <c r="V95" s="22" t="e">
        <f>IF(ISBLANK(J95),V94*((1+Assumptions!$C$8)^(1/12)),J95)</f>
        <v>#VALUE!</v>
      </c>
      <c r="W95" s="22" t="e">
        <f>IF(ISBLANK(K95),W94*((1+Assumptions!$C$9)^(1/12)),K95)</f>
        <v>#VALUE!</v>
      </c>
      <c r="X95" s="22">
        <f>IF(ISBLANK(M95),X94*((1+Assumptions!$C$10)^(1/12)),M95)</f>
        <v>84.7</v>
      </c>
    </row>
    <row r="96" spans="1:24" ht="13.8" x14ac:dyDescent="0.3">
      <c r="A96" s="1">
        <v>39356</v>
      </c>
      <c r="B96">
        <f t="shared" si="7"/>
        <v>2008</v>
      </c>
      <c r="C96" s="19">
        <v>135</v>
      </c>
      <c r="D96" s="19">
        <v>139.9</v>
      </c>
      <c r="E96" s="19"/>
      <c r="F96" s="20"/>
      <c r="G96" s="20"/>
      <c r="I96" s="20"/>
      <c r="J96" s="19"/>
      <c r="K96" s="79"/>
      <c r="L96" s="19">
        <v>94.5</v>
      </c>
      <c r="M96">
        <v>84.8</v>
      </c>
      <c r="N96" s="13" t="str">
        <f>IF(A96&gt;=DATE(2018,7,1),INDEX(Assumptions!$C$15:$K$15,MATCH(YEAR(EOMONTH($A96,6)),Assumptions!$C$14:$K$14,0))/100,"-")</f>
        <v>-</v>
      </c>
      <c r="O96" s="17">
        <f t="shared" si="4"/>
        <v>135</v>
      </c>
      <c r="P96" s="17">
        <f t="shared" si="5"/>
        <v>139.9</v>
      </c>
      <c r="Q96" s="17" t="e">
        <f t="shared" si="6"/>
        <v>#VALUE!</v>
      </c>
      <c r="R96" s="18"/>
      <c r="S96" s="26"/>
      <c r="T96" s="22" t="e">
        <f>IF(ISBLANK(H96),T95*((1+Assumptions!$C$6)^(1/12)),H96)</f>
        <v>#VALUE!</v>
      </c>
      <c r="U96" s="26"/>
      <c r="V96" s="22" t="e">
        <f>IF(ISBLANK(J96),V95*((1+Assumptions!$C$8)^(1/12)),J96)</f>
        <v>#VALUE!</v>
      </c>
      <c r="W96" s="22" t="e">
        <f>IF(ISBLANK(K96),W95*((1+Assumptions!$C$9)^(1/12)),K96)</f>
        <v>#VALUE!</v>
      </c>
      <c r="X96" s="22">
        <f>IF(ISBLANK(M96),X95*((1+Assumptions!$C$10)^(1/12)),M96)</f>
        <v>84.8</v>
      </c>
    </row>
    <row r="97" spans="1:24" ht="13.8" x14ac:dyDescent="0.3">
      <c r="A97" s="1">
        <v>39387</v>
      </c>
      <c r="B97">
        <f t="shared" si="7"/>
        <v>2008</v>
      </c>
      <c r="C97" s="19">
        <v>136.4</v>
      </c>
      <c r="D97" s="19">
        <v>142.69999999999999</v>
      </c>
      <c r="E97" s="19"/>
      <c r="F97" s="20"/>
      <c r="G97" s="20"/>
      <c r="I97" s="20"/>
      <c r="J97" s="19"/>
      <c r="K97" s="79"/>
      <c r="L97" s="19">
        <v>94.6</v>
      </c>
      <c r="M97">
        <v>85</v>
      </c>
      <c r="N97" s="13" t="str">
        <f>IF(A97&gt;=DATE(2018,7,1),INDEX(Assumptions!$C$15:$K$15,MATCH(YEAR(EOMONTH($A97,6)),Assumptions!$C$14:$K$14,0))/100,"-")</f>
        <v>-</v>
      </c>
      <c r="O97" s="17">
        <f t="shared" si="4"/>
        <v>136.4</v>
      </c>
      <c r="P97" s="17">
        <f t="shared" si="5"/>
        <v>142.69999999999999</v>
      </c>
      <c r="Q97" s="17" t="e">
        <f t="shared" si="6"/>
        <v>#VALUE!</v>
      </c>
      <c r="R97" s="18"/>
      <c r="S97" s="26"/>
      <c r="T97" s="22" t="e">
        <f>IF(ISBLANK(H97),T96*((1+Assumptions!$C$6)^(1/12)),H97)</f>
        <v>#VALUE!</v>
      </c>
      <c r="U97" s="26"/>
      <c r="V97" s="22" t="e">
        <f>IF(ISBLANK(J97),V96*((1+Assumptions!$C$8)^(1/12)),J97)</f>
        <v>#VALUE!</v>
      </c>
      <c r="W97" s="22" t="e">
        <f>IF(ISBLANK(K97),W96*((1+Assumptions!$C$9)^(1/12)),K97)</f>
        <v>#VALUE!</v>
      </c>
      <c r="X97" s="22">
        <f>IF(ISBLANK(M97),X96*((1+Assumptions!$C$10)^(1/12)),M97)</f>
        <v>85</v>
      </c>
    </row>
    <row r="98" spans="1:24" ht="13.8" x14ac:dyDescent="0.3">
      <c r="A98" s="1">
        <v>39417</v>
      </c>
      <c r="B98">
        <f t="shared" si="7"/>
        <v>2008</v>
      </c>
      <c r="C98" s="19">
        <v>136</v>
      </c>
      <c r="D98" s="19">
        <v>145</v>
      </c>
      <c r="E98" s="19"/>
      <c r="F98" s="20"/>
      <c r="G98" s="20"/>
      <c r="I98" s="20"/>
      <c r="J98" s="19"/>
      <c r="K98" s="79"/>
      <c r="L98" s="19">
        <v>94.9</v>
      </c>
      <c r="M98">
        <v>85.1</v>
      </c>
      <c r="N98" s="13" t="str">
        <f>IF(A98&gt;=DATE(2018,7,1),INDEX(Assumptions!$C$15:$K$15,MATCH(YEAR(EOMONTH($A98,6)),Assumptions!$C$14:$K$14,0))/100,"-")</f>
        <v>-</v>
      </c>
      <c r="O98" s="17">
        <f t="shared" si="4"/>
        <v>136</v>
      </c>
      <c r="P98" s="17">
        <f t="shared" si="5"/>
        <v>145</v>
      </c>
      <c r="Q98" s="17" t="e">
        <f t="shared" si="6"/>
        <v>#VALUE!</v>
      </c>
      <c r="R98" s="18"/>
      <c r="S98" s="26"/>
      <c r="T98" s="22" t="e">
        <f>IF(ISBLANK(H98),T97*((1+Assumptions!$C$6)^(1/12)),H98)</f>
        <v>#VALUE!</v>
      </c>
      <c r="U98" s="26"/>
      <c r="V98" s="22" t="e">
        <f>IF(ISBLANK(J98),V97*((1+Assumptions!$C$8)^(1/12)),J98)</f>
        <v>#VALUE!</v>
      </c>
      <c r="W98" s="22" t="e">
        <f>IF(ISBLANK(K98),W97*((1+Assumptions!$C$9)^(1/12)),K98)</f>
        <v>#VALUE!</v>
      </c>
      <c r="X98" s="22">
        <f>IF(ISBLANK(M98),X97*((1+Assumptions!$C$10)^(1/12)),M98)</f>
        <v>85.1</v>
      </c>
    </row>
    <row r="99" spans="1:24" ht="13.8" x14ac:dyDescent="0.3">
      <c r="A99" s="1">
        <v>39448</v>
      </c>
      <c r="B99">
        <f t="shared" si="7"/>
        <v>2008</v>
      </c>
      <c r="C99" s="19">
        <v>137.1</v>
      </c>
      <c r="D99" s="19">
        <v>138.30000000000001</v>
      </c>
      <c r="E99" s="19"/>
      <c r="F99" s="20"/>
      <c r="G99" s="20"/>
      <c r="I99" s="20"/>
      <c r="J99" s="19"/>
      <c r="K99" s="79"/>
      <c r="L99" s="19">
        <v>96</v>
      </c>
      <c r="M99">
        <v>86.2</v>
      </c>
      <c r="N99" s="13" t="str">
        <f>IF(A99&gt;=DATE(2018,7,1),INDEX(Assumptions!$C$15:$K$15,MATCH(YEAR(EOMONTH($A99,6)),Assumptions!$C$14:$K$14,0))/100,"-")</f>
        <v>-</v>
      </c>
      <c r="O99" s="17">
        <f t="shared" si="4"/>
        <v>137.1</v>
      </c>
      <c r="P99" s="17">
        <f t="shared" si="5"/>
        <v>138.30000000000001</v>
      </c>
      <c r="Q99" s="17" t="e">
        <f t="shared" si="6"/>
        <v>#VALUE!</v>
      </c>
      <c r="R99" s="18"/>
      <c r="S99" s="26"/>
      <c r="T99" s="22" t="e">
        <f>IF(ISBLANK(H99),T98*((1+Assumptions!$C$6)^(1/12)),H99)</f>
        <v>#VALUE!</v>
      </c>
      <c r="U99" s="26"/>
      <c r="V99" s="22" t="e">
        <f>IF(ISBLANK(J99),V98*((1+Assumptions!$C$8)^(1/12)),J99)</f>
        <v>#VALUE!</v>
      </c>
      <c r="W99" s="22" t="e">
        <f>IF(ISBLANK(K99),W98*((1+Assumptions!$C$9)^(1/12)),K99)</f>
        <v>#VALUE!</v>
      </c>
      <c r="X99" s="22">
        <f>IF(ISBLANK(M99),X98*((1+Assumptions!$C$10)^(1/12)),M99)</f>
        <v>86.2</v>
      </c>
    </row>
    <row r="100" spans="1:24" ht="13.8" x14ac:dyDescent="0.3">
      <c r="A100" s="1">
        <v>39479</v>
      </c>
      <c r="B100">
        <f t="shared" si="7"/>
        <v>2008</v>
      </c>
      <c r="C100" s="19">
        <v>140.80000000000001</v>
      </c>
      <c r="D100" s="19">
        <v>139.69999999999999</v>
      </c>
      <c r="E100" s="19"/>
      <c r="F100" s="20"/>
      <c r="G100" s="20"/>
      <c r="I100" s="20"/>
      <c r="J100" s="19"/>
      <c r="K100" s="79"/>
      <c r="L100" s="19">
        <v>96.3</v>
      </c>
      <c r="M100">
        <v>86.5</v>
      </c>
      <c r="N100" s="13" t="str">
        <f>IF(A100&gt;=DATE(2018,7,1),INDEX(Assumptions!$C$15:$K$15,MATCH(YEAR(EOMONTH($A100,6)),Assumptions!$C$14:$K$14,0))/100,"-")</f>
        <v>-</v>
      </c>
      <c r="O100" s="17">
        <f t="shared" si="4"/>
        <v>140.80000000000001</v>
      </c>
      <c r="P100" s="17">
        <f t="shared" si="5"/>
        <v>139.69999999999999</v>
      </c>
      <c r="Q100" s="17" t="e">
        <f t="shared" si="6"/>
        <v>#VALUE!</v>
      </c>
      <c r="R100" s="18"/>
      <c r="S100" s="26"/>
      <c r="T100" s="22" t="e">
        <f>IF(ISBLANK(H100),T99*((1+Assumptions!$C$6)^(1/12)),H100)</f>
        <v>#VALUE!</v>
      </c>
      <c r="U100" s="26"/>
      <c r="V100" s="22" t="e">
        <f>IF(ISBLANK(J100),V99*((1+Assumptions!$C$8)^(1/12)),J100)</f>
        <v>#VALUE!</v>
      </c>
      <c r="W100" s="22" t="e">
        <f>IF(ISBLANK(K100),W99*((1+Assumptions!$C$9)^(1/12)),K100)</f>
        <v>#VALUE!</v>
      </c>
      <c r="X100" s="22">
        <f>IF(ISBLANK(M100),X99*((1+Assumptions!$C$10)^(1/12)),M100)</f>
        <v>86.5</v>
      </c>
    </row>
    <row r="101" spans="1:24" ht="13.8" x14ac:dyDescent="0.3">
      <c r="A101" s="1">
        <v>39508</v>
      </c>
      <c r="B101">
        <f t="shared" si="7"/>
        <v>2008</v>
      </c>
      <c r="C101" s="19">
        <v>138.69999999999999</v>
      </c>
      <c r="D101" s="19">
        <v>139.30000000000001</v>
      </c>
      <c r="E101" s="19"/>
      <c r="F101" s="20"/>
      <c r="G101" s="20"/>
      <c r="I101" s="20"/>
      <c r="J101" s="19"/>
      <c r="K101" s="79"/>
      <c r="L101" s="19">
        <v>96.6</v>
      </c>
      <c r="M101">
        <v>86.7</v>
      </c>
      <c r="N101" s="13" t="str">
        <f>IF(A101&gt;=DATE(2018,7,1),INDEX(Assumptions!$C$15:$K$15,MATCH(YEAR(EOMONTH($A101,6)),Assumptions!$C$14:$K$14,0))/100,"-")</f>
        <v>-</v>
      </c>
      <c r="O101" s="17">
        <f t="shared" si="4"/>
        <v>138.69999999999999</v>
      </c>
      <c r="P101" s="17">
        <f t="shared" si="5"/>
        <v>139.30000000000001</v>
      </c>
      <c r="Q101" s="17" t="e">
        <f t="shared" si="6"/>
        <v>#VALUE!</v>
      </c>
      <c r="R101" s="18"/>
      <c r="S101" s="26"/>
      <c r="T101" s="22" t="e">
        <f>IF(ISBLANK(H101),T100*((1+Assumptions!$C$6)^(1/12)),H101)</f>
        <v>#VALUE!</v>
      </c>
      <c r="U101" s="26"/>
      <c r="V101" s="22" t="e">
        <f>IF(ISBLANK(J101),V100*((1+Assumptions!$C$8)^(1/12)),J101)</f>
        <v>#VALUE!</v>
      </c>
      <c r="W101" s="22" t="e">
        <f>IF(ISBLANK(K101),W100*((1+Assumptions!$C$9)^(1/12)),K101)</f>
        <v>#VALUE!</v>
      </c>
      <c r="X101" s="22">
        <f>IF(ISBLANK(M101),X100*((1+Assumptions!$C$10)^(1/12)),M101)</f>
        <v>86.7</v>
      </c>
    </row>
    <row r="102" spans="1:24" ht="13.8" x14ac:dyDescent="0.3">
      <c r="A102" s="1">
        <v>39539</v>
      </c>
      <c r="B102">
        <f t="shared" si="7"/>
        <v>2009</v>
      </c>
      <c r="C102" s="19">
        <v>138.19999999999999</v>
      </c>
      <c r="D102" s="19">
        <v>140.80000000000001</v>
      </c>
      <c r="E102" s="19"/>
      <c r="F102" s="20"/>
      <c r="G102" s="20"/>
      <c r="I102" s="20"/>
      <c r="J102" s="19"/>
      <c r="K102" s="79"/>
      <c r="L102" s="19">
        <v>97.1</v>
      </c>
      <c r="M102">
        <v>87.2</v>
      </c>
      <c r="N102" s="13" t="str">
        <f>IF(A102&gt;=DATE(2018,7,1),INDEX(Assumptions!$C$15:$K$15,MATCH(YEAR(EOMONTH($A102,6)),Assumptions!$C$14:$K$14,0))/100,"-")</f>
        <v>-</v>
      </c>
      <c r="O102" s="17">
        <f t="shared" si="4"/>
        <v>138.19999999999999</v>
      </c>
      <c r="P102" s="17">
        <f t="shared" si="5"/>
        <v>140.80000000000001</v>
      </c>
      <c r="Q102" s="17" t="e">
        <f t="shared" si="6"/>
        <v>#VALUE!</v>
      </c>
      <c r="R102" s="18"/>
      <c r="S102" s="26"/>
      <c r="T102" s="22" t="e">
        <f>IF(ISBLANK(H102),T101*((1+Assumptions!$C$6)^(1/12)),H102)</f>
        <v>#VALUE!</v>
      </c>
      <c r="U102" s="26"/>
      <c r="V102" s="22" t="e">
        <f>IF(ISBLANK(J102),V101*((1+Assumptions!$C$8)^(1/12)),J102)</f>
        <v>#VALUE!</v>
      </c>
      <c r="W102" s="22" t="e">
        <f>IF(ISBLANK(K102),W101*((1+Assumptions!$C$9)^(1/12)),K102)</f>
        <v>#VALUE!</v>
      </c>
      <c r="X102" s="22">
        <f>IF(ISBLANK(M102),X101*((1+Assumptions!$C$10)^(1/12)),M102)</f>
        <v>87.2</v>
      </c>
    </row>
    <row r="103" spans="1:24" ht="13.8" x14ac:dyDescent="0.3">
      <c r="A103" s="1">
        <v>39569</v>
      </c>
      <c r="B103">
        <f t="shared" si="7"/>
        <v>2009</v>
      </c>
      <c r="C103" s="19">
        <v>138.6</v>
      </c>
      <c r="D103" s="19">
        <v>141</v>
      </c>
      <c r="E103" s="19"/>
      <c r="F103" s="20"/>
      <c r="G103" s="20"/>
      <c r="I103" s="20"/>
      <c r="J103" s="19"/>
      <c r="K103" s="79"/>
      <c r="L103" s="19">
        <v>97.3</v>
      </c>
      <c r="M103">
        <v>87.4</v>
      </c>
      <c r="N103" s="13" t="str">
        <f>IF(A103&gt;=DATE(2018,7,1),INDEX(Assumptions!$C$15:$K$15,MATCH(YEAR(EOMONTH($A103,6)),Assumptions!$C$14:$K$14,0))/100,"-")</f>
        <v>-</v>
      </c>
      <c r="O103" s="17">
        <f t="shared" si="4"/>
        <v>138.6</v>
      </c>
      <c r="P103" s="17">
        <f t="shared" si="5"/>
        <v>141</v>
      </c>
      <c r="Q103" s="17" t="e">
        <f t="shared" si="6"/>
        <v>#VALUE!</v>
      </c>
      <c r="R103" s="18"/>
      <c r="S103" s="26"/>
      <c r="T103" s="22" t="e">
        <f>IF(ISBLANK(H103),T102*((1+Assumptions!$C$6)^(1/12)),H103)</f>
        <v>#VALUE!</v>
      </c>
      <c r="U103" s="26"/>
      <c r="V103" s="22" t="e">
        <f>IF(ISBLANK(J103),V102*((1+Assumptions!$C$8)^(1/12)),J103)</f>
        <v>#VALUE!</v>
      </c>
      <c r="W103" s="22" t="e">
        <f>IF(ISBLANK(K103),W102*((1+Assumptions!$C$9)^(1/12)),K103)</f>
        <v>#VALUE!</v>
      </c>
      <c r="X103" s="22">
        <f>IF(ISBLANK(M103),X102*((1+Assumptions!$C$10)^(1/12)),M103)</f>
        <v>87.4</v>
      </c>
    </row>
    <row r="104" spans="1:24" ht="13.8" x14ac:dyDescent="0.3">
      <c r="A104" s="1">
        <v>39600</v>
      </c>
      <c r="B104">
        <f t="shared" si="7"/>
        <v>2009</v>
      </c>
      <c r="C104" s="19">
        <v>138.5</v>
      </c>
      <c r="D104" s="19">
        <v>141.1</v>
      </c>
      <c r="E104" s="19"/>
      <c r="F104" s="20"/>
      <c r="G104" s="20"/>
      <c r="I104" s="20"/>
      <c r="J104" s="19"/>
      <c r="K104" s="79"/>
      <c r="L104" s="19">
        <v>97.5</v>
      </c>
      <c r="M104">
        <v>87.5</v>
      </c>
      <c r="N104" s="13" t="str">
        <f>IF(A104&gt;=DATE(2018,7,1),INDEX(Assumptions!$C$15:$K$15,MATCH(YEAR(EOMONTH($A104,6)),Assumptions!$C$14:$K$14,0))/100,"-")</f>
        <v>-</v>
      </c>
      <c r="O104" s="17">
        <f t="shared" si="4"/>
        <v>138.5</v>
      </c>
      <c r="P104" s="17">
        <f t="shared" si="5"/>
        <v>141.1</v>
      </c>
      <c r="Q104" s="17" t="e">
        <f t="shared" si="6"/>
        <v>#VALUE!</v>
      </c>
      <c r="R104" s="18"/>
      <c r="S104" s="26"/>
      <c r="T104" s="22" t="e">
        <f>IF(ISBLANK(H104),T103*((1+Assumptions!$C$6)^(1/12)),H104)</f>
        <v>#VALUE!</v>
      </c>
      <c r="U104" s="26"/>
      <c r="V104" s="22" t="e">
        <f>IF(ISBLANK(J104),V103*((1+Assumptions!$C$8)^(1/12)),J104)</f>
        <v>#VALUE!</v>
      </c>
      <c r="W104" s="22" t="e">
        <f>IF(ISBLANK(K104),W103*((1+Assumptions!$C$9)^(1/12)),K104)</f>
        <v>#VALUE!</v>
      </c>
      <c r="X104" s="22">
        <f>IF(ISBLANK(M104),X103*((1+Assumptions!$C$10)^(1/12)),M104)</f>
        <v>87.5</v>
      </c>
    </row>
    <row r="105" spans="1:24" ht="13.8" x14ac:dyDescent="0.3">
      <c r="A105" s="1">
        <v>39630</v>
      </c>
      <c r="B105">
        <f t="shared" si="7"/>
        <v>2009</v>
      </c>
      <c r="C105" s="19">
        <v>138.6</v>
      </c>
      <c r="D105" s="19">
        <v>141</v>
      </c>
      <c r="E105" s="19"/>
      <c r="F105" s="20"/>
      <c r="G105" s="20"/>
      <c r="I105" s="20"/>
      <c r="J105" s="19"/>
      <c r="K105" s="79"/>
      <c r="L105" s="19">
        <v>97.5</v>
      </c>
      <c r="M105">
        <v>87.6</v>
      </c>
      <c r="N105" s="13" t="str">
        <f>IF(A105&gt;=DATE(2018,7,1),INDEX(Assumptions!$C$15:$K$15,MATCH(YEAR(EOMONTH($A105,6)),Assumptions!$C$14:$K$14,0))/100,"-")</f>
        <v>-</v>
      </c>
      <c r="O105" s="17">
        <f t="shared" si="4"/>
        <v>138.6</v>
      </c>
      <c r="P105" s="17">
        <f t="shared" si="5"/>
        <v>141</v>
      </c>
      <c r="Q105" s="17" t="e">
        <f t="shared" si="6"/>
        <v>#VALUE!</v>
      </c>
      <c r="R105" s="18"/>
      <c r="S105" s="26"/>
      <c r="T105" s="22" t="e">
        <f>IF(ISBLANK(H105),T104*((1+Assumptions!$C$6)^(1/12)),H105)</f>
        <v>#VALUE!</v>
      </c>
      <c r="U105" s="26"/>
      <c r="V105" s="22" t="e">
        <f>IF(ISBLANK(J105),V104*((1+Assumptions!$C$8)^(1/12)),J105)</f>
        <v>#VALUE!</v>
      </c>
      <c r="W105" s="22" t="e">
        <f>IF(ISBLANK(K105),W104*((1+Assumptions!$C$9)^(1/12)),K105)</f>
        <v>#VALUE!</v>
      </c>
      <c r="X105" s="22">
        <f>IF(ISBLANK(M105),X104*((1+Assumptions!$C$10)^(1/12)),M105)</f>
        <v>87.6</v>
      </c>
    </row>
    <row r="106" spans="1:24" ht="13.8" x14ac:dyDescent="0.3">
      <c r="A106" s="1">
        <v>39661</v>
      </c>
      <c r="B106">
        <f t="shared" si="7"/>
        <v>2009</v>
      </c>
      <c r="C106" s="19">
        <v>138.69999999999999</v>
      </c>
      <c r="D106" s="19">
        <v>139.69999999999999</v>
      </c>
      <c r="E106" s="19"/>
      <c r="F106" s="20"/>
      <c r="G106" s="20"/>
      <c r="I106" s="20"/>
      <c r="J106" s="19"/>
      <c r="K106" s="79"/>
      <c r="L106" s="19">
        <v>97.9</v>
      </c>
      <c r="M106">
        <v>87.9</v>
      </c>
      <c r="N106" s="13" t="str">
        <f>IF(A106&gt;=DATE(2018,7,1),INDEX(Assumptions!$C$15:$K$15,MATCH(YEAR(EOMONTH($A106,6)),Assumptions!$C$14:$K$14,0))/100,"-")</f>
        <v>-</v>
      </c>
      <c r="O106" s="17">
        <f t="shared" si="4"/>
        <v>138.69999999999999</v>
      </c>
      <c r="P106" s="17">
        <f t="shared" si="5"/>
        <v>139.69999999999999</v>
      </c>
      <c r="Q106" s="17" t="e">
        <f t="shared" si="6"/>
        <v>#VALUE!</v>
      </c>
      <c r="R106" s="18"/>
      <c r="S106" s="26"/>
      <c r="T106" s="22" t="e">
        <f>IF(ISBLANK(H106),T105*((1+Assumptions!$C$6)^(1/12)),H106)</f>
        <v>#VALUE!</v>
      </c>
      <c r="U106" s="26"/>
      <c r="V106" s="22" t="e">
        <f>IF(ISBLANK(J106),V105*((1+Assumptions!$C$8)^(1/12)),J106)</f>
        <v>#VALUE!</v>
      </c>
      <c r="W106" s="22" t="e">
        <f>IF(ISBLANK(K106),W105*((1+Assumptions!$C$9)^(1/12)),K106)</f>
        <v>#VALUE!</v>
      </c>
      <c r="X106" s="22">
        <f>IF(ISBLANK(M106),X105*((1+Assumptions!$C$10)^(1/12)),M106)</f>
        <v>87.9</v>
      </c>
    </row>
    <row r="107" spans="1:24" ht="13.8" x14ac:dyDescent="0.3">
      <c r="A107" s="1">
        <v>39692</v>
      </c>
      <c r="B107">
        <f t="shared" si="7"/>
        <v>2009</v>
      </c>
      <c r="C107" s="19">
        <v>139</v>
      </c>
      <c r="D107" s="19">
        <v>142.69999999999999</v>
      </c>
      <c r="E107" s="19"/>
      <c r="F107" s="20"/>
      <c r="G107" s="20"/>
      <c r="I107" s="20"/>
      <c r="J107" s="19"/>
      <c r="K107" s="79"/>
      <c r="L107" s="19">
        <v>98.3</v>
      </c>
      <c r="M107">
        <v>88.2</v>
      </c>
      <c r="N107" s="13" t="str">
        <f>IF(A107&gt;=DATE(2018,7,1),INDEX(Assumptions!$C$15:$K$15,MATCH(YEAR(EOMONTH($A107,6)),Assumptions!$C$14:$K$14,0))/100,"-")</f>
        <v>-</v>
      </c>
      <c r="O107" s="17">
        <f t="shared" si="4"/>
        <v>139</v>
      </c>
      <c r="P107" s="17">
        <f t="shared" si="5"/>
        <v>142.69999999999999</v>
      </c>
      <c r="Q107" s="17" t="e">
        <f t="shared" si="6"/>
        <v>#VALUE!</v>
      </c>
      <c r="R107" s="18"/>
      <c r="S107" s="26"/>
      <c r="T107" s="22" t="e">
        <f>IF(ISBLANK(H107),T106*((1+Assumptions!$C$6)^(1/12)),H107)</f>
        <v>#VALUE!</v>
      </c>
      <c r="U107" s="26"/>
      <c r="V107" s="22" t="e">
        <f>IF(ISBLANK(J107),V106*((1+Assumptions!$C$8)^(1/12)),J107)</f>
        <v>#VALUE!</v>
      </c>
      <c r="W107" s="22" t="e">
        <f>IF(ISBLANK(K107),W106*((1+Assumptions!$C$9)^(1/12)),K107)</f>
        <v>#VALUE!</v>
      </c>
      <c r="X107" s="22">
        <f>IF(ISBLANK(M107),X106*((1+Assumptions!$C$10)^(1/12)),M107)</f>
        <v>88.2</v>
      </c>
    </row>
    <row r="108" spans="1:24" ht="13.8" x14ac:dyDescent="0.3">
      <c r="A108" s="1">
        <v>39722</v>
      </c>
      <c r="B108">
        <f t="shared" si="7"/>
        <v>2009</v>
      </c>
      <c r="C108" s="19">
        <v>139.5</v>
      </c>
      <c r="D108" s="19">
        <v>142.19999999999999</v>
      </c>
      <c r="E108" s="19"/>
      <c r="F108" s="20"/>
      <c r="G108" s="20"/>
      <c r="I108" s="20"/>
      <c r="J108" s="19"/>
      <c r="K108" s="79"/>
      <c r="L108" s="19">
        <v>98</v>
      </c>
      <c r="M108">
        <v>88</v>
      </c>
      <c r="N108" s="13" t="str">
        <f>IF(A108&gt;=DATE(2018,7,1),INDEX(Assumptions!$C$15:$K$15,MATCH(YEAR(EOMONTH($A108,6)),Assumptions!$C$14:$K$14,0))/100,"-")</f>
        <v>-</v>
      </c>
      <c r="O108" s="17">
        <f t="shared" si="4"/>
        <v>139.5</v>
      </c>
      <c r="P108" s="17">
        <f t="shared" si="5"/>
        <v>142.19999999999999</v>
      </c>
      <c r="Q108" s="17" t="e">
        <f t="shared" si="6"/>
        <v>#VALUE!</v>
      </c>
      <c r="R108" s="18"/>
      <c r="S108" s="26"/>
      <c r="T108" s="22" t="e">
        <f>IF(ISBLANK(H108),T107*((1+Assumptions!$C$6)^(1/12)),H108)</f>
        <v>#VALUE!</v>
      </c>
      <c r="U108" s="26"/>
      <c r="V108" s="22" t="e">
        <f>IF(ISBLANK(J108),V107*((1+Assumptions!$C$8)^(1/12)),J108)</f>
        <v>#VALUE!</v>
      </c>
      <c r="W108" s="22" t="e">
        <f>IF(ISBLANK(K108),W107*((1+Assumptions!$C$9)^(1/12)),K108)</f>
        <v>#VALUE!</v>
      </c>
      <c r="X108" s="22">
        <f>IF(ISBLANK(M108),X107*((1+Assumptions!$C$10)^(1/12)),M108)</f>
        <v>88</v>
      </c>
    </row>
    <row r="109" spans="1:24" ht="13.8" x14ac:dyDescent="0.3">
      <c r="A109" s="1">
        <v>39753</v>
      </c>
      <c r="B109">
        <f t="shared" si="7"/>
        <v>2009</v>
      </c>
      <c r="C109" s="19">
        <v>139.19999999999999</v>
      </c>
      <c r="D109" s="19">
        <v>142.19999999999999</v>
      </c>
      <c r="E109" s="19"/>
      <c r="F109" s="20"/>
      <c r="G109" s="20"/>
      <c r="I109" s="20"/>
      <c r="J109" s="19"/>
      <c r="K109" s="79"/>
      <c r="L109" s="19">
        <v>98.5</v>
      </c>
      <c r="M109">
        <v>88.4</v>
      </c>
      <c r="N109" s="13" t="str">
        <f>IF(A109&gt;=DATE(2018,7,1),INDEX(Assumptions!$C$15:$K$15,MATCH(YEAR(EOMONTH($A109,6)),Assumptions!$C$14:$K$14,0))/100,"-")</f>
        <v>-</v>
      </c>
      <c r="O109" s="17">
        <f t="shared" si="4"/>
        <v>139.19999999999999</v>
      </c>
      <c r="P109" s="17">
        <f t="shared" si="5"/>
        <v>142.19999999999999</v>
      </c>
      <c r="Q109" s="17" t="e">
        <f t="shared" si="6"/>
        <v>#VALUE!</v>
      </c>
      <c r="R109" s="18"/>
      <c r="S109" s="26"/>
      <c r="T109" s="22" t="e">
        <f>IF(ISBLANK(H109),T108*((1+Assumptions!$C$6)^(1/12)),H109)</f>
        <v>#VALUE!</v>
      </c>
      <c r="U109" s="26"/>
      <c r="V109" s="22" t="e">
        <f>IF(ISBLANK(J109),V108*((1+Assumptions!$C$8)^(1/12)),J109)</f>
        <v>#VALUE!</v>
      </c>
      <c r="W109" s="22" t="e">
        <f>IF(ISBLANK(K109),W108*((1+Assumptions!$C$9)^(1/12)),K109)</f>
        <v>#VALUE!</v>
      </c>
      <c r="X109" s="22">
        <f>IF(ISBLANK(M109),X108*((1+Assumptions!$C$10)^(1/12)),M109)</f>
        <v>88.4</v>
      </c>
    </row>
    <row r="110" spans="1:24" ht="13.8" x14ac:dyDescent="0.3">
      <c r="A110" s="1">
        <v>39783</v>
      </c>
      <c r="B110">
        <f t="shared" si="7"/>
        <v>2009</v>
      </c>
      <c r="C110" s="19">
        <v>139.30000000000001</v>
      </c>
      <c r="D110" s="19">
        <v>141</v>
      </c>
      <c r="E110" s="19"/>
      <c r="F110" s="20"/>
      <c r="G110" s="20"/>
      <c r="I110" s="20"/>
      <c r="J110" s="19"/>
      <c r="K110" s="79"/>
      <c r="L110" s="19">
        <v>99.5</v>
      </c>
      <c r="M110">
        <v>89.3</v>
      </c>
      <c r="N110" s="13" t="str">
        <f>IF(A110&gt;=DATE(2018,7,1),INDEX(Assumptions!$C$15:$K$15,MATCH(YEAR(EOMONTH($A110,6)),Assumptions!$C$14:$K$14,0))/100,"-")</f>
        <v>-</v>
      </c>
      <c r="O110" s="17">
        <f t="shared" si="4"/>
        <v>139.30000000000001</v>
      </c>
      <c r="P110" s="17">
        <f t="shared" si="5"/>
        <v>141</v>
      </c>
      <c r="Q110" s="17" t="e">
        <f t="shared" si="6"/>
        <v>#VALUE!</v>
      </c>
      <c r="R110" s="18"/>
      <c r="S110" s="26"/>
      <c r="T110" s="22" t="e">
        <f>IF(ISBLANK(H110),T109*((1+Assumptions!$C$6)^(1/12)),H110)</f>
        <v>#VALUE!</v>
      </c>
      <c r="U110" s="26"/>
      <c r="V110" s="22" t="e">
        <f>IF(ISBLANK(J110),V109*((1+Assumptions!$C$8)^(1/12)),J110)</f>
        <v>#VALUE!</v>
      </c>
      <c r="W110" s="22" t="e">
        <f>IF(ISBLANK(K110),W109*((1+Assumptions!$C$9)^(1/12)),K110)</f>
        <v>#VALUE!</v>
      </c>
      <c r="X110" s="22">
        <f>IF(ISBLANK(M110),X109*((1+Assumptions!$C$10)^(1/12)),M110)</f>
        <v>89.3</v>
      </c>
    </row>
    <row r="111" spans="1:24" ht="13.8" x14ac:dyDescent="0.3">
      <c r="A111" s="1">
        <v>39814</v>
      </c>
      <c r="B111">
        <f t="shared" si="7"/>
        <v>2009</v>
      </c>
      <c r="C111" s="19">
        <v>138.80000000000001</v>
      </c>
      <c r="D111" s="19">
        <v>141.5</v>
      </c>
      <c r="E111" s="19"/>
      <c r="F111" s="20"/>
      <c r="G111" s="20"/>
      <c r="I111" s="20"/>
      <c r="J111" s="19"/>
      <c r="K111" s="79"/>
      <c r="L111" s="19">
        <v>97.8</v>
      </c>
      <c r="M111">
        <v>87.7</v>
      </c>
      <c r="N111" s="13" t="str">
        <f>IF(A111&gt;=DATE(2018,7,1),INDEX(Assumptions!$C$15:$K$15,MATCH(YEAR(EOMONTH($A111,6)),Assumptions!$C$14:$K$14,0))/100,"-")</f>
        <v>-</v>
      </c>
      <c r="O111" s="17">
        <f t="shared" si="4"/>
        <v>138.80000000000001</v>
      </c>
      <c r="P111" s="17">
        <f t="shared" si="5"/>
        <v>141.5</v>
      </c>
      <c r="Q111" s="17" t="e">
        <f t="shared" si="6"/>
        <v>#VALUE!</v>
      </c>
      <c r="R111" s="18"/>
      <c r="S111" s="26"/>
      <c r="T111" s="22" t="e">
        <f>IF(ISBLANK(H111),T110*((1+Assumptions!$C$6)^(1/12)),H111)</f>
        <v>#VALUE!</v>
      </c>
      <c r="U111" s="26"/>
      <c r="V111" s="22" t="e">
        <f>IF(ISBLANK(J111),V110*((1+Assumptions!$C$8)^(1/12)),J111)</f>
        <v>#VALUE!</v>
      </c>
      <c r="W111" s="22" t="e">
        <f>IF(ISBLANK(K111),W110*((1+Assumptions!$C$9)^(1/12)),K111)</f>
        <v>#VALUE!</v>
      </c>
      <c r="X111" s="22">
        <f>IF(ISBLANK(M111),X110*((1+Assumptions!$C$10)^(1/12)),M111)</f>
        <v>87.7</v>
      </c>
    </row>
    <row r="112" spans="1:24" ht="13.8" x14ac:dyDescent="0.3">
      <c r="A112" s="1">
        <v>39845</v>
      </c>
      <c r="B112">
        <f t="shared" si="7"/>
        <v>2009</v>
      </c>
      <c r="C112" s="19">
        <v>133.6</v>
      </c>
      <c r="D112" s="19">
        <v>140.80000000000001</v>
      </c>
      <c r="E112" s="19"/>
      <c r="F112" s="20"/>
      <c r="G112" s="20"/>
      <c r="I112" s="20"/>
      <c r="J112" s="19"/>
      <c r="K112" s="79"/>
      <c r="L112" s="19">
        <v>97.9</v>
      </c>
      <c r="M112">
        <v>87.8</v>
      </c>
      <c r="N112" s="13" t="str">
        <f>IF(A112&gt;=DATE(2018,7,1),INDEX(Assumptions!$C$15:$K$15,MATCH(YEAR(EOMONTH($A112,6)),Assumptions!$C$14:$K$14,0))/100,"-")</f>
        <v>-</v>
      </c>
      <c r="O112" s="17">
        <f t="shared" si="4"/>
        <v>133.6</v>
      </c>
      <c r="P112" s="17">
        <f t="shared" si="5"/>
        <v>140.80000000000001</v>
      </c>
      <c r="Q112" s="17" t="e">
        <f t="shared" si="6"/>
        <v>#VALUE!</v>
      </c>
      <c r="R112" s="18"/>
      <c r="S112" s="26"/>
      <c r="T112" s="22" t="e">
        <f>IF(ISBLANK(H112),T111*((1+Assumptions!$C$6)^(1/12)),H112)</f>
        <v>#VALUE!</v>
      </c>
      <c r="U112" s="26"/>
      <c r="V112" s="22" t="e">
        <f>IF(ISBLANK(J112),V111*((1+Assumptions!$C$8)^(1/12)),J112)</f>
        <v>#VALUE!</v>
      </c>
      <c r="W112" s="22" t="e">
        <f>IF(ISBLANK(K112),W111*((1+Assumptions!$C$9)^(1/12)),K112)</f>
        <v>#VALUE!</v>
      </c>
      <c r="X112" s="22">
        <f>IF(ISBLANK(M112),X111*((1+Assumptions!$C$10)^(1/12)),M112)</f>
        <v>87.8</v>
      </c>
    </row>
    <row r="113" spans="1:24" ht="13.8" x14ac:dyDescent="0.3">
      <c r="A113" s="1">
        <v>39873</v>
      </c>
      <c r="B113">
        <f t="shared" si="7"/>
        <v>2009</v>
      </c>
      <c r="C113" s="19">
        <v>129.9</v>
      </c>
      <c r="D113" s="19">
        <v>141.69999999999999</v>
      </c>
      <c r="E113" s="19"/>
      <c r="F113" s="20"/>
      <c r="G113" s="20"/>
      <c r="I113" s="20"/>
      <c r="J113" s="19"/>
      <c r="K113" s="79"/>
      <c r="L113" s="19">
        <v>98.4</v>
      </c>
      <c r="M113">
        <v>88.2</v>
      </c>
      <c r="N113" s="13" t="str">
        <f>IF(A113&gt;=DATE(2018,7,1),INDEX(Assumptions!$C$15:$K$15,MATCH(YEAR(EOMONTH($A113,6)),Assumptions!$C$14:$K$14,0))/100,"-")</f>
        <v>-</v>
      </c>
      <c r="O113" s="17">
        <f t="shared" si="4"/>
        <v>129.9</v>
      </c>
      <c r="P113" s="17">
        <f t="shared" si="5"/>
        <v>141.69999999999999</v>
      </c>
      <c r="Q113" s="17" t="e">
        <f t="shared" si="6"/>
        <v>#VALUE!</v>
      </c>
      <c r="R113" s="18"/>
      <c r="S113" s="26"/>
      <c r="T113" s="22" t="e">
        <f>IF(ISBLANK(H113),T112*((1+Assumptions!$C$6)^(1/12)),H113)</f>
        <v>#VALUE!</v>
      </c>
      <c r="U113" s="26"/>
      <c r="V113" s="22" t="e">
        <f>IF(ISBLANK(J113),V112*((1+Assumptions!$C$8)^(1/12)),J113)</f>
        <v>#VALUE!</v>
      </c>
      <c r="W113" s="22" t="e">
        <f>IF(ISBLANK(K113),W112*((1+Assumptions!$C$9)^(1/12)),K113)</f>
        <v>#VALUE!</v>
      </c>
      <c r="X113" s="22">
        <f>IF(ISBLANK(M113),X112*((1+Assumptions!$C$10)^(1/12)),M113)</f>
        <v>88.2</v>
      </c>
    </row>
    <row r="114" spans="1:24" ht="13.8" x14ac:dyDescent="0.3">
      <c r="A114" s="1">
        <v>39904</v>
      </c>
      <c r="B114">
        <f t="shared" si="7"/>
        <v>2010</v>
      </c>
      <c r="C114" s="19">
        <v>139.4</v>
      </c>
      <c r="D114" s="19">
        <v>143</v>
      </c>
      <c r="E114" s="19"/>
      <c r="F114" s="20"/>
      <c r="G114" s="20"/>
      <c r="I114" s="20"/>
      <c r="J114" s="19"/>
      <c r="K114" s="79"/>
      <c r="L114" s="19">
        <v>98.3</v>
      </c>
      <c r="M114">
        <v>88.1</v>
      </c>
      <c r="N114" s="13" t="str">
        <f>IF(A114&gt;=DATE(2018,7,1),INDEX(Assumptions!$C$15:$K$15,MATCH(YEAR(EOMONTH($A114,6)),Assumptions!$C$14:$K$14,0))/100,"-")</f>
        <v>-</v>
      </c>
      <c r="O114" s="17">
        <f t="shared" si="4"/>
        <v>139.4</v>
      </c>
      <c r="P114" s="17">
        <f t="shared" si="5"/>
        <v>143</v>
      </c>
      <c r="Q114" s="17" t="e">
        <f t="shared" si="6"/>
        <v>#VALUE!</v>
      </c>
      <c r="R114" s="18"/>
      <c r="S114" s="26"/>
      <c r="T114" s="22" t="e">
        <f>IF(ISBLANK(H114),T113*((1+Assumptions!$C$6)^(1/12)),H114)</f>
        <v>#VALUE!</v>
      </c>
      <c r="U114" s="26"/>
      <c r="V114" s="22" t="e">
        <f>IF(ISBLANK(J114),V113*((1+Assumptions!$C$8)^(1/12)),J114)</f>
        <v>#VALUE!</v>
      </c>
      <c r="W114" s="22" t="e">
        <f>IF(ISBLANK(K114),W113*((1+Assumptions!$C$9)^(1/12)),K114)</f>
        <v>#VALUE!</v>
      </c>
      <c r="X114" s="22">
        <f>IF(ISBLANK(M114),X113*((1+Assumptions!$C$10)^(1/12)),M114)</f>
        <v>88.1</v>
      </c>
    </row>
    <row r="115" spans="1:24" ht="13.8" x14ac:dyDescent="0.3">
      <c r="A115" s="1">
        <v>39934</v>
      </c>
      <c r="B115">
        <f t="shared" si="7"/>
        <v>2010</v>
      </c>
      <c r="C115" s="19">
        <v>138.69999999999999</v>
      </c>
      <c r="D115" s="19">
        <v>141.5</v>
      </c>
      <c r="E115" s="19"/>
      <c r="F115" s="20"/>
      <c r="G115" s="20"/>
      <c r="I115" s="20"/>
      <c r="J115" s="19"/>
      <c r="K115" s="79"/>
      <c r="L115" s="19">
        <v>99.1</v>
      </c>
      <c r="M115">
        <v>88.9</v>
      </c>
      <c r="N115" s="13" t="str">
        <f>IF(A115&gt;=DATE(2018,7,1),INDEX(Assumptions!$C$15:$K$15,MATCH(YEAR(EOMONTH($A115,6)),Assumptions!$C$14:$K$14,0))/100,"-")</f>
        <v>-</v>
      </c>
      <c r="O115" s="17">
        <f t="shared" si="4"/>
        <v>138.69999999999999</v>
      </c>
      <c r="P115" s="17">
        <f t="shared" si="5"/>
        <v>141.5</v>
      </c>
      <c r="Q115" s="17" t="e">
        <f t="shared" si="6"/>
        <v>#VALUE!</v>
      </c>
      <c r="R115" s="18"/>
      <c r="S115" s="26"/>
      <c r="T115" s="22" t="e">
        <f>IF(ISBLANK(H115),T114*((1+Assumptions!$C$6)^(1/12)),H115)</f>
        <v>#VALUE!</v>
      </c>
      <c r="U115" s="26"/>
      <c r="V115" s="22" t="e">
        <f>IF(ISBLANK(J115),V114*((1+Assumptions!$C$8)^(1/12)),J115)</f>
        <v>#VALUE!</v>
      </c>
      <c r="W115" s="22" t="e">
        <f>IF(ISBLANK(K115),W114*((1+Assumptions!$C$9)^(1/12)),K115)</f>
        <v>#VALUE!</v>
      </c>
      <c r="X115" s="22">
        <f>IF(ISBLANK(M115),X114*((1+Assumptions!$C$10)^(1/12)),M115)</f>
        <v>88.9</v>
      </c>
    </row>
    <row r="116" spans="1:24" ht="13.8" x14ac:dyDescent="0.3">
      <c r="A116" s="1">
        <v>39965</v>
      </c>
      <c r="B116">
        <f t="shared" si="7"/>
        <v>2010</v>
      </c>
      <c r="C116" s="19">
        <v>138.6</v>
      </c>
      <c r="D116" s="19">
        <v>139.19999999999999</v>
      </c>
      <c r="E116" s="19"/>
      <c r="F116" s="20"/>
      <c r="G116" s="20"/>
      <c r="I116" s="20"/>
      <c r="J116" s="19"/>
      <c r="K116" s="79"/>
      <c r="L116" s="19">
        <v>98.6</v>
      </c>
      <c r="M116">
        <v>88.4</v>
      </c>
      <c r="N116" s="13" t="str">
        <f>IF(A116&gt;=DATE(2018,7,1),INDEX(Assumptions!$C$15:$K$15,MATCH(YEAR(EOMONTH($A116,6)),Assumptions!$C$14:$K$14,0))/100,"-")</f>
        <v>-</v>
      </c>
      <c r="O116" s="17">
        <f t="shared" si="4"/>
        <v>138.6</v>
      </c>
      <c r="P116" s="17">
        <f t="shared" si="5"/>
        <v>139.19999999999999</v>
      </c>
      <c r="Q116" s="17" t="e">
        <f t="shared" si="6"/>
        <v>#VALUE!</v>
      </c>
      <c r="R116" s="18"/>
      <c r="S116" s="26"/>
      <c r="T116" s="22" t="e">
        <f>IF(ISBLANK(H116),T115*((1+Assumptions!$C$6)^(1/12)),H116)</f>
        <v>#VALUE!</v>
      </c>
      <c r="U116" s="26"/>
      <c r="V116" s="22" t="e">
        <f>IF(ISBLANK(J116),V115*((1+Assumptions!$C$8)^(1/12)),J116)</f>
        <v>#VALUE!</v>
      </c>
      <c r="W116" s="22" t="e">
        <f>IF(ISBLANK(K116),W115*((1+Assumptions!$C$9)^(1/12)),K116)</f>
        <v>#VALUE!</v>
      </c>
      <c r="X116" s="22">
        <f>IF(ISBLANK(M116),X115*((1+Assumptions!$C$10)^(1/12)),M116)</f>
        <v>88.4</v>
      </c>
    </row>
    <row r="117" spans="1:24" ht="13.8" x14ac:dyDescent="0.3">
      <c r="A117" s="1">
        <v>39995</v>
      </c>
      <c r="B117">
        <f t="shared" si="7"/>
        <v>2010</v>
      </c>
      <c r="C117" s="19">
        <v>138</v>
      </c>
      <c r="D117" s="19">
        <v>141.1</v>
      </c>
      <c r="E117" s="19"/>
      <c r="F117" s="20"/>
      <c r="G117" s="20"/>
      <c r="I117" s="20"/>
      <c r="J117" s="19"/>
      <c r="K117" s="79"/>
      <c r="L117" s="19">
        <v>98.8</v>
      </c>
      <c r="M117">
        <v>88.6</v>
      </c>
      <c r="N117" s="13" t="str">
        <f>IF(A117&gt;=DATE(2018,7,1),INDEX(Assumptions!$C$15:$K$15,MATCH(YEAR(EOMONTH($A117,6)),Assumptions!$C$14:$K$14,0))/100,"-")</f>
        <v>-</v>
      </c>
      <c r="O117" s="17">
        <f t="shared" si="4"/>
        <v>138</v>
      </c>
      <c r="P117" s="17">
        <f t="shared" si="5"/>
        <v>141.1</v>
      </c>
      <c r="Q117" s="17" t="e">
        <f t="shared" si="6"/>
        <v>#VALUE!</v>
      </c>
      <c r="R117" s="18"/>
      <c r="S117" s="26"/>
      <c r="T117" s="22" t="e">
        <f>IF(ISBLANK(H117),T116*((1+Assumptions!$C$6)^(1/12)),H117)</f>
        <v>#VALUE!</v>
      </c>
      <c r="U117" s="26"/>
      <c r="V117" s="22" t="e">
        <f>IF(ISBLANK(J117),V116*((1+Assumptions!$C$8)^(1/12)),J117)</f>
        <v>#VALUE!</v>
      </c>
      <c r="W117" s="22" t="e">
        <f>IF(ISBLANK(K117),W116*((1+Assumptions!$C$9)^(1/12)),K117)</f>
        <v>#VALUE!</v>
      </c>
      <c r="X117" s="22">
        <f>IF(ISBLANK(M117),X116*((1+Assumptions!$C$10)^(1/12)),M117)</f>
        <v>88.6</v>
      </c>
    </row>
    <row r="118" spans="1:24" ht="13.8" x14ac:dyDescent="0.3">
      <c r="A118" s="1">
        <v>40026</v>
      </c>
      <c r="B118">
        <f t="shared" si="7"/>
        <v>2010</v>
      </c>
      <c r="C118" s="19">
        <v>138.19999999999999</v>
      </c>
      <c r="D118" s="19">
        <v>142.5</v>
      </c>
      <c r="E118" s="19"/>
      <c r="F118" s="20"/>
      <c r="G118" s="20"/>
      <c r="I118" s="20"/>
      <c r="J118" s="19"/>
      <c r="K118" s="79"/>
      <c r="L118" s="19">
        <v>98.8</v>
      </c>
      <c r="M118">
        <v>88.6</v>
      </c>
      <c r="N118" s="13" t="str">
        <f>IF(A118&gt;=DATE(2018,7,1),INDEX(Assumptions!$C$15:$K$15,MATCH(YEAR(EOMONTH($A118,6)),Assumptions!$C$14:$K$14,0))/100,"-")</f>
        <v>-</v>
      </c>
      <c r="O118" s="17">
        <f t="shared" si="4"/>
        <v>138.19999999999999</v>
      </c>
      <c r="P118" s="17">
        <f t="shared" si="5"/>
        <v>142.5</v>
      </c>
      <c r="Q118" s="17" t="e">
        <f t="shared" si="6"/>
        <v>#VALUE!</v>
      </c>
      <c r="R118" s="18"/>
      <c r="S118" s="26"/>
      <c r="T118" s="22" t="e">
        <f>IF(ISBLANK(H118),T117*((1+Assumptions!$C$6)^(1/12)),H118)</f>
        <v>#VALUE!</v>
      </c>
      <c r="U118" s="26"/>
      <c r="V118" s="22" t="e">
        <f>IF(ISBLANK(J118),V117*((1+Assumptions!$C$8)^(1/12)),J118)</f>
        <v>#VALUE!</v>
      </c>
      <c r="W118" s="22" t="e">
        <f>IF(ISBLANK(K118),W117*((1+Assumptions!$C$9)^(1/12)),K118)</f>
        <v>#VALUE!</v>
      </c>
      <c r="X118" s="22">
        <f>IF(ISBLANK(M118),X117*((1+Assumptions!$C$10)^(1/12)),M118)</f>
        <v>88.6</v>
      </c>
    </row>
    <row r="119" spans="1:24" ht="13.8" x14ac:dyDescent="0.3">
      <c r="A119" s="1">
        <v>40057</v>
      </c>
      <c r="B119">
        <f t="shared" si="7"/>
        <v>2010</v>
      </c>
      <c r="C119" s="19">
        <v>138.19999999999999</v>
      </c>
      <c r="D119" s="19">
        <v>141.5</v>
      </c>
      <c r="E119" s="19"/>
      <c r="F119" s="20"/>
      <c r="G119" s="20"/>
      <c r="I119" s="20"/>
      <c r="J119" s="19"/>
      <c r="K119" s="79"/>
      <c r="L119" s="19">
        <v>99.3</v>
      </c>
      <c r="M119">
        <v>89</v>
      </c>
      <c r="N119" s="13" t="str">
        <f>IF(A119&gt;=DATE(2018,7,1),INDEX(Assumptions!$C$15:$K$15,MATCH(YEAR(EOMONTH($A119,6)),Assumptions!$C$14:$K$14,0))/100,"-")</f>
        <v>-</v>
      </c>
      <c r="O119" s="17">
        <f t="shared" si="4"/>
        <v>138.19999999999999</v>
      </c>
      <c r="P119" s="17">
        <f t="shared" si="5"/>
        <v>141.5</v>
      </c>
      <c r="Q119" s="17" t="e">
        <f t="shared" si="6"/>
        <v>#VALUE!</v>
      </c>
      <c r="R119" s="18"/>
      <c r="S119" s="26"/>
      <c r="T119" s="22" t="e">
        <f>IF(ISBLANK(H119),T118*((1+Assumptions!$C$6)^(1/12)),H119)</f>
        <v>#VALUE!</v>
      </c>
      <c r="U119" s="26"/>
      <c r="V119" s="22" t="e">
        <f>IF(ISBLANK(J119),V118*((1+Assumptions!$C$8)^(1/12)),J119)</f>
        <v>#VALUE!</v>
      </c>
      <c r="W119" s="22" t="e">
        <f>IF(ISBLANK(K119),W118*((1+Assumptions!$C$9)^(1/12)),K119)</f>
        <v>#VALUE!</v>
      </c>
      <c r="X119" s="22">
        <f>IF(ISBLANK(M119),X118*((1+Assumptions!$C$10)^(1/12)),M119)</f>
        <v>89</v>
      </c>
    </row>
    <row r="120" spans="1:24" ht="13.8" x14ac:dyDescent="0.3">
      <c r="A120" s="1">
        <v>40087</v>
      </c>
      <c r="B120">
        <f t="shared" si="7"/>
        <v>2010</v>
      </c>
      <c r="C120" s="19">
        <v>138.5</v>
      </c>
      <c r="D120" s="19">
        <v>143.5</v>
      </c>
      <c r="E120" s="19"/>
      <c r="F120" s="20"/>
      <c r="G120" s="20"/>
      <c r="I120" s="20"/>
      <c r="J120" s="19"/>
      <c r="K120" s="79"/>
      <c r="L120" s="19">
        <v>99.4</v>
      </c>
      <c r="M120">
        <v>89.1</v>
      </c>
      <c r="N120" s="13" t="str">
        <f>IF(A120&gt;=DATE(2018,7,1),INDEX(Assumptions!$C$15:$K$15,MATCH(YEAR(EOMONTH($A120,6)),Assumptions!$C$14:$K$14,0))/100,"-")</f>
        <v>-</v>
      </c>
      <c r="O120" s="17">
        <f t="shared" si="4"/>
        <v>138.5</v>
      </c>
      <c r="P120" s="17">
        <f t="shared" si="5"/>
        <v>143.5</v>
      </c>
      <c r="Q120" s="17" t="e">
        <f t="shared" si="6"/>
        <v>#VALUE!</v>
      </c>
      <c r="R120" s="18"/>
      <c r="S120" s="26"/>
      <c r="T120" s="22" t="e">
        <f>IF(ISBLANK(H120),T119*((1+Assumptions!$C$6)^(1/12)),H120)</f>
        <v>#VALUE!</v>
      </c>
      <c r="U120" s="26"/>
      <c r="V120" s="22" t="e">
        <f>IF(ISBLANK(J120),V119*((1+Assumptions!$C$8)^(1/12)),J120)</f>
        <v>#VALUE!</v>
      </c>
      <c r="W120" s="22" t="e">
        <f>IF(ISBLANK(K120),W119*((1+Assumptions!$C$9)^(1/12)),K120)</f>
        <v>#VALUE!</v>
      </c>
      <c r="X120" s="22">
        <f>IF(ISBLANK(M120),X119*((1+Assumptions!$C$10)^(1/12)),M120)</f>
        <v>89.1</v>
      </c>
    </row>
    <row r="121" spans="1:24" ht="13.8" x14ac:dyDescent="0.3">
      <c r="A121" s="1">
        <v>40118</v>
      </c>
      <c r="B121">
        <f t="shared" si="7"/>
        <v>2010</v>
      </c>
      <c r="C121" s="19">
        <v>138.5</v>
      </c>
      <c r="D121" s="19">
        <v>143.6</v>
      </c>
      <c r="E121" s="19"/>
      <c r="F121" s="20"/>
      <c r="G121" s="20"/>
      <c r="I121" s="20"/>
      <c r="J121" s="19"/>
      <c r="K121" s="79"/>
      <c r="L121" s="19">
        <v>99.7</v>
      </c>
      <c r="M121">
        <v>89.5</v>
      </c>
      <c r="N121" s="13" t="str">
        <f>IF(A121&gt;=DATE(2018,7,1),INDEX(Assumptions!$C$15:$K$15,MATCH(YEAR(EOMONTH($A121,6)),Assumptions!$C$14:$K$14,0))/100,"-")</f>
        <v>-</v>
      </c>
      <c r="O121" s="17">
        <f t="shared" si="4"/>
        <v>138.5</v>
      </c>
      <c r="P121" s="17">
        <f t="shared" si="5"/>
        <v>143.6</v>
      </c>
      <c r="Q121" s="17" t="e">
        <f t="shared" si="6"/>
        <v>#VALUE!</v>
      </c>
      <c r="R121" s="18"/>
      <c r="S121" s="26"/>
      <c r="T121" s="22" t="e">
        <f>IF(ISBLANK(H121),T120*((1+Assumptions!$C$6)^(1/12)),H121)</f>
        <v>#VALUE!</v>
      </c>
      <c r="U121" s="26"/>
      <c r="V121" s="22" t="e">
        <f>IF(ISBLANK(J121),V120*((1+Assumptions!$C$8)^(1/12)),J121)</f>
        <v>#VALUE!</v>
      </c>
      <c r="W121" s="22" t="e">
        <f>IF(ISBLANK(K121),W120*((1+Assumptions!$C$9)^(1/12)),K121)</f>
        <v>#VALUE!</v>
      </c>
      <c r="X121" s="22">
        <f>IF(ISBLANK(M121),X120*((1+Assumptions!$C$10)^(1/12)),M121)</f>
        <v>89.5</v>
      </c>
    </row>
    <row r="122" spans="1:24" ht="13.8" x14ac:dyDescent="0.3">
      <c r="A122" s="1">
        <v>40148</v>
      </c>
      <c r="B122">
        <f t="shared" si="7"/>
        <v>2010</v>
      </c>
      <c r="C122" s="19">
        <v>138.9</v>
      </c>
      <c r="D122" s="19">
        <v>143.5</v>
      </c>
      <c r="E122" s="19"/>
      <c r="F122" s="20"/>
      <c r="G122" s="20"/>
      <c r="I122" s="20"/>
      <c r="J122" s="19"/>
      <c r="K122" s="79"/>
      <c r="L122" s="19">
        <v>99.8</v>
      </c>
      <c r="M122">
        <v>89.6</v>
      </c>
      <c r="N122" s="13" t="str">
        <f>IF(A122&gt;=DATE(2018,7,1),INDEX(Assumptions!$C$15:$K$15,MATCH(YEAR(EOMONTH($A122,6)),Assumptions!$C$14:$K$14,0))/100,"-")</f>
        <v>-</v>
      </c>
      <c r="O122" s="17">
        <f t="shared" si="4"/>
        <v>138.9</v>
      </c>
      <c r="P122" s="17">
        <f t="shared" si="5"/>
        <v>143.5</v>
      </c>
      <c r="Q122" s="17" t="e">
        <f t="shared" si="6"/>
        <v>#VALUE!</v>
      </c>
      <c r="R122" s="18"/>
      <c r="S122" s="26"/>
      <c r="T122" s="22" t="e">
        <f>IF(ISBLANK(H122),T121*((1+Assumptions!$C$6)^(1/12)),H122)</f>
        <v>#VALUE!</v>
      </c>
      <c r="U122" s="26"/>
      <c r="V122" s="22" t="e">
        <f>IF(ISBLANK(J122),V121*((1+Assumptions!$C$8)^(1/12)),J122)</f>
        <v>#VALUE!</v>
      </c>
      <c r="W122" s="22" t="e">
        <f>IF(ISBLANK(K122),W121*((1+Assumptions!$C$9)^(1/12)),K122)</f>
        <v>#VALUE!</v>
      </c>
      <c r="X122" s="22">
        <f>IF(ISBLANK(M122),X121*((1+Assumptions!$C$10)^(1/12)),M122)</f>
        <v>89.6</v>
      </c>
    </row>
    <row r="123" spans="1:24" x14ac:dyDescent="0.2">
      <c r="A123" s="1">
        <v>40179</v>
      </c>
      <c r="B123">
        <f t="shared" si="7"/>
        <v>2010</v>
      </c>
      <c r="C123" s="19">
        <v>138.6</v>
      </c>
      <c r="D123" s="19">
        <v>144</v>
      </c>
      <c r="E123" s="19"/>
      <c r="J123" s="19"/>
      <c r="K123" s="79"/>
      <c r="L123" s="19">
        <v>99.4</v>
      </c>
      <c r="M123">
        <v>89.1</v>
      </c>
      <c r="N123" s="13" t="str">
        <f>IF(A123&gt;=DATE(2018,7,1),INDEX(Assumptions!$C$15:$K$15,MATCH(YEAR(EOMONTH($A123,6)),Assumptions!$C$14:$K$14,0))/100,"-")</f>
        <v>-</v>
      </c>
      <c r="O123" s="17">
        <f t="shared" si="4"/>
        <v>138.6</v>
      </c>
      <c r="P123" s="17">
        <f t="shared" si="5"/>
        <v>144</v>
      </c>
      <c r="Q123" s="17" t="e">
        <f t="shared" si="6"/>
        <v>#VALUE!</v>
      </c>
      <c r="R123" s="17" t="e">
        <f t="shared" ref="R123:R154" si="8">IF(ISBLANK(F123),R122*((1+$N123)^(1/12)),F123)</f>
        <v>#VALUE!</v>
      </c>
      <c r="S123" s="22">
        <f>IF(ISBLANK(G123),S122*((1+Assumptions!$C$5)^(1/12)),G123)</f>
        <v>0</v>
      </c>
      <c r="T123" s="22" t="e">
        <f>IF(ISBLANK(H123),T122*((1+Assumptions!$C$6)^(1/12)),H123)</f>
        <v>#VALUE!</v>
      </c>
      <c r="U123" s="22">
        <f>IF(ISBLANK(I123),U122*((1+Assumptions!$C$7)^(1/12)),I123)</f>
        <v>0</v>
      </c>
      <c r="V123" s="22" t="e">
        <f>IF(ISBLANK(J123),V122*((1+Assumptions!$C$8)^(1/12)),J123)</f>
        <v>#VALUE!</v>
      </c>
      <c r="W123" s="22" t="e">
        <f>IF(ISBLANK(K123),W122*((1+Assumptions!$C$9)^(1/12)),K123)</f>
        <v>#VALUE!</v>
      </c>
      <c r="X123" s="22">
        <f>IF(ISBLANK(M123),X122*((1+Assumptions!$C$10)^(1/12)),M123)</f>
        <v>89.1</v>
      </c>
    </row>
    <row r="124" spans="1:24" x14ac:dyDescent="0.2">
      <c r="A124" s="1">
        <v>40210</v>
      </c>
      <c r="B124">
        <f t="shared" si="7"/>
        <v>2010</v>
      </c>
      <c r="C124" s="19">
        <v>141.5</v>
      </c>
      <c r="D124" s="19">
        <v>143.30000000000001</v>
      </c>
      <c r="E124" s="19"/>
      <c r="J124" s="19"/>
      <c r="K124" s="79"/>
      <c r="L124" s="19">
        <v>99.4</v>
      </c>
      <c r="M124">
        <v>89.2</v>
      </c>
      <c r="N124" s="13" t="str">
        <f>IF(A124&gt;=DATE(2018,7,1),INDEX(Assumptions!$C$15:$K$15,MATCH(YEAR(EOMONTH($A124,6)),Assumptions!$C$14:$K$14,0))/100,"-")</f>
        <v>-</v>
      </c>
      <c r="O124" s="17">
        <f t="shared" si="4"/>
        <v>141.5</v>
      </c>
      <c r="P124" s="17">
        <f t="shared" si="5"/>
        <v>143.30000000000001</v>
      </c>
      <c r="Q124" s="17" t="e">
        <f t="shared" si="6"/>
        <v>#VALUE!</v>
      </c>
      <c r="R124" s="17" t="e">
        <f t="shared" si="8"/>
        <v>#VALUE!</v>
      </c>
      <c r="S124" s="22">
        <f>IF(ISBLANK(G124),S123*((1+Assumptions!$C$5)^(1/12)),G124)</f>
        <v>0</v>
      </c>
      <c r="T124" s="22" t="e">
        <f>IF(ISBLANK(H124),T123*((1+Assumptions!$C$6)^(1/12)),H124)</f>
        <v>#VALUE!</v>
      </c>
      <c r="U124" s="22">
        <f>IF(ISBLANK(I124),U123*((1+Assumptions!$C$7)^(1/12)),I124)</f>
        <v>0</v>
      </c>
      <c r="V124" s="22" t="e">
        <f>IF(ISBLANK(J124),V123*((1+Assumptions!$C$8)^(1/12)),J124)</f>
        <v>#VALUE!</v>
      </c>
      <c r="W124" s="22" t="e">
        <f>IF(ISBLANK(K124),W123*((1+Assumptions!$C$9)^(1/12)),K124)</f>
        <v>#VALUE!</v>
      </c>
      <c r="X124" s="22">
        <f>IF(ISBLANK(M124),X123*((1+Assumptions!$C$10)^(1/12)),M124)</f>
        <v>89.2</v>
      </c>
    </row>
    <row r="125" spans="1:24" x14ac:dyDescent="0.2">
      <c r="A125" s="1">
        <v>40238</v>
      </c>
      <c r="B125">
        <f t="shared" si="7"/>
        <v>2010</v>
      </c>
      <c r="C125" s="19">
        <v>139.30000000000001</v>
      </c>
      <c r="D125" s="19">
        <v>147.80000000000001</v>
      </c>
      <c r="E125" s="19"/>
      <c r="J125" s="19"/>
      <c r="K125" s="79"/>
      <c r="L125" s="19">
        <v>99.8</v>
      </c>
      <c r="M125">
        <v>89.5</v>
      </c>
      <c r="N125" s="13" t="str">
        <f>IF(A125&gt;=DATE(2018,7,1),INDEX(Assumptions!$C$15:$K$15,MATCH(YEAR(EOMONTH($A125,6)),Assumptions!$C$14:$K$14,0))/100,"-")</f>
        <v>-</v>
      </c>
      <c r="O125" s="17">
        <f t="shared" si="4"/>
        <v>139.30000000000001</v>
      </c>
      <c r="P125" s="17">
        <f t="shared" si="5"/>
        <v>147.80000000000001</v>
      </c>
      <c r="Q125" s="17" t="e">
        <f t="shared" si="6"/>
        <v>#VALUE!</v>
      </c>
      <c r="R125" s="17" t="e">
        <f t="shared" si="8"/>
        <v>#VALUE!</v>
      </c>
      <c r="S125" s="22">
        <f>IF(ISBLANK(G125),S124*((1+Assumptions!$C$5)^(1/12)),G125)</f>
        <v>0</v>
      </c>
      <c r="T125" s="22" t="e">
        <f>IF(ISBLANK(H125),T124*((1+Assumptions!$C$6)^(1/12)),H125)</f>
        <v>#VALUE!</v>
      </c>
      <c r="U125" s="22">
        <f>IF(ISBLANK(I125),U124*((1+Assumptions!$C$7)^(1/12)),I125)</f>
        <v>0</v>
      </c>
      <c r="V125" s="22" t="e">
        <f>IF(ISBLANK(J125),V124*((1+Assumptions!$C$8)^(1/12)),J125)</f>
        <v>#VALUE!</v>
      </c>
      <c r="W125" s="22" t="e">
        <f>IF(ISBLANK(K125),W124*((1+Assumptions!$C$9)^(1/12)),K125)</f>
        <v>#VALUE!</v>
      </c>
      <c r="X125" s="22">
        <f>IF(ISBLANK(M125),X124*((1+Assumptions!$C$10)^(1/12)),M125)</f>
        <v>89.5</v>
      </c>
    </row>
    <row r="126" spans="1:24" x14ac:dyDescent="0.2">
      <c r="A126" s="1">
        <v>40269</v>
      </c>
      <c r="B126">
        <f t="shared" si="7"/>
        <v>2011</v>
      </c>
      <c r="C126" s="19">
        <v>138.80000000000001</v>
      </c>
      <c r="D126" s="19">
        <v>142.4</v>
      </c>
      <c r="E126" s="19"/>
      <c r="J126" s="19"/>
      <c r="K126" s="79"/>
      <c r="L126" s="19">
        <v>99.4</v>
      </c>
      <c r="M126">
        <v>89.1</v>
      </c>
      <c r="N126" s="13" t="str">
        <f>IF(A126&gt;=DATE(2018,7,1),INDEX(Assumptions!$C$15:$K$15,MATCH(YEAR(EOMONTH($A126,6)),Assumptions!$C$14:$K$14,0))/100,"-")</f>
        <v>-</v>
      </c>
      <c r="O126" s="17">
        <f t="shared" si="4"/>
        <v>138.80000000000001</v>
      </c>
      <c r="P126" s="17">
        <f t="shared" si="5"/>
        <v>142.4</v>
      </c>
      <c r="Q126" s="17" t="e">
        <f t="shared" si="6"/>
        <v>#VALUE!</v>
      </c>
      <c r="R126" s="17" t="e">
        <f t="shared" si="8"/>
        <v>#VALUE!</v>
      </c>
      <c r="S126" s="22">
        <f>IF(ISBLANK(G126),S125*((1+Assumptions!$C$5)^(1/12)),G126)</f>
        <v>0</v>
      </c>
      <c r="T126" s="22" t="e">
        <f>IF(ISBLANK(H126),T125*((1+Assumptions!$C$6)^(1/12)),H126)</f>
        <v>#VALUE!</v>
      </c>
      <c r="U126" s="22">
        <f>IF(ISBLANK(I126),U125*((1+Assumptions!$C$7)^(1/12)),I126)</f>
        <v>0</v>
      </c>
      <c r="V126" s="22" t="e">
        <f>IF(ISBLANK(J126),V125*((1+Assumptions!$C$8)^(1/12)),J126)</f>
        <v>#VALUE!</v>
      </c>
      <c r="W126" s="22" t="e">
        <f>IF(ISBLANK(K126),W125*((1+Assumptions!$C$9)^(1/12)),K126)</f>
        <v>#VALUE!</v>
      </c>
      <c r="X126" s="22">
        <f>IF(ISBLANK(M126),X125*((1+Assumptions!$C$10)^(1/12)),M126)</f>
        <v>89.1</v>
      </c>
    </row>
    <row r="127" spans="1:24" x14ac:dyDescent="0.2">
      <c r="A127" s="1">
        <v>40299</v>
      </c>
      <c r="B127">
        <f t="shared" si="7"/>
        <v>2011</v>
      </c>
      <c r="C127" s="19">
        <v>139.80000000000001</v>
      </c>
      <c r="D127" s="19">
        <v>140.9</v>
      </c>
      <c r="E127" s="19"/>
      <c r="J127" s="19"/>
      <c r="K127" s="79"/>
      <c r="L127" s="19">
        <v>99.9</v>
      </c>
      <c r="M127">
        <v>89.6</v>
      </c>
      <c r="N127" s="13" t="str">
        <f>IF(A127&gt;=DATE(2018,7,1),INDEX(Assumptions!$C$15:$K$15,MATCH(YEAR(EOMONTH($A127,6)),Assumptions!$C$14:$K$14,0))/100,"-")</f>
        <v>-</v>
      </c>
      <c r="O127" s="17">
        <f t="shared" si="4"/>
        <v>139.80000000000001</v>
      </c>
      <c r="P127" s="17">
        <f t="shared" si="5"/>
        <v>140.9</v>
      </c>
      <c r="Q127" s="17" t="e">
        <f t="shared" si="6"/>
        <v>#VALUE!</v>
      </c>
      <c r="R127" s="17" t="e">
        <f t="shared" si="8"/>
        <v>#VALUE!</v>
      </c>
      <c r="S127" s="22">
        <f>IF(ISBLANK(G127),S126*((1+Assumptions!$C$5)^(1/12)),G127)</f>
        <v>0</v>
      </c>
      <c r="T127" s="22" t="e">
        <f>IF(ISBLANK(H127),T126*((1+Assumptions!$C$6)^(1/12)),H127)</f>
        <v>#VALUE!</v>
      </c>
      <c r="U127" s="22">
        <f>IF(ISBLANK(I127),U126*((1+Assumptions!$C$7)^(1/12)),I127)</f>
        <v>0</v>
      </c>
      <c r="V127" s="22" t="e">
        <f>IF(ISBLANK(J127),V126*((1+Assumptions!$C$8)^(1/12)),J127)</f>
        <v>#VALUE!</v>
      </c>
      <c r="W127" s="22" t="e">
        <f>IF(ISBLANK(K127),W126*((1+Assumptions!$C$9)^(1/12)),K127)</f>
        <v>#VALUE!</v>
      </c>
      <c r="X127" s="22">
        <f>IF(ISBLANK(M127),X126*((1+Assumptions!$C$10)^(1/12)),M127)</f>
        <v>89.6</v>
      </c>
    </row>
    <row r="128" spans="1:24" x14ac:dyDescent="0.2">
      <c r="A128" s="1">
        <v>40330</v>
      </c>
      <c r="B128">
        <f t="shared" si="7"/>
        <v>2011</v>
      </c>
      <c r="C128" s="19">
        <v>138.69999999999999</v>
      </c>
      <c r="D128" s="19">
        <v>140.19999999999999</v>
      </c>
      <c r="E128" s="19"/>
      <c r="J128" s="19"/>
      <c r="K128" s="79"/>
      <c r="L128" s="19">
        <v>99.7</v>
      </c>
      <c r="M128">
        <v>89.4</v>
      </c>
      <c r="N128" s="13" t="str">
        <f>IF(A128&gt;=DATE(2018,7,1),INDEX(Assumptions!$C$15:$K$15,MATCH(YEAR(EOMONTH($A128,6)),Assumptions!$C$14:$K$14,0))/100,"-")</f>
        <v>-</v>
      </c>
      <c r="O128" s="17">
        <f t="shared" si="4"/>
        <v>138.69999999999999</v>
      </c>
      <c r="P128" s="17">
        <f t="shared" si="5"/>
        <v>140.19999999999999</v>
      </c>
      <c r="Q128" s="17" t="e">
        <f t="shared" si="6"/>
        <v>#VALUE!</v>
      </c>
      <c r="R128" s="17" t="e">
        <f t="shared" si="8"/>
        <v>#VALUE!</v>
      </c>
      <c r="S128" s="22">
        <f>IF(ISBLANK(G128),S127*((1+Assumptions!$C$5)^(1/12)),G128)</f>
        <v>0</v>
      </c>
      <c r="T128" s="22" t="e">
        <f>IF(ISBLANK(H128),T127*((1+Assumptions!$C$6)^(1/12)),H128)</f>
        <v>#VALUE!</v>
      </c>
      <c r="U128" s="22">
        <f>IF(ISBLANK(I128),U127*((1+Assumptions!$C$7)^(1/12)),I128)</f>
        <v>0</v>
      </c>
      <c r="V128" s="22" t="e">
        <f>IF(ISBLANK(J128),V127*((1+Assumptions!$C$8)^(1/12)),J128)</f>
        <v>#VALUE!</v>
      </c>
      <c r="W128" s="22" t="e">
        <f>IF(ISBLANK(K128),W127*((1+Assumptions!$C$9)^(1/12)),K128)</f>
        <v>#VALUE!</v>
      </c>
      <c r="X128" s="22">
        <f>IF(ISBLANK(M128),X127*((1+Assumptions!$C$10)^(1/12)),M128)</f>
        <v>89.4</v>
      </c>
    </row>
    <row r="129" spans="1:24" x14ac:dyDescent="0.2">
      <c r="A129" s="1">
        <v>40360</v>
      </c>
      <c r="B129">
        <f t="shared" si="7"/>
        <v>2011</v>
      </c>
      <c r="C129" s="19">
        <v>139.9</v>
      </c>
      <c r="D129" s="19">
        <v>140.19999999999999</v>
      </c>
      <c r="E129" s="19"/>
      <c r="J129" s="19"/>
      <c r="K129" s="79"/>
      <c r="L129" s="19">
        <v>100.1</v>
      </c>
      <c r="M129">
        <v>89.8</v>
      </c>
      <c r="N129" s="13" t="str">
        <f>IF(A129&gt;=DATE(2018,7,1),INDEX(Assumptions!$C$15:$K$15,MATCH(YEAR(EOMONTH($A129,6)),Assumptions!$C$14:$K$14,0))/100,"-")</f>
        <v>-</v>
      </c>
      <c r="O129" s="17">
        <f t="shared" si="4"/>
        <v>139.9</v>
      </c>
      <c r="P129" s="17">
        <f t="shared" si="5"/>
        <v>140.19999999999999</v>
      </c>
      <c r="Q129" s="17" t="e">
        <f t="shared" si="6"/>
        <v>#VALUE!</v>
      </c>
      <c r="R129" s="17" t="e">
        <f t="shared" si="8"/>
        <v>#VALUE!</v>
      </c>
      <c r="S129" s="22">
        <f>IF(ISBLANK(G129),S128*((1+Assumptions!$C$5)^(1/12)),G129)</f>
        <v>0</v>
      </c>
      <c r="T129" s="22" t="e">
        <f>IF(ISBLANK(H129),T128*((1+Assumptions!$C$6)^(1/12)),H129)</f>
        <v>#VALUE!</v>
      </c>
      <c r="U129" s="22">
        <f>IF(ISBLANK(I129),U128*((1+Assumptions!$C$7)^(1/12)),I129)</f>
        <v>0</v>
      </c>
      <c r="V129" s="22" t="e">
        <f>IF(ISBLANK(J129),V128*((1+Assumptions!$C$8)^(1/12)),J129)</f>
        <v>#VALUE!</v>
      </c>
      <c r="W129" s="22" t="e">
        <f>IF(ISBLANK(K129),W128*((1+Assumptions!$C$9)^(1/12)),K129)</f>
        <v>#VALUE!</v>
      </c>
      <c r="X129" s="22">
        <f>IF(ISBLANK(M129),X128*((1+Assumptions!$C$10)^(1/12)),M129)</f>
        <v>89.8</v>
      </c>
    </row>
    <row r="130" spans="1:24" x14ac:dyDescent="0.2">
      <c r="A130" s="1">
        <v>40391</v>
      </c>
      <c r="B130">
        <f t="shared" si="7"/>
        <v>2011</v>
      </c>
      <c r="C130" s="19">
        <v>140.5</v>
      </c>
      <c r="D130" s="19">
        <v>140.1</v>
      </c>
      <c r="E130" s="19"/>
      <c r="J130" s="19"/>
      <c r="K130" s="79"/>
      <c r="L130" s="19">
        <v>99.9</v>
      </c>
      <c r="M130">
        <v>89.6</v>
      </c>
      <c r="N130" s="13" t="str">
        <f>IF(A130&gt;=DATE(2018,7,1),INDEX(Assumptions!$C$15:$K$15,MATCH(YEAR(EOMONTH($A130,6)),Assumptions!$C$14:$K$14,0))/100,"-")</f>
        <v>-</v>
      </c>
      <c r="O130" s="17">
        <f t="shared" si="4"/>
        <v>140.5</v>
      </c>
      <c r="P130" s="17">
        <f t="shared" si="5"/>
        <v>140.1</v>
      </c>
      <c r="Q130" s="17" t="e">
        <f t="shared" si="6"/>
        <v>#VALUE!</v>
      </c>
      <c r="R130" s="17" t="e">
        <f t="shared" si="8"/>
        <v>#VALUE!</v>
      </c>
      <c r="S130" s="22">
        <f>IF(ISBLANK(G130),S129*((1+Assumptions!$C$5)^(1/12)),G130)</f>
        <v>0</v>
      </c>
      <c r="T130" s="22" t="e">
        <f>IF(ISBLANK(H130),T129*((1+Assumptions!$C$6)^(1/12)),H130)</f>
        <v>#VALUE!</v>
      </c>
      <c r="U130" s="22">
        <f>IF(ISBLANK(I130),U129*((1+Assumptions!$C$7)^(1/12)),I130)</f>
        <v>0</v>
      </c>
      <c r="V130" s="22" t="e">
        <f>IF(ISBLANK(J130),V129*((1+Assumptions!$C$8)^(1/12)),J130)</f>
        <v>#VALUE!</v>
      </c>
      <c r="W130" s="22" t="e">
        <f>IF(ISBLANK(K130),W129*((1+Assumptions!$C$9)^(1/12)),K130)</f>
        <v>#VALUE!</v>
      </c>
      <c r="X130" s="22">
        <f>IF(ISBLANK(M130),X129*((1+Assumptions!$C$10)^(1/12)),M130)</f>
        <v>89.6</v>
      </c>
    </row>
    <row r="131" spans="1:24" x14ac:dyDescent="0.2">
      <c r="A131" s="1">
        <v>40422</v>
      </c>
      <c r="B131">
        <f t="shared" si="7"/>
        <v>2011</v>
      </c>
      <c r="C131" s="19">
        <v>140.9</v>
      </c>
      <c r="D131" s="19">
        <v>140.80000000000001</v>
      </c>
      <c r="E131" s="19"/>
      <c r="J131" s="19"/>
      <c r="K131" s="79"/>
      <c r="L131" s="19">
        <v>100.4</v>
      </c>
      <c r="M131">
        <v>90.1</v>
      </c>
      <c r="N131" s="13" t="str">
        <f>IF(A131&gt;=DATE(2018,7,1),INDEX(Assumptions!$C$15:$K$15,MATCH(YEAR(EOMONTH($A131,6)),Assumptions!$C$14:$K$14,0))/100,"-")</f>
        <v>-</v>
      </c>
      <c r="O131" s="17">
        <f t="shared" ref="O131:O194" si="9">IF(ISBLANK(C131),O130*((1+$N131)^(1/12)),C131)</f>
        <v>140.9</v>
      </c>
      <c r="P131" s="17">
        <f t="shared" ref="P131:P194" si="10">IF(ISBLANK(D131),P130*((1+$N131)^(1/12)),D131)</f>
        <v>140.80000000000001</v>
      </c>
      <c r="Q131" s="17" t="e">
        <f t="shared" ref="Q131:Q194" si="11">IF(ISBLANK(E131),Q130*((1+$N131)^(1/12)),E131)</f>
        <v>#VALUE!</v>
      </c>
      <c r="R131" s="17" t="e">
        <f t="shared" si="8"/>
        <v>#VALUE!</v>
      </c>
      <c r="S131" s="22">
        <f>IF(ISBLANK(G131),S130*((1+Assumptions!$C$5)^(1/12)),G131)</f>
        <v>0</v>
      </c>
      <c r="T131" s="22" t="e">
        <f>IF(ISBLANK(H131),T130*((1+Assumptions!$C$6)^(1/12)),H131)</f>
        <v>#VALUE!</v>
      </c>
      <c r="U131" s="22">
        <f>IF(ISBLANK(I131),U130*((1+Assumptions!$C$7)^(1/12)),I131)</f>
        <v>0</v>
      </c>
      <c r="V131" s="22" t="e">
        <f>IF(ISBLANK(J131),V130*((1+Assumptions!$C$8)^(1/12)),J131)</f>
        <v>#VALUE!</v>
      </c>
      <c r="W131" s="22" t="e">
        <f>IF(ISBLANK(K131),W130*((1+Assumptions!$C$9)^(1/12)),K131)</f>
        <v>#VALUE!</v>
      </c>
      <c r="X131" s="22">
        <f>IF(ISBLANK(M131),X130*((1+Assumptions!$C$10)^(1/12)),M131)</f>
        <v>90.1</v>
      </c>
    </row>
    <row r="132" spans="1:24" x14ac:dyDescent="0.2">
      <c r="A132" s="1">
        <v>40452</v>
      </c>
      <c r="B132">
        <f t="shared" ref="B132:B195" si="12">IF(MONTH(A132)&gt;=4,YEAR(A132)+1,YEAR(A132))</f>
        <v>2011</v>
      </c>
      <c r="C132" s="19">
        <v>141</v>
      </c>
      <c r="D132" s="19">
        <v>140.80000000000001</v>
      </c>
      <c r="E132" s="19"/>
      <c r="J132" s="19"/>
      <c r="K132" s="79"/>
      <c r="L132" s="19">
        <v>100.9</v>
      </c>
      <c r="M132">
        <v>90.5</v>
      </c>
      <c r="N132" s="13" t="str">
        <f>IF(A132&gt;=DATE(2018,7,1),INDEX(Assumptions!$C$15:$K$15,MATCH(YEAR(EOMONTH($A132,6)),Assumptions!$C$14:$K$14,0))/100,"-")</f>
        <v>-</v>
      </c>
      <c r="O132" s="17">
        <f t="shared" si="9"/>
        <v>141</v>
      </c>
      <c r="P132" s="17">
        <f t="shared" si="10"/>
        <v>140.80000000000001</v>
      </c>
      <c r="Q132" s="17" t="e">
        <f t="shared" si="11"/>
        <v>#VALUE!</v>
      </c>
      <c r="R132" s="17" t="e">
        <f t="shared" si="8"/>
        <v>#VALUE!</v>
      </c>
      <c r="S132" s="22">
        <f>IF(ISBLANK(G132),S131*((1+Assumptions!$C$5)^(1/12)),G132)</f>
        <v>0</v>
      </c>
      <c r="T132" s="22" t="e">
        <f>IF(ISBLANK(H132),T131*((1+Assumptions!$C$6)^(1/12)),H132)</f>
        <v>#VALUE!</v>
      </c>
      <c r="U132" s="22">
        <f>IF(ISBLANK(I132),U131*((1+Assumptions!$C$7)^(1/12)),I132)</f>
        <v>0</v>
      </c>
      <c r="V132" s="22" t="e">
        <f>IF(ISBLANK(J132),V131*((1+Assumptions!$C$8)^(1/12)),J132)</f>
        <v>#VALUE!</v>
      </c>
      <c r="W132" s="22" t="e">
        <f>IF(ISBLANK(K132),W131*((1+Assumptions!$C$9)^(1/12)),K132)</f>
        <v>#VALUE!</v>
      </c>
      <c r="X132" s="22">
        <f>IF(ISBLANK(M132),X131*((1+Assumptions!$C$10)^(1/12)),M132)</f>
        <v>90.5</v>
      </c>
    </row>
    <row r="133" spans="1:24" x14ac:dyDescent="0.2">
      <c r="A133" s="1">
        <v>40483</v>
      </c>
      <c r="B133">
        <f t="shared" si="12"/>
        <v>2011</v>
      </c>
      <c r="C133" s="19">
        <v>141.1</v>
      </c>
      <c r="D133" s="19">
        <v>140.9</v>
      </c>
      <c r="E133" s="19"/>
      <c r="J133" s="19"/>
      <c r="K133" s="79"/>
      <c r="L133" s="19">
        <v>100.7</v>
      </c>
      <c r="M133">
        <v>90.3</v>
      </c>
      <c r="N133" s="13" t="str">
        <f>IF(A133&gt;=DATE(2018,7,1),INDEX(Assumptions!$C$15:$K$15,MATCH(YEAR(EOMONTH($A133,6)),Assumptions!$C$14:$K$14,0))/100,"-")</f>
        <v>-</v>
      </c>
      <c r="O133" s="17">
        <f t="shared" si="9"/>
        <v>141.1</v>
      </c>
      <c r="P133" s="17">
        <f t="shared" si="10"/>
        <v>140.9</v>
      </c>
      <c r="Q133" s="17" t="e">
        <f t="shared" si="11"/>
        <v>#VALUE!</v>
      </c>
      <c r="R133" s="17" t="e">
        <f t="shared" si="8"/>
        <v>#VALUE!</v>
      </c>
      <c r="S133" s="22">
        <f>IF(ISBLANK(G133),S132*((1+Assumptions!$C$5)^(1/12)),G133)</f>
        <v>0</v>
      </c>
      <c r="T133" s="22" t="e">
        <f>IF(ISBLANK(H133),T132*((1+Assumptions!$C$6)^(1/12)),H133)</f>
        <v>#VALUE!</v>
      </c>
      <c r="U133" s="22">
        <f>IF(ISBLANK(I133),U132*((1+Assumptions!$C$7)^(1/12)),I133)</f>
        <v>0</v>
      </c>
      <c r="V133" s="22" t="e">
        <f>IF(ISBLANK(J133),V132*((1+Assumptions!$C$8)^(1/12)),J133)</f>
        <v>#VALUE!</v>
      </c>
      <c r="W133" s="22" t="e">
        <f>IF(ISBLANK(K133),W132*((1+Assumptions!$C$9)^(1/12)),K133)</f>
        <v>#VALUE!</v>
      </c>
      <c r="X133" s="22">
        <f>IF(ISBLANK(M133),X132*((1+Assumptions!$C$10)^(1/12)),M133)</f>
        <v>90.3</v>
      </c>
    </row>
    <row r="134" spans="1:24" x14ac:dyDescent="0.2">
      <c r="A134" s="1">
        <v>40513</v>
      </c>
      <c r="B134">
        <f t="shared" si="12"/>
        <v>2011</v>
      </c>
      <c r="C134" s="19">
        <v>140.4</v>
      </c>
      <c r="D134" s="19">
        <v>141.19999999999999</v>
      </c>
      <c r="E134" s="19"/>
      <c r="J134" s="19"/>
      <c r="K134" s="79"/>
      <c r="L134" s="19">
        <v>100.5</v>
      </c>
      <c r="M134">
        <v>90.2</v>
      </c>
      <c r="N134" s="13" t="str">
        <f>IF(A134&gt;=DATE(2018,7,1),INDEX(Assumptions!$C$15:$K$15,MATCH(YEAR(EOMONTH($A134,6)),Assumptions!$C$14:$K$14,0))/100,"-")</f>
        <v>-</v>
      </c>
      <c r="O134" s="17">
        <f t="shared" si="9"/>
        <v>140.4</v>
      </c>
      <c r="P134" s="17">
        <f t="shared" si="10"/>
        <v>141.19999999999999</v>
      </c>
      <c r="Q134" s="17" t="e">
        <f t="shared" si="11"/>
        <v>#VALUE!</v>
      </c>
      <c r="R134" s="17" t="e">
        <f t="shared" si="8"/>
        <v>#VALUE!</v>
      </c>
      <c r="S134" s="22">
        <f>IF(ISBLANK(G134),S133*((1+Assumptions!$C$5)^(1/12)),G134)</f>
        <v>0</v>
      </c>
      <c r="T134" s="22" t="e">
        <f>IF(ISBLANK(H134),T133*((1+Assumptions!$C$6)^(1/12)),H134)</f>
        <v>#VALUE!</v>
      </c>
      <c r="U134" s="22">
        <f>IF(ISBLANK(I134),U133*((1+Assumptions!$C$7)^(1/12)),I134)</f>
        <v>0</v>
      </c>
      <c r="V134" s="22" t="e">
        <f>IF(ISBLANK(J134),V133*((1+Assumptions!$C$8)^(1/12)),J134)</f>
        <v>#VALUE!</v>
      </c>
      <c r="W134" s="22" t="e">
        <f>IF(ISBLANK(K134),W133*((1+Assumptions!$C$9)^(1/12)),K134)</f>
        <v>#VALUE!</v>
      </c>
      <c r="X134" s="22">
        <f>IF(ISBLANK(M134),X133*((1+Assumptions!$C$10)^(1/12)),M134)</f>
        <v>90.2</v>
      </c>
    </row>
    <row r="135" spans="1:24" x14ac:dyDescent="0.2">
      <c r="A135" s="1">
        <v>40544</v>
      </c>
      <c r="B135">
        <f t="shared" si="12"/>
        <v>2011</v>
      </c>
      <c r="C135" s="19">
        <v>145.1</v>
      </c>
      <c r="D135" s="19">
        <v>144.1</v>
      </c>
      <c r="E135" s="19"/>
      <c r="J135" s="19"/>
      <c r="K135" s="79"/>
      <c r="L135" s="19">
        <v>101</v>
      </c>
      <c r="M135">
        <v>90.6</v>
      </c>
      <c r="N135" s="13" t="str">
        <f>IF(A135&gt;=DATE(2018,7,1),INDEX(Assumptions!$C$15:$K$15,MATCH(YEAR(EOMONTH($A135,6)),Assumptions!$C$14:$K$14,0))/100,"-")</f>
        <v>-</v>
      </c>
      <c r="O135" s="17">
        <f t="shared" si="9"/>
        <v>145.1</v>
      </c>
      <c r="P135" s="17">
        <f t="shared" si="10"/>
        <v>144.1</v>
      </c>
      <c r="Q135" s="17" t="e">
        <f t="shared" si="11"/>
        <v>#VALUE!</v>
      </c>
      <c r="R135" s="17" t="e">
        <f t="shared" si="8"/>
        <v>#VALUE!</v>
      </c>
      <c r="S135" s="22">
        <f>IF(ISBLANK(G135),S134*((1+Assumptions!$C$5)^(1/12)),G135)</f>
        <v>0</v>
      </c>
      <c r="T135" s="22" t="e">
        <f>IF(ISBLANK(H135),T134*((1+Assumptions!$C$6)^(1/12)),H135)</f>
        <v>#VALUE!</v>
      </c>
      <c r="U135" s="22">
        <f>IF(ISBLANK(I135),U134*((1+Assumptions!$C$7)^(1/12)),I135)</f>
        <v>0</v>
      </c>
      <c r="V135" s="22" t="e">
        <f>IF(ISBLANK(J135),V134*((1+Assumptions!$C$8)^(1/12)),J135)</f>
        <v>#VALUE!</v>
      </c>
      <c r="W135" s="22" t="e">
        <f>IF(ISBLANK(K135),W134*((1+Assumptions!$C$9)^(1/12)),K135)</f>
        <v>#VALUE!</v>
      </c>
      <c r="X135" s="22">
        <f>IF(ISBLANK(M135),X134*((1+Assumptions!$C$10)^(1/12)),M135)</f>
        <v>90.6</v>
      </c>
    </row>
    <row r="136" spans="1:24" x14ac:dyDescent="0.2">
      <c r="A136" s="1">
        <v>40575</v>
      </c>
      <c r="B136">
        <f t="shared" si="12"/>
        <v>2011</v>
      </c>
      <c r="C136" s="19">
        <v>143.1</v>
      </c>
      <c r="D136" s="19">
        <v>145.9</v>
      </c>
      <c r="E136" s="19"/>
      <c r="J136" s="19"/>
      <c r="K136" s="79"/>
      <c r="L136" s="19">
        <v>100.9</v>
      </c>
      <c r="M136">
        <v>90.5</v>
      </c>
      <c r="N136" s="13" t="str">
        <f>IF(A136&gt;=DATE(2018,7,1),INDEX(Assumptions!$C$15:$K$15,MATCH(YEAR(EOMONTH($A136,6)),Assumptions!$C$14:$K$14,0))/100,"-")</f>
        <v>-</v>
      </c>
      <c r="O136" s="17">
        <f t="shared" si="9"/>
        <v>143.1</v>
      </c>
      <c r="P136" s="17">
        <f t="shared" si="10"/>
        <v>145.9</v>
      </c>
      <c r="Q136" s="17" t="e">
        <f t="shared" si="11"/>
        <v>#VALUE!</v>
      </c>
      <c r="R136" s="17" t="e">
        <f t="shared" si="8"/>
        <v>#VALUE!</v>
      </c>
      <c r="S136" s="22">
        <f>IF(ISBLANK(G136),S135*((1+Assumptions!$C$5)^(1/12)),G136)</f>
        <v>0</v>
      </c>
      <c r="T136" s="22" t="e">
        <f>IF(ISBLANK(H136),T135*((1+Assumptions!$C$6)^(1/12)),H136)</f>
        <v>#VALUE!</v>
      </c>
      <c r="U136" s="22">
        <f>IF(ISBLANK(I136),U135*((1+Assumptions!$C$7)^(1/12)),I136)</f>
        <v>0</v>
      </c>
      <c r="V136" s="22" t="e">
        <f>IF(ISBLANK(J136),V135*((1+Assumptions!$C$8)^(1/12)),J136)</f>
        <v>#VALUE!</v>
      </c>
      <c r="W136" s="22" t="e">
        <f>IF(ISBLANK(K136),W135*((1+Assumptions!$C$9)^(1/12)),K136)</f>
        <v>#VALUE!</v>
      </c>
      <c r="X136" s="22">
        <f>IF(ISBLANK(M136),X135*((1+Assumptions!$C$10)^(1/12)),M136)</f>
        <v>90.5</v>
      </c>
    </row>
    <row r="137" spans="1:24" x14ac:dyDescent="0.2">
      <c r="A137" s="1">
        <v>40603</v>
      </c>
      <c r="B137">
        <f t="shared" si="12"/>
        <v>2011</v>
      </c>
      <c r="C137" s="19">
        <v>142.69999999999999</v>
      </c>
      <c r="D137" s="19">
        <v>146.1</v>
      </c>
      <c r="E137" s="19"/>
      <c r="J137" s="19"/>
      <c r="K137" s="79"/>
      <c r="L137" s="19">
        <v>101.6</v>
      </c>
      <c r="M137">
        <v>91.2</v>
      </c>
      <c r="N137" s="13" t="str">
        <f>IF(A137&gt;=DATE(2018,7,1),INDEX(Assumptions!$C$15:$K$15,MATCH(YEAR(EOMONTH($A137,6)),Assumptions!$C$14:$K$14,0))/100,"-")</f>
        <v>-</v>
      </c>
      <c r="O137" s="17">
        <f t="shared" si="9"/>
        <v>142.69999999999999</v>
      </c>
      <c r="P137" s="17">
        <f t="shared" si="10"/>
        <v>146.1</v>
      </c>
      <c r="Q137" s="17" t="e">
        <f t="shared" si="11"/>
        <v>#VALUE!</v>
      </c>
      <c r="R137" s="17" t="e">
        <f t="shared" si="8"/>
        <v>#VALUE!</v>
      </c>
      <c r="S137" s="22">
        <f>IF(ISBLANK(G137),S136*((1+Assumptions!$C$5)^(1/12)),G137)</f>
        <v>0</v>
      </c>
      <c r="T137" s="22" t="e">
        <f>IF(ISBLANK(H137),T136*((1+Assumptions!$C$6)^(1/12)),H137)</f>
        <v>#VALUE!</v>
      </c>
      <c r="U137" s="22">
        <f>IF(ISBLANK(I137),U136*((1+Assumptions!$C$7)^(1/12)),I137)</f>
        <v>0</v>
      </c>
      <c r="V137" s="22" t="e">
        <f>IF(ISBLANK(J137),V136*((1+Assumptions!$C$8)^(1/12)),J137)</f>
        <v>#VALUE!</v>
      </c>
      <c r="W137" s="22" t="e">
        <f>IF(ISBLANK(K137),W136*((1+Assumptions!$C$9)^(1/12)),K137)</f>
        <v>#VALUE!</v>
      </c>
      <c r="X137" s="22">
        <f>IF(ISBLANK(M137),X136*((1+Assumptions!$C$10)^(1/12)),M137)</f>
        <v>91.2</v>
      </c>
    </row>
    <row r="138" spans="1:24" x14ac:dyDescent="0.2">
      <c r="A138" s="1">
        <v>40634</v>
      </c>
      <c r="B138">
        <f t="shared" si="12"/>
        <v>2012</v>
      </c>
      <c r="C138" s="19">
        <v>141.80000000000001</v>
      </c>
      <c r="D138" s="19">
        <v>142.30000000000001</v>
      </c>
      <c r="E138" s="19"/>
      <c r="J138" s="19"/>
      <c r="K138" s="79"/>
      <c r="L138" s="19">
        <v>103.2</v>
      </c>
      <c r="M138">
        <v>92.3</v>
      </c>
      <c r="N138" s="13" t="str">
        <f>IF(A138&gt;=DATE(2018,7,1),INDEX(Assumptions!$C$15:$K$15,MATCH(YEAR(EOMONTH($A138,6)),Assumptions!$C$14:$K$14,0))/100,"-")</f>
        <v>-</v>
      </c>
      <c r="O138" s="17">
        <f t="shared" si="9"/>
        <v>141.80000000000001</v>
      </c>
      <c r="P138" s="17">
        <f t="shared" si="10"/>
        <v>142.30000000000001</v>
      </c>
      <c r="Q138" s="17" t="e">
        <f t="shared" si="11"/>
        <v>#VALUE!</v>
      </c>
      <c r="R138" s="17" t="e">
        <f t="shared" si="8"/>
        <v>#VALUE!</v>
      </c>
      <c r="S138" s="22">
        <f>IF(ISBLANK(G138),S137*((1+Assumptions!$C$5)^(1/12)),G138)</f>
        <v>0</v>
      </c>
      <c r="T138" s="22" t="e">
        <f>IF(ISBLANK(H138),T137*((1+Assumptions!$C$6)^(1/12)),H138)</f>
        <v>#VALUE!</v>
      </c>
      <c r="U138" s="22">
        <f>IF(ISBLANK(I138),U137*((1+Assumptions!$C$7)^(1/12)),I138)</f>
        <v>0</v>
      </c>
      <c r="V138" s="22" t="e">
        <f>IF(ISBLANK(J138),V137*((1+Assumptions!$C$8)^(1/12)),J138)</f>
        <v>#VALUE!</v>
      </c>
      <c r="W138" s="22" t="e">
        <f>IF(ISBLANK(K138),W137*((1+Assumptions!$C$9)^(1/12)),K138)</f>
        <v>#VALUE!</v>
      </c>
      <c r="X138" s="22">
        <f>IF(ISBLANK(M138),X137*((1+Assumptions!$C$10)^(1/12)),M138)</f>
        <v>92.3</v>
      </c>
    </row>
    <row r="139" spans="1:24" x14ac:dyDescent="0.2">
      <c r="A139" s="1">
        <v>40664</v>
      </c>
      <c r="B139">
        <f t="shared" si="12"/>
        <v>2012</v>
      </c>
      <c r="C139" s="19">
        <v>142.80000000000001</v>
      </c>
      <c r="D139" s="19">
        <v>142.5</v>
      </c>
      <c r="E139" s="19"/>
      <c r="J139" s="19"/>
      <c r="K139" s="79"/>
      <c r="L139" s="19">
        <v>103.4</v>
      </c>
      <c r="M139">
        <v>92.6</v>
      </c>
      <c r="N139" s="13" t="str">
        <f>IF(A139&gt;=DATE(2018,7,1),INDEX(Assumptions!$C$15:$K$15,MATCH(YEAR(EOMONTH($A139,6)),Assumptions!$C$14:$K$14,0))/100,"-")</f>
        <v>-</v>
      </c>
      <c r="O139" s="17">
        <f t="shared" si="9"/>
        <v>142.80000000000001</v>
      </c>
      <c r="P139" s="17">
        <f t="shared" si="10"/>
        <v>142.5</v>
      </c>
      <c r="Q139" s="17" t="e">
        <f t="shared" si="11"/>
        <v>#VALUE!</v>
      </c>
      <c r="R139" s="17" t="e">
        <f t="shared" si="8"/>
        <v>#VALUE!</v>
      </c>
      <c r="S139" s="22">
        <f>IF(ISBLANK(G139),S138*((1+Assumptions!$C$5)^(1/12)),G139)</f>
        <v>0</v>
      </c>
      <c r="T139" s="22" t="e">
        <f>IF(ISBLANK(H139),T138*((1+Assumptions!$C$6)^(1/12)),H139)</f>
        <v>#VALUE!</v>
      </c>
      <c r="U139" s="22">
        <f>IF(ISBLANK(I139),U138*((1+Assumptions!$C$7)^(1/12)),I139)</f>
        <v>0</v>
      </c>
      <c r="V139" s="22" t="e">
        <f>IF(ISBLANK(J139),V138*((1+Assumptions!$C$8)^(1/12)),J139)</f>
        <v>#VALUE!</v>
      </c>
      <c r="W139" s="22" t="e">
        <f>IF(ISBLANK(K139),W138*((1+Assumptions!$C$9)^(1/12)),K139)</f>
        <v>#VALUE!</v>
      </c>
      <c r="X139" s="22">
        <f>IF(ISBLANK(M139),X138*((1+Assumptions!$C$10)^(1/12)),M139)</f>
        <v>92.6</v>
      </c>
    </row>
    <row r="140" spans="1:24" x14ac:dyDescent="0.2">
      <c r="A140" s="1">
        <v>40695</v>
      </c>
      <c r="B140">
        <f t="shared" si="12"/>
        <v>2012</v>
      </c>
      <c r="C140" s="19">
        <v>143.19999999999999</v>
      </c>
      <c r="D140" s="19">
        <v>144.19999999999999</v>
      </c>
      <c r="E140" s="19"/>
      <c r="J140" s="19"/>
      <c r="K140" s="79"/>
      <c r="L140" s="19">
        <v>103.6</v>
      </c>
      <c r="M140">
        <v>92.7</v>
      </c>
      <c r="N140" s="13" t="str">
        <f>IF(A140&gt;=DATE(2018,7,1),INDEX(Assumptions!$C$15:$K$15,MATCH(YEAR(EOMONTH($A140,6)),Assumptions!$C$14:$K$14,0))/100,"-")</f>
        <v>-</v>
      </c>
      <c r="O140" s="17">
        <f t="shared" si="9"/>
        <v>143.19999999999999</v>
      </c>
      <c r="P140" s="17">
        <f t="shared" si="10"/>
        <v>144.19999999999999</v>
      </c>
      <c r="Q140" s="17" t="e">
        <f t="shared" si="11"/>
        <v>#VALUE!</v>
      </c>
      <c r="R140" s="17" t="e">
        <f t="shared" si="8"/>
        <v>#VALUE!</v>
      </c>
      <c r="S140" s="22">
        <f>IF(ISBLANK(G140),S139*((1+Assumptions!$C$5)^(1/12)),G140)</f>
        <v>0</v>
      </c>
      <c r="T140" s="22" t="e">
        <f>IF(ISBLANK(H140),T139*((1+Assumptions!$C$6)^(1/12)),H140)</f>
        <v>#VALUE!</v>
      </c>
      <c r="U140" s="22">
        <f>IF(ISBLANK(I140),U139*((1+Assumptions!$C$7)^(1/12)),I140)</f>
        <v>0</v>
      </c>
      <c r="V140" s="22" t="e">
        <f>IF(ISBLANK(J140),V139*((1+Assumptions!$C$8)^(1/12)),J140)</f>
        <v>#VALUE!</v>
      </c>
      <c r="W140" s="22" t="e">
        <f>IF(ISBLANK(K140),W139*((1+Assumptions!$C$9)^(1/12)),K140)</f>
        <v>#VALUE!</v>
      </c>
      <c r="X140" s="22">
        <f>IF(ISBLANK(M140),X139*((1+Assumptions!$C$10)^(1/12)),M140)</f>
        <v>92.7</v>
      </c>
    </row>
    <row r="141" spans="1:24" x14ac:dyDescent="0.2">
      <c r="A141" s="1">
        <v>40725</v>
      </c>
      <c r="B141">
        <f t="shared" si="12"/>
        <v>2012</v>
      </c>
      <c r="C141" s="19">
        <v>143.6</v>
      </c>
      <c r="D141" s="19">
        <v>143.6</v>
      </c>
      <c r="E141" s="19"/>
      <c r="J141" s="19"/>
      <c r="K141" s="79"/>
      <c r="L141" s="19">
        <v>104.1</v>
      </c>
      <c r="M141">
        <v>93.3</v>
      </c>
      <c r="N141" s="13" t="str">
        <f>IF(A141&gt;=DATE(2018,7,1),INDEX(Assumptions!$C$15:$K$15,MATCH(YEAR(EOMONTH($A141,6)),Assumptions!$C$14:$K$14,0))/100,"-")</f>
        <v>-</v>
      </c>
      <c r="O141" s="17">
        <f t="shared" si="9"/>
        <v>143.6</v>
      </c>
      <c r="P141" s="17">
        <f t="shared" si="10"/>
        <v>143.6</v>
      </c>
      <c r="Q141" s="17" t="e">
        <f t="shared" si="11"/>
        <v>#VALUE!</v>
      </c>
      <c r="R141" s="17" t="e">
        <f t="shared" si="8"/>
        <v>#VALUE!</v>
      </c>
      <c r="S141" s="22">
        <f>IF(ISBLANK(G141),S140*((1+Assumptions!$C$5)^(1/12)),G141)</f>
        <v>0</v>
      </c>
      <c r="T141" s="22" t="e">
        <f>IF(ISBLANK(H141),T140*((1+Assumptions!$C$6)^(1/12)),H141)</f>
        <v>#VALUE!</v>
      </c>
      <c r="U141" s="22">
        <f>IF(ISBLANK(I141),U140*((1+Assumptions!$C$7)^(1/12)),I141)</f>
        <v>0</v>
      </c>
      <c r="V141" s="22" t="e">
        <f>IF(ISBLANK(J141),V140*((1+Assumptions!$C$8)^(1/12)),J141)</f>
        <v>#VALUE!</v>
      </c>
      <c r="W141" s="22" t="e">
        <f>IF(ISBLANK(K141),W140*((1+Assumptions!$C$9)^(1/12)),K141)</f>
        <v>#VALUE!</v>
      </c>
      <c r="X141" s="22">
        <f>IF(ISBLANK(M141),X140*((1+Assumptions!$C$10)^(1/12)),M141)</f>
        <v>93.3</v>
      </c>
    </row>
    <row r="142" spans="1:24" x14ac:dyDescent="0.2">
      <c r="A142" s="1">
        <v>40756</v>
      </c>
      <c r="B142">
        <f t="shared" si="12"/>
        <v>2012</v>
      </c>
      <c r="C142" s="19">
        <v>143.19999999999999</v>
      </c>
      <c r="D142" s="19">
        <v>144.6</v>
      </c>
      <c r="E142" s="19"/>
      <c r="J142" s="19"/>
      <c r="K142" s="79"/>
      <c r="L142" s="19">
        <v>104.3</v>
      </c>
      <c r="M142">
        <v>93.4</v>
      </c>
      <c r="N142" s="13" t="str">
        <f>IF(A142&gt;=DATE(2018,7,1),INDEX(Assumptions!$C$15:$K$15,MATCH(YEAR(EOMONTH($A142,6)),Assumptions!$C$14:$K$14,0))/100,"-")</f>
        <v>-</v>
      </c>
      <c r="O142" s="17">
        <f t="shared" si="9"/>
        <v>143.19999999999999</v>
      </c>
      <c r="P142" s="17">
        <f t="shared" si="10"/>
        <v>144.6</v>
      </c>
      <c r="Q142" s="17" t="e">
        <f t="shared" si="11"/>
        <v>#VALUE!</v>
      </c>
      <c r="R142" s="17" t="e">
        <f t="shared" si="8"/>
        <v>#VALUE!</v>
      </c>
      <c r="S142" s="22">
        <f>IF(ISBLANK(G142),S141*((1+Assumptions!$C$5)^(1/12)),G142)</f>
        <v>0</v>
      </c>
      <c r="T142" s="22" t="e">
        <f>IF(ISBLANK(H142),T141*((1+Assumptions!$C$6)^(1/12)),H142)</f>
        <v>#VALUE!</v>
      </c>
      <c r="U142" s="22">
        <f>IF(ISBLANK(I142),U141*((1+Assumptions!$C$7)^(1/12)),I142)</f>
        <v>0</v>
      </c>
      <c r="V142" s="22" t="e">
        <f>IF(ISBLANK(J142),V141*((1+Assumptions!$C$8)^(1/12)),J142)</f>
        <v>#VALUE!</v>
      </c>
      <c r="W142" s="22" t="e">
        <f>IF(ISBLANK(K142),W141*((1+Assumptions!$C$9)^(1/12)),K142)</f>
        <v>#VALUE!</v>
      </c>
      <c r="X142" s="22">
        <f>IF(ISBLANK(M142),X141*((1+Assumptions!$C$10)^(1/12)),M142)</f>
        <v>93.4</v>
      </c>
    </row>
    <row r="143" spans="1:24" x14ac:dyDescent="0.2">
      <c r="A143" s="1">
        <v>40787</v>
      </c>
      <c r="B143">
        <f t="shared" si="12"/>
        <v>2012</v>
      </c>
      <c r="C143" s="19">
        <v>143.4</v>
      </c>
      <c r="D143" s="19">
        <v>144.6</v>
      </c>
      <c r="E143" s="19"/>
      <c r="J143" s="19"/>
      <c r="K143" s="79"/>
      <c r="L143" s="19">
        <v>104.4</v>
      </c>
      <c r="M143">
        <v>93.5</v>
      </c>
      <c r="N143" s="13" t="str">
        <f>IF(A143&gt;=DATE(2018,7,1),INDEX(Assumptions!$C$15:$K$15,MATCH(YEAR(EOMONTH($A143,6)),Assumptions!$C$14:$K$14,0))/100,"-")</f>
        <v>-</v>
      </c>
      <c r="O143" s="17">
        <f t="shared" si="9"/>
        <v>143.4</v>
      </c>
      <c r="P143" s="17">
        <f t="shared" si="10"/>
        <v>144.6</v>
      </c>
      <c r="Q143" s="17" t="e">
        <f t="shared" si="11"/>
        <v>#VALUE!</v>
      </c>
      <c r="R143" s="17" t="e">
        <f t="shared" si="8"/>
        <v>#VALUE!</v>
      </c>
      <c r="S143" s="22">
        <f>IF(ISBLANK(G143),S142*((1+Assumptions!$C$5)^(1/12)),G143)</f>
        <v>0</v>
      </c>
      <c r="T143" s="22" t="e">
        <f>IF(ISBLANK(H143),T142*((1+Assumptions!$C$6)^(1/12)),H143)</f>
        <v>#VALUE!</v>
      </c>
      <c r="U143" s="22">
        <f>IF(ISBLANK(I143),U142*((1+Assumptions!$C$7)^(1/12)),I143)</f>
        <v>0</v>
      </c>
      <c r="V143" s="22" t="e">
        <f>IF(ISBLANK(J143),V142*((1+Assumptions!$C$8)^(1/12)),J143)</f>
        <v>#VALUE!</v>
      </c>
      <c r="W143" s="22" t="e">
        <f>IF(ISBLANK(K143),W142*((1+Assumptions!$C$9)^(1/12)),K143)</f>
        <v>#VALUE!</v>
      </c>
      <c r="X143" s="22">
        <f>IF(ISBLANK(M143),X142*((1+Assumptions!$C$10)^(1/12)),M143)</f>
        <v>93.5</v>
      </c>
    </row>
    <row r="144" spans="1:24" x14ac:dyDescent="0.2">
      <c r="A144" s="1">
        <v>40817</v>
      </c>
      <c r="B144">
        <f t="shared" si="12"/>
        <v>2012</v>
      </c>
      <c r="C144" s="19">
        <v>143.9</v>
      </c>
      <c r="D144" s="19">
        <v>144.30000000000001</v>
      </c>
      <c r="E144" s="19"/>
      <c r="J144" s="19"/>
      <c r="K144" s="79"/>
      <c r="L144" s="19">
        <v>104.2</v>
      </c>
      <c r="M144">
        <v>93.4</v>
      </c>
      <c r="N144" s="13" t="str">
        <f>IF(A144&gt;=DATE(2018,7,1),INDEX(Assumptions!$C$15:$K$15,MATCH(YEAR(EOMONTH($A144,6)),Assumptions!$C$14:$K$14,0))/100,"-")</f>
        <v>-</v>
      </c>
      <c r="O144" s="17">
        <f t="shared" si="9"/>
        <v>143.9</v>
      </c>
      <c r="P144" s="17">
        <f t="shared" si="10"/>
        <v>144.30000000000001</v>
      </c>
      <c r="Q144" s="17" t="e">
        <f t="shared" si="11"/>
        <v>#VALUE!</v>
      </c>
      <c r="R144" s="17" t="e">
        <f t="shared" si="8"/>
        <v>#VALUE!</v>
      </c>
      <c r="S144" s="22">
        <f>IF(ISBLANK(G144),S143*((1+Assumptions!$C$5)^(1/12)),G144)</f>
        <v>0</v>
      </c>
      <c r="T144" s="22" t="e">
        <f>IF(ISBLANK(H144),T143*((1+Assumptions!$C$6)^(1/12)),H144)</f>
        <v>#VALUE!</v>
      </c>
      <c r="U144" s="22">
        <f>IF(ISBLANK(I144),U143*((1+Assumptions!$C$7)^(1/12)),I144)</f>
        <v>0</v>
      </c>
      <c r="V144" s="22" t="e">
        <f>IF(ISBLANK(J144),V143*((1+Assumptions!$C$8)^(1/12)),J144)</f>
        <v>#VALUE!</v>
      </c>
      <c r="W144" s="22" t="e">
        <f>IF(ISBLANK(K144),W143*((1+Assumptions!$C$9)^(1/12)),K144)</f>
        <v>#VALUE!</v>
      </c>
      <c r="X144" s="22">
        <f>IF(ISBLANK(M144),X143*((1+Assumptions!$C$10)^(1/12)),M144)</f>
        <v>93.4</v>
      </c>
    </row>
    <row r="145" spans="1:24" x14ac:dyDescent="0.2">
      <c r="A145" s="1">
        <v>40848</v>
      </c>
      <c r="B145">
        <f t="shared" si="12"/>
        <v>2012</v>
      </c>
      <c r="C145" s="19">
        <v>144.1</v>
      </c>
      <c r="D145" s="19">
        <v>145.6</v>
      </c>
      <c r="E145" s="19"/>
      <c r="J145" s="19"/>
      <c r="K145" s="79"/>
      <c r="L145" s="19">
        <v>104.7</v>
      </c>
      <c r="M145">
        <v>93.8</v>
      </c>
      <c r="N145" s="13" t="str">
        <f>IF(A145&gt;=DATE(2018,7,1),INDEX(Assumptions!$C$15:$K$15,MATCH(YEAR(EOMONTH($A145,6)),Assumptions!$C$14:$K$14,0))/100,"-")</f>
        <v>-</v>
      </c>
      <c r="O145" s="17">
        <f t="shared" si="9"/>
        <v>144.1</v>
      </c>
      <c r="P145" s="17">
        <f t="shared" si="10"/>
        <v>145.6</v>
      </c>
      <c r="Q145" s="17" t="e">
        <f t="shared" si="11"/>
        <v>#VALUE!</v>
      </c>
      <c r="R145" s="17" t="e">
        <f t="shared" si="8"/>
        <v>#VALUE!</v>
      </c>
      <c r="S145" s="22">
        <f>IF(ISBLANK(G145),S144*((1+Assumptions!$C$5)^(1/12)),G145)</f>
        <v>0</v>
      </c>
      <c r="T145" s="22" t="e">
        <f>IF(ISBLANK(H145),T144*((1+Assumptions!$C$6)^(1/12)),H145)</f>
        <v>#VALUE!</v>
      </c>
      <c r="U145" s="22">
        <f>IF(ISBLANK(I145),U144*((1+Assumptions!$C$7)^(1/12)),I145)</f>
        <v>0</v>
      </c>
      <c r="V145" s="22" t="e">
        <f>IF(ISBLANK(J145),V144*((1+Assumptions!$C$8)^(1/12)),J145)</f>
        <v>#VALUE!</v>
      </c>
      <c r="W145" s="22" t="e">
        <f>IF(ISBLANK(K145),W144*((1+Assumptions!$C$9)^(1/12)),K145)</f>
        <v>#VALUE!</v>
      </c>
      <c r="X145" s="22">
        <f>IF(ISBLANK(M145),X144*((1+Assumptions!$C$10)^(1/12)),M145)</f>
        <v>93.8</v>
      </c>
    </row>
    <row r="146" spans="1:24" x14ac:dyDescent="0.2">
      <c r="A146" s="1">
        <v>40878</v>
      </c>
      <c r="B146">
        <f t="shared" si="12"/>
        <v>2012</v>
      </c>
      <c r="C146" s="19">
        <v>143.69999999999999</v>
      </c>
      <c r="D146" s="19">
        <v>145.19999999999999</v>
      </c>
      <c r="E146" s="19"/>
      <c r="J146" s="19"/>
      <c r="K146" s="79"/>
      <c r="L146" s="19">
        <v>104.7</v>
      </c>
      <c r="M146">
        <v>93.8</v>
      </c>
      <c r="N146" s="13" t="str">
        <f>IF(A146&gt;=DATE(2018,7,1),INDEX(Assumptions!$C$15:$K$15,MATCH(YEAR(EOMONTH($A146,6)),Assumptions!$C$14:$K$14,0))/100,"-")</f>
        <v>-</v>
      </c>
      <c r="O146" s="17">
        <f t="shared" si="9"/>
        <v>143.69999999999999</v>
      </c>
      <c r="P146" s="17">
        <f t="shared" si="10"/>
        <v>145.19999999999999</v>
      </c>
      <c r="Q146" s="17" t="e">
        <f t="shared" si="11"/>
        <v>#VALUE!</v>
      </c>
      <c r="R146" s="17" t="e">
        <f t="shared" si="8"/>
        <v>#VALUE!</v>
      </c>
      <c r="S146" s="22">
        <f>IF(ISBLANK(G146),S145*((1+Assumptions!$C$5)^(1/12)),G146)</f>
        <v>0</v>
      </c>
      <c r="T146" s="22" t="e">
        <f>IF(ISBLANK(H146),T145*((1+Assumptions!$C$6)^(1/12)),H146)</f>
        <v>#VALUE!</v>
      </c>
      <c r="U146" s="22">
        <f>IF(ISBLANK(I146),U145*((1+Assumptions!$C$7)^(1/12)),I146)</f>
        <v>0</v>
      </c>
      <c r="V146" s="22" t="e">
        <f>IF(ISBLANK(J146),V145*((1+Assumptions!$C$8)^(1/12)),J146)</f>
        <v>#VALUE!</v>
      </c>
      <c r="W146" s="22" t="e">
        <f>IF(ISBLANK(K146),W145*((1+Assumptions!$C$9)^(1/12)),K146)</f>
        <v>#VALUE!</v>
      </c>
      <c r="X146" s="22">
        <f>IF(ISBLANK(M146),X145*((1+Assumptions!$C$10)^(1/12)),M146)</f>
        <v>93.8</v>
      </c>
    </row>
    <row r="147" spans="1:24" x14ac:dyDescent="0.2">
      <c r="A147" s="1">
        <v>40909</v>
      </c>
      <c r="B147">
        <f t="shared" si="12"/>
        <v>2012</v>
      </c>
      <c r="C147" s="19">
        <v>144.5</v>
      </c>
      <c r="D147" s="19">
        <v>145</v>
      </c>
      <c r="E147" s="19"/>
      <c r="J147" s="19"/>
      <c r="K147" s="79"/>
      <c r="L147" s="19">
        <v>104.4</v>
      </c>
      <c r="M147">
        <v>93.5</v>
      </c>
      <c r="N147" s="13" t="str">
        <f>IF(A147&gt;=DATE(2018,7,1),INDEX(Assumptions!$C$15:$K$15,MATCH(YEAR(EOMONTH($A147,6)),Assumptions!$C$14:$K$14,0))/100,"-")</f>
        <v>-</v>
      </c>
      <c r="O147" s="17">
        <f t="shared" si="9"/>
        <v>144.5</v>
      </c>
      <c r="P147" s="17">
        <f t="shared" si="10"/>
        <v>145</v>
      </c>
      <c r="Q147" s="17" t="e">
        <f t="shared" si="11"/>
        <v>#VALUE!</v>
      </c>
      <c r="R147" s="17" t="e">
        <f t="shared" si="8"/>
        <v>#VALUE!</v>
      </c>
      <c r="S147" s="22">
        <f>IF(ISBLANK(G147),S146*((1+Assumptions!$C$5)^(1/12)),G147)</f>
        <v>0</v>
      </c>
      <c r="T147" s="22" t="e">
        <f>IF(ISBLANK(H147),T146*((1+Assumptions!$C$6)^(1/12)),H147)</f>
        <v>#VALUE!</v>
      </c>
      <c r="U147" s="22">
        <f>IF(ISBLANK(I147),U146*((1+Assumptions!$C$7)^(1/12)),I147)</f>
        <v>0</v>
      </c>
      <c r="V147" s="22" t="e">
        <f>IF(ISBLANK(J147),V146*((1+Assumptions!$C$8)^(1/12)),J147)</f>
        <v>#VALUE!</v>
      </c>
      <c r="W147" s="22" t="e">
        <f>IF(ISBLANK(K147),W146*((1+Assumptions!$C$9)^(1/12)),K147)</f>
        <v>#VALUE!</v>
      </c>
      <c r="X147" s="22">
        <f>IF(ISBLANK(M147),X146*((1+Assumptions!$C$10)^(1/12)),M147)</f>
        <v>93.5</v>
      </c>
    </row>
    <row r="148" spans="1:24" x14ac:dyDescent="0.2">
      <c r="A148" s="1">
        <v>40940</v>
      </c>
      <c r="B148">
        <f t="shared" si="12"/>
        <v>2012</v>
      </c>
      <c r="C148" s="19">
        <v>144.19999999999999</v>
      </c>
      <c r="D148" s="19">
        <v>145.30000000000001</v>
      </c>
      <c r="E148" s="19"/>
      <c r="J148" s="19"/>
      <c r="K148" s="79"/>
      <c r="L148" s="19">
        <v>104.4</v>
      </c>
      <c r="M148">
        <v>93.6</v>
      </c>
      <c r="N148" s="13" t="str">
        <f>IF(A148&gt;=DATE(2018,7,1),INDEX(Assumptions!$C$15:$K$15,MATCH(YEAR(EOMONTH($A148,6)),Assumptions!$C$14:$K$14,0))/100,"-")</f>
        <v>-</v>
      </c>
      <c r="O148" s="17">
        <f t="shared" si="9"/>
        <v>144.19999999999999</v>
      </c>
      <c r="P148" s="17">
        <f t="shared" si="10"/>
        <v>145.30000000000001</v>
      </c>
      <c r="Q148" s="17" t="e">
        <f t="shared" si="11"/>
        <v>#VALUE!</v>
      </c>
      <c r="R148" s="17" t="e">
        <f t="shared" si="8"/>
        <v>#VALUE!</v>
      </c>
      <c r="S148" s="22">
        <f>IF(ISBLANK(G148),S147*((1+Assumptions!$C$5)^(1/12)),G148)</f>
        <v>0</v>
      </c>
      <c r="T148" s="22" t="e">
        <f>IF(ISBLANK(H148),T147*((1+Assumptions!$C$6)^(1/12)),H148)</f>
        <v>#VALUE!</v>
      </c>
      <c r="U148" s="22">
        <f>IF(ISBLANK(I148),U147*((1+Assumptions!$C$7)^(1/12)),I148)</f>
        <v>0</v>
      </c>
      <c r="V148" s="22" t="e">
        <f>IF(ISBLANK(J148),V147*((1+Assumptions!$C$8)^(1/12)),J148)</f>
        <v>#VALUE!</v>
      </c>
      <c r="W148" s="22" t="e">
        <f>IF(ISBLANK(K148),W147*((1+Assumptions!$C$9)^(1/12)),K148)</f>
        <v>#VALUE!</v>
      </c>
      <c r="X148" s="22">
        <f>IF(ISBLANK(M148),X147*((1+Assumptions!$C$10)^(1/12)),M148)</f>
        <v>93.6</v>
      </c>
    </row>
    <row r="149" spans="1:24" x14ac:dyDescent="0.2">
      <c r="A149" s="1">
        <v>40969</v>
      </c>
      <c r="B149">
        <f t="shared" si="12"/>
        <v>2012</v>
      </c>
      <c r="C149" s="19">
        <v>144.19999999999999</v>
      </c>
      <c r="D149" s="19">
        <v>147.69999999999999</v>
      </c>
      <c r="E149" s="19"/>
      <c r="J149" s="19"/>
      <c r="K149" s="79"/>
      <c r="L149" s="19">
        <v>105.1</v>
      </c>
      <c r="M149">
        <v>94.3</v>
      </c>
      <c r="N149" s="13" t="str">
        <f>IF(A149&gt;=DATE(2018,7,1),INDEX(Assumptions!$C$15:$K$15,MATCH(YEAR(EOMONTH($A149,6)),Assumptions!$C$14:$K$14,0))/100,"-")</f>
        <v>-</v>
      </c>
      <c r="O149" s="17">
        <f t="shared" si="9"/>
        <v>144.19999999999999</v>
      </c>
      <c r="P149" s="17">
        <f t="shared" si="10"/>
        <v>147.69999999999999</v>
      </c>
      <c r="Q149" s="17" t="e">
        <f t="shared" si="11"/>
        <v>#VALUE!</v>
      </c>
      <c r="R149" s="17" t="e">
        <f t="shared" si="8"/>
        <v>#VALUE!</v>
      </c>
      <c r="S149" s="22">
        <f>IF(ISBLANK(G149),S148*((1+Assumptions!$C$5)^(1/12)),G149)</f>
        <v>0</v>
      </c>
      <c r="T149" s="22" t="e">
        <f>IF(ISBLANK(H149),T148*((1+Assumptions!$C$6)^(1/12)),H149)</f>
        <v>#VALUE!</v>
      </c>
      <c r="U149" s="22">
        <f>IF(ISBLANK(I149),U148*((1+Assumptions!$C$7)^(1/12)),I149)</f>
        <v>0</v>
      </c>
      <c r="V149" s="22" t="e">
        <f>IF(ISBLANK(J149),V148*((1+Assumptions!$C$8)^(1/12)),J149)</f>
        <v>#VALUE!</v>
      </c>
      <c r="W149" s="22" t="e">
        <f>IF(ISBLANK(K149),W148*((1+Assumptions!$C$9)^(1/12)),K149)</f>
        <v>#VALUE!</v>
      </c>
      <c r="X149" s="22">
        <f>IF(ISBLANK(M149),X148*((1+Assumptions!$C$10)^(1/12)),M149)</f>
        <v>94.3</v>
      </c>
    </row>
    <row r="150" spans="1:24" x14ac:dyDescent="0.2">
      <c r="A150" s="1">
        <v>41000</v>
      </c>
      <c r="B150">
        <f t="shared" si="12"/>
        <v>2013</v>
      </c>
      <c r="C150" s="19">
        <v>145.1</v>
      </c>
      <c r="D150" s="19">
        <v>146.6</v>
      </c>
      <c r="E150" s="19"/>
      <c r="J150" s="19"/>
      <c r="K150" s="79"/>
      <c r="L150" s="19">
        <v>105.4</v>
      </c>
      <c r="M150">
        <v>94.5</v>
      </c>
      <c r="N150" s="13" t="str">
        <f>IF(A150&gt;=DATE(2018,7,1),INDEX(Assumptions!$C$15:$K$15,MATCH(YEAR(EOMONTH($A150,6)),Assumptions!$C$14:$K$14,0))/100,"-")</f>
        <v>-</v>
      </c>
      <c r="O150" s="17">
        <f t="shared" si="9"/>
        <v>145.1</v>
      </c>
      <c r="P150" s="17">
        <f t="shared" si="10"/>
        <v>146.6</v>
      </c>
      <c r="Q150" s="17" t="e">
        <f t="shared" si="11"/>
        <v>#VALUE!</v>
      </c>
      <c r="R150" s="17" t="e">
        <f t="shared" si="8"/>
        <v>#VALUE!</v>
      </c>
      <c r="S150" s="22">
        <f>IF(ISBLANK(G150),S149*((1+Assumptions!$C$5)^(1/12)),G150)</f>
        <v>0</v>
      </c>
      <c r="T150" s="22" t="e">
        <f>IF(ISBLANK(H150),T149*((1+Assumptions!$C$6)^(1/12)),H150)</f>
        <v>#VALUE!</v>
      </c>
      <c r="U150" s="22">
        <f>IF(ISBLANK(I150),U149*((1+Assumptions!$C$7)^(1/12)),I150)</f>
        <v>0</v>
      </c>
      <c r="V150" s="22" t="e">
        <f>IF(ISBLANK(J150),V149*((1+Assumptions!$C$8)^(1/12)),J150)</f>
        <v>#VALUE!</v>
      </c>
      <c r="W150" s="22" t="e">
        <f>IF(ISBLANK(K150),W149*((1+Assumptions!$C$9)^(1/12)),K150)</f>
        <v>#VALUE!</v>
      </c>
      <c r="X150" s="22">
        <f>IF(ISBLANK(M150),X149*((1+Assumptions!$C$10)^(1/12)),M150)</f>
        <v>94.5</v>
      </c>
    </row>
    <row r="151" spans="1:24" x14ac:dyDescent="0.2">
      <c r="A151" s="1">
        <v>41030</v>
      </c>
      <c r="B151">
        <f t="shared" si="12"/>
        <v>2013</v>
      </c>
      <c r="C151" s="19">
        <v>145.19999999999999</v>
      </c>
      <c r="D151" s="19">
        <v>147.6</v>
      </c>
      <c r="E151" s="19"/>
      <c r="J151" s="19"/>
      <c r="K151" s="79"/>
      <c r="L151" s="19">
        <v>105.5</v>
      </c>
      <c r="M151">
        <v>94.6</v>
      </c>
      <c r="N151" s="13" t="str">
        <f>IF(A151&gt;=DATE(2018,7,1),INDEX(Assumptions!$C$15:$K$15,MATCH(YEAR(EOMONTH($A151,6)),Assumptions!$C$14:$K$14,0))/100,"-")</f>
        <v>-</v>
      </c>
      <c r="O151" s="17">
        <f t="shared" si="9"/>
        <v>145.19999999999999</v>
      </c>
      <c r="P151" s="17">
        <f t="shared" si="10"/>
        <v>147.6</v>
      </c>
      <c r="Q151" s="17" t="e">
        <f t="shared" si="11"/>
        <v>#VALUE!</v>
      </c>
      <c r="R151" s="17" t="e">
        <f t="shared" si="8"/>
        <v>#VALUE!</v>
      </c>
      <c r="S151" s="22">
        <f>IF(ISBLANK(G151),S150*((1+Assumptions!$C$5)^(1/12)),G151)</f>
        <v>0</v>
      </c>
      <c r="T151" s="22" t="e">
        <f>IF(ISBLANK(H151),T150*((1+Assumptions!$C$6)^(1/12)),H151)</f>
        <v>#VALUE!</v>
      </c>
      <c r="U151" s="22">
        <f>IF(ISBLANK(I151),U150*((1+Assumptions!$C$7)^(1/12)),I151)</f>
        <v>0</v>
      </c>
      <c r="V151" s="22" t="e">
        <f>IF(ISBLANK(J151),V150*((1+Assumptions!$C$8)^(1/12)),J151)</f>
        <v>#VALUE!</v>
      </c>
      <c r="W151" s="22" t="e">
        <f>IF(ISBLANK(K151),W150*((1+Assumptions!$C$9)^(1/12)),K151)</f>
        <v>#VALUE!</v>
      </c>
      <c r="X151" s="22">
        <f>IF(ISBLANK(M151),X150*((1+Assumptions!$C$10)^(1/12)),M151)</f>
        <v>94.6</v>
      </c>
    </row>
    <row r="152" spans="1:24" x14ac:dyDescent="0.2">
      <c r="A152" s="1">
        <v>41061</v>
      </c>
      <c r="B152">
        <f t="shared" si="12"/>
        <v>2013</v>
      </c>
      <c r="C152" s="19">
        <v>145.6</v>
      </c>
      <c r="D152" s="19">
        <v>147.30000000000001</v>
      </c>
      <c r="E152" s="19"/>
      <c r="J152" s="19"/>
      <c r="K152" s="79"/>
      <c r="L152" s="19">
        <v>105.7</v>
      </c>
      <c r="M152">
        <v>94.8</v>
      </c>
      <c r="N152" s="13" t="str">
        <f>IF(A152&gt;=DATE(2018,7,1),INDEX(Assumptions!$C$15:$K$15,MATCH(YEAR(EOMONTH($A152,6)),Assumptions!$C$14:$K$14,0))/100,"-")</f>
        <v>-</v>
      </c>
      <c r="O152" s="17">
        <f t="shared" si="9"/>
        <v>145.6</v>
      </c>
      <c r="P152" s="17">
        <f t="shared" si="10"/>
        <v>147.30000000000001</v>
      </c>
      <c r="Q152" s="17" t="e">
        <f t="shared" si="11"/>
        <v>#VALUE!</v>
      </c>
      <c r="R152" s="17" t="e">
        <f t="shared" si="8"/>
        <v>#VALUE!</v>
      </c>
      <c r="S152" s="22">
        <f>IF(ISBLANK(G152),S151*((1+Assumptions!$C$5)^(1/12)),G152)</f>
        <v>0</v>
      </c>
      <c r="T152" s="22" t="e">
        <f>IF(ISBLANK(H152),T151*((1+Assumptions!$C$6)^(1/12)),H152)</f>
        <v>#VALUE!</v>
      </c>
      <c r="U152" s="22">
        <f>IF(ISBLANK(I152),U151*((1+Assumptions!$C$7)^(1/12)),I152)</f>
        <v>0</v>
      </c>
      <c r="V152" s="22" t="e">
        <f>IF(ISBLANK(J152),V151*((1+Assumptions!$C$8)^(1/12)),J152)</f>
        <v>#VALUE!</v>
      </c>
      <c r="W152" s="22" t="e">
        <f>IF(ISBLANK(K152),W151*((1+Assumptions!$C$9)^(1/12)),K152)</f>
        <v>#VALUE!</v>
      </c>
      <c r="X152" s="22">
        <f>IF(ISBLANK(M152),X151*((1+Assumptions!$C$10)^(1/12)),M152)</f>
        <v>94.8</v>
      </c>
    </row>
    <row r="153" spans="1:24" x14ac:dyDescent="0.2">
      <c r="A153" s="1">
        <v>41091</v>
      </c>
      <c r="B153">
        <f t="shared" si="12"/>
        <v>2013</v>
      </c>
      <c r="C153" s="19">
        <v>146</v>
      </c>
      <c r="D153" s="19">
        <v>146.19999999999999</v>
      </c>
      <c r="E153" s="19"/>
      <c r="J153" s="19"/>
      <c r="K153" s="79"/>
      <c r="L153" s="19">
        <v>105.5</v>
      </c>
      <c r="M153">
        <v>94.6</v>
      </c>
      <c r="N153" s="13" t="str">
        <f>IF(A153&gt;=DATE(2018,7,1),INDEX(Assumptions!$C$15:$K$15,MATCH(YEAR(EOMONTH($A153,6)),Assumptions!$C$14:$K$14,0))/100,"-")</f>
        <v>-</v>
      </c>
      <c r="O153" s="17">
        <f t="shared" si="9"/>
        <v>146</v>
      </c>
      <c r="P153" s="17">
        <f t="shared" si="10"/>
        <v>146.19999999999999</v>
      </c>
      <c r="Q153" s="17" t="e">
        <f t="shared" si="11"/>
        <v>#VALUE!</v>
      </c>
      <c r="R153" s="17" t="e">
        <f t="shared" si="8"/>
        <v>#VALUE!</v>
      </c>
      <c r="S153" s="22">
        <f>IF(ISBLANK(G153),S152*((1+Assumptions!$C$5)^(1/12)),G153)</f>
        <v>0</v>
      </c>
      <c r="T153" s="22" t="e">
        <f>IF(ISBLANK(H153),T152*((1+Assumptions!$C$6)^(1/12)),H153)</f>
        <v>#VALUE!</v>
      </c>
      <c r="U153" s="22">
        <f>IF(ISBLANK(I153),U152*((1+Assumptions!$C$7)^(1/12)),I153)</f>
        <v>0</v>
      </c>
      <c r="V153" s="22" t="e">
        <f>IF(ISBLANK(J153),V152*((1+Assumptions!$C$8)^(1/12)),J153)</f>
        <v>#VALUE!</v>
      </c>
      <c r="W153" s="22" t="e">
        <f>IF(ISBLANK(K153),W152*((1+Assumptions!$C$9)^(1/12)),K153)</f>
        <v>#VALUE!</v>
      </c>
      <c r="X153" s="22">
        <f>IF(ISBLANK(M153),X152*((1+Assumptions!$C$10)^(1/12)),M153)</f>
        <v>94.6</v>
      </c>
    </row>
    <row r="154" spans="1:24" x14ac:dyDescent="0.2">
      <c r="A154" s="1">
        <v>41122</v>
      </c>
      <c r="B154">
        <f t="shared" si="12"/>
        <v>2013</v>
      </c>
      <c r="C154" s="19">
        <v>146</v>
      </c>
      <c r="D154" s="19">
        <v>143.9</v>
      </c>
      <c r="E154" s="19"/>
      <c r="J154" s="19"/>
      <c r="K154" s="79"/>
      <c r="L154" s="19">
        <v>105.4</v>
      </c>
      <c r="M154">
        <v>94.6</v>
      </c>
      <c r="N154" s="13" t="str">
        <f>IF(A154&gt;=DATE(2018,7,1),INDEX(Assumptions!$C$15:$K$15,MATCH(YEAR(EOMONTH($A154,6)),Assumptions!$C$14:$K$14,0))/100,"-")</f>
        <v>-</v>
      </c>
      <c r="O154" s="17">
        <f t="shared" si="9"/>
        <v>146</v>
      </c>
      <c r="P154" s="17">
        <f t="shared" si="10"/>
        <v>143.9</v>
      </c>
      <c r="Q154" s="17" t="e">
        <f t="shared" si="11"/>
        <v>#VALUE!</v>
      </c>
      <c r="R154" s="17" t="e">
        <f t="shared" si="8"/>
        <v>#VALUE!</v>
      </c>
      <c r="S154" s="22">
        <f>IF(ISBLANK(G154),S153*((1+Assumptions!$C$5)^(1/12)),G154)</f>
        <v>0</v>
      </c>
      <c r="T154" s="22" t="e">
        <f>IF(ISBLANK(H154),T153*((1+Assumptions!$C$6)^(1/12)),H154)</f>
        <v>#VALUE!</v>
      </c>
      <c r="U154" s="22">
        <f>IF(ISBLANK(I154),U153*((1+Assumptions!$C$7)^(1/12)),I154)</f>
        <v>0</v>
      </c>
      <c r="V154" s="22" t="e">
        <f>IF(ISBLANK(J154),V153*((1+Assumptions!$C$8)^(1/12)),J154)</f>
        <v>#VALUE!</v>
      </c>
      <c r="W154" s="22" t="e">
        <f>IF(ISBLANK(K154),W153*((1+Assumptions!$C$9)^(1/12)),K154)</f>
        <v>#VALUE!</v>
      </c>
      <c r="X154" s="22">
        <f>IF(ISBLANK(M154),X153*((1+Assumptions!$C$10)^(1/12)),M154)</f>
        <v>94.6</v>
      </c>
    </row>
    <row r="155" spans="1:24" x14ac:dyDescent="0.2">
      <c r="A155" s="1">
        <v>41153</v>
      </c>
      <c r="B155">
        <f t="shared" si="12"/>
        <v>2013</v>
      </c>
      <c r="C155" s="19">
        <v>145.69999999999999</v>
      </c>
      <c r="D155" s="19">
        <v>143.19999999999999</v>
      </c>
      <c r="E155" s="19"/>
      <c r="J155" s="19"/>
      <c r="K155" s="79"/>
      <c r="L155" s="19">
        <v>105.8</v>
      </c>
      <c r="M155">
        <v>94.9</v>
      </c>
      <c r="N155" s="13" t="str">
        <f>IF(A155&gt;=DATE(2018,7,1),INDEX(Assumptions!$C$15:$K$15,MATCH(YEAR(EOMONTH($A155,6)),Assumptions!$C$14:$K$14,0))/100,"-")</f>
        <v>-</v>
      </c>
      <c r="O155" s="17">
        <f t="shared" si="9"/>
        <v>145.69999999999999</v>
      </c>
      <c r="P155" s="17">
        <f t="shared" si="10"/>
        <v>143.19999999999999</v>
      </c>
      <c r="Q155" s="17" t="e">
        <f t="shared" si="11"/>
        <v>#VALUE!</v>
      </c>
      <c r="R155" s="17" t="e">
        <f t="shared" ref="R155:R186" si="13">IF(ISBLANK(F155),R154*((1+$N155)^(1/12)),F155)</f>
        <v>#VALUE!</v>
      </c>
      <c r="S155" s="22">
        <f>IF(ISBLANK(G155),S154*((1+Assumptions!$C$5)^(1/12)),G155)</f>
        <v>0</v>
      </c>
      <c r="T155" s="22" t="e">
        <f>IF(ISBLANK(H155),T154*((1+Assumptions!$C$6)^(1/12)),H155)</f>
        <v>#VALUE!</v>
      </c>
      <c r="U155" s="22">
        <f>IF(ISBLANK(I155),U154*((1+Assumptions!$C$7)^(1/12)),I155)</f>
        <v>0</v>
      </c>
      <c r="V155" s="22" t="e">
        <f>IF(ISBLANK(J155),V154*((1+Assumptions!$C$8)^(1/12)),J155)</f>
        <v>#VALUE!</v>
      </c>
      <c r="W155" s="22" t="e">
        <f>IF(ISBLANK(K155),W154*((1+Assumptions!$C$9)^(1/12)),K155)</f>
        <v>#VALUE!</v>
      </c>
      <c r="X155" s="22">
        <f>IF(ISBLANK(M155),X154*((1+Assumptions!$C$10)^(1/12)),M155)</f>
        <v>94.9</v>
      </c>
    </row>
    <row r="156" spans="1:24" x14ac:dyDescent="0.2">
      <c r="A156" s="1">
        <v>41183</v>
      </c>
      <c r="B156">
        <f t="shared" si="12"/>
        <v>2013</v>
      </c>
      <c r="C156" s="19">
        <v>145.5</v>
      </c>
      <c r="D156" s="19">
        <v>144.69999999999999</v>
      </c>
      <c r="E156" s="19"/>
      <c r="J156" s="19"/>
      <c r="K156" s="79"/>
      <c r="L156" s="19">
        <v>105.9</v>
      </c>
      <c r="M156">
        <v>94.9</v>
      </c>
      <c r="N156" s="13" t="str">
        <f>IF(A156&gt;=DATE(2018,7,1),INDEX(Assumptions!$C$15:$K$15,MATCH(YEAR(EOMONTH($A156,6)),Assumptions!$C$14:$K$14,0))/100,"-")</f>
        <v>-</v>
      </c>
      <c r="O156" s="17">
        <f t="shared" si="9"/>
        <v>145.5</v>
      </c>
      <c r="P156" s="17">
        <f t="shared" si="10"/>
        <v>144.69999999999999</v>
      </c>
      <c r="Q156" s="17" t="e">
        <f t="shared" si="11"/>
        <v>#VALUE!</v>
      </c>
      <c r="R156" s="17" t="e">
        <f t="shared" si="13"/>
        <v>#VALUE!</v>
      </c>
      <c r="S156" s="22">
        <f>IF(ISBLANK(G156),S155*((1+Assumptions!$C$5)^(1/12)),G156)</f>
        <v>0</v>
      </c>
      <c r="T156" s="22" t="e">
        <f>IF(ISBLANK(H156),T155*((1+Assumptions!$C$6)^(1/12)),H156)</f>
        <v>#VALUE!</v>
      </c>
      <c r="U156" s="22">
        <f>IF(ISBLANK(I156),U155*((1+Assumptions!$C$7)^(1/12)),I156)</f>
        <v>0</v>
      </c>
      <c r="V156" s="22" t="e">
        <f>IF(ISBLANK(J156),V155*((1+Assumptions!$C$8)^(1/12)),J156)</f>
        <v>#VALUE!</v>
      </c>
      <c r="W156" s="22" t="e">
        <f>IF(ISBLANK(K156),W155*((1+Assumptions!$C$9)^(1/12)),K156)</f>
        <v>#VALUE!</v>
      </c>
      <c r="X156" s="22">
        <f>IF(ISBLANK(M156),X155*((1+Assumptions!$C$10)^(1/12)),M156)</f>
        <v>94.9</v>
      </c>
    </row>
    <row r="157" spans="1:24" x14ac:dyDescent="0.2">
      <c r="A157" s="1">
        <v>41214</v>
      </c>
      <c r="B157">
        <f t="shared" si="12"/>
        <v>2013</v>
      </c>
      <c r="C157" s="19">
        <v>146.1</v>
      </c>
      <c r="D157" s="19">
        <v>144.19999999999999</v>
      </c>
      <c r="E157" s="19"/>
      <c r="J157" s="19"/>
      <c r="K157" s="79"/>
      <c r="L157" s="19">
        <v>106.1</v>
      </c>
      <c r="M157">
        <v>95.1</v>
      </c>
      <c r="N157" s="13" t="str">
        <f>IF(A157&gt;=DATE(2018,7,1),INDEX(Assumptions!$C$15:$K$15,MATCH(YEAR(EOMONTH($A157,6)),Assumptions!$C$14:$K$14,0))/100,"-")</f>
        <v>-</v>
      </c>
      <c r="O157" s="17">
        <f t="shared" si="9"/>
        <v>146.1</v>
      </c>
      <c r="P157" s="17">
        <f t="shared" si="10"/>
        <v>144.19999999999999</v>
      </c>
      <c r="Q157" s="17" t="e">
        <f t="shared" si="11"/>
        <v>#VALUE!</v>
      </c>
      <c r="R157" s="17" t="e">
        <f t="shared" si="13"/>
        <v>#VALUE!</v>
      </c>
      <c r="S157" s="22">
        <f>IF(ISBLANK(G157),S156*((1+Assumptions!$C$5)^(1/12)),G157)</f>
        <v>0</v>
      </c>
      <c r="T157" s="22" t="e">
        <f>IF(ISBLANK(H157),T156*((1+Assumptions!$C$6)^(1/12)),H157)</f>
        <v>#VALUE!</v>
      </c>
      <c r="U157" s="22">
        <f>IF(ISBLANK(I157),U156*((1+Assumptions!$C$7)^(1/12)),I157)</f>
        <v>0</v>
      </c>
      <c r="V157" s="22" t="e">
        <f>IF(ISBLANK(J157),V156*((1+Assumptions!$C$8)^(1/12)),J157)</f>
        <v>#VALUE!</v>
      </c>
      <c r="W157" s="22" t="e">
        <f>IF(ISBLANK(K157),W156*((1+Assumptions!$C$9)^(1/12)),K157)</f>
        <v>#VALUE!</v>
      </c>
      <c r="X157" s="22">
        <f>IF(ISBLANK(M157),X156*((1+Assumptions!$C$10)^(1/12)),M157)</f>
        <v>95.1</v>
      </c>
    </row>
    <row r="158" spans="1:24" x14ac:dyDescent="0.2">
      <c r="A158" s="1">
        <v>41244</v>
      </c>
      <c r="B158">
        <f t="shared" si="12"/>
        <v>2013</v>
      </c>
      <c r="C158" s="19">
        <v>145.19999999999999</v>
      </c>
      <c r="D158" s="19">
        <v>143.19999999999999</v>
      </c>
      <c r="E158" s="19"/>
      <c r="J158" s="19"/>
      <c r="K158" s="79"/>
      <c r="L158" s="19">
        <v>106.2</v>
      </c>
      <c r="M158">
        <v>95.2</v>
      </c>
      <c r="N158" s="13" t="str">
        <f>IF(A158&gt;=DATE(2018,7,1),INDEX(Assumptions!$C$15:$K$15,MATCH(YEAR(EOMONTH($A158,6)),Assumptions!$C$14:$K$14,0))/100,"-")</f>
        <v>-</v>
      </c>
      <c r="O158" s="17">
        <f t="shared" si="9"/>
        <v>145.19999999999999</v>
      </c>
      <c r="P158" s="17">
        <f t="shared" si="10"/>
        <v>143.19999999999999</v>
      </c>
      <c r="Q158" s="17" t="e">
        <f t="shared" si="11"/>
        <v>#VALUE!</v>
      </c>
      <c r="R158" s="17" t="e">
        <f t="shared" si="13"/>
        <v>#VALUE!</v>
      </c>
      <c r="S158" s="22">
        <f>IF(ISBLANK(G158),S157*((1+Assumptions!$C$5)^(1/12)),G158)</f>
        <v>0</v>
      </c>
      <c r="T158" s="22" t="e">
        <f>IF(ISBLANK(H158),T157*((1+Assumptions!$C$6)^(1/12)),H158)</f>
        <v>#VALUE!</v>
      </c>
      <c r="U158" s="22">
        <f>IF(ISBLANK(I158),U157*((1+Assumptions!$C$7)^(1/12)),I158)</f>
        <v>0</v>
      </c>
      <c r="V158" s="22" t="e">
        <f>IF(ISBLANK(J158),V157*((1+Assumptions!$C$8)^(1/12)),J158)</f>
        <v>#VALUE!</v>
      </c>
      <c r="W158" s="22" t="e">
        <f>IF(ISBLANK(K158),W157*((1+Assumptions!$C$9)^(1/12)),K158)</f>
        <v>#VALUE!</v>
      </c>
      <c r="X158" s="22">
        <f>IF(ISBLANK(M158),X157*((1+Assumptions!$C$10)^(1/12)),M158)</f>
        <v>95.2</v>
      </c>
    </row>
    <row r="159" spans="1:24" x14ac:dyDescent="0.2">
      <c r="A159" s="1">
        <v>41275</v>
      </c>
      <c r="B159">
        <f t="shared" si="12"/>
        <v>2013</v>
      </c>
      <c r="C159" s="19">
        <v>145.69999999999999</v>
      </c>
      <c r="D159" s="19">
        <v>141.30000000000001</v>
      </c>
      <c r="E159" s="19"/>
      <c r="J159" s="19"/>
      <c r="K159" s="79"/>
      <c r="L159" s="19">
        <v>106.4</v>
      </c>
      <c r="M159">
        <v>95.4</v>
      </c>
      <c r="N159" s="13" t="str">
        <f>IF(A159&gt;=DATE(2018,7,1),INDEX(Assumptions!$C$15:$K$15,MATCH(YEAR(EOMONTH($A159,6)),Assumptions!$C$14:$K$14,0))/100,"-")</f>
        <v>-</v>
      </c>
      <c r="O159" s="17">
        <f t="shared" si="9"/>
        <v>145.69999999999999</v>
      </c>
      <c r="P159" s="17">
        <f t="shared" si="10"/>
        <v>141.30000000000001</v>
      </c>
      <c r="Q159" s="17" t="e">
        <f t="shared" si="11"/>
        <v>#VALUE!</v>
      </c>
      <c r="R159" s="17" t="e">
        <f t="shared" si="13"/>
        <v>#VALUE!</v>
      </c>
      <c r="S159" s="22">
        <f>IF(ISBLANK(G159),S158*((1+Assumptions!$C$5)^(1/12)),G159)</f>
        <v>0</v>
      </c>
      <c r="T159" s="22" t="e">
        <f>IF(ISBLANK(H159),T158*((1+Assumptions!$C$6)^(1/12)),H159)</f>
        <v>#VALUE!</v>
      </c>
      <c r="U159" s="22">
        <f>IF(ISBLANK(I159),U158*((1+Assumptions!$C$7)^(1/12)),I159)</f>
        <v>0</v>
      </c>
      <c r="V159" s="22" t="e">
        <f>IF(ISBLANK(J159),V158*((1+Assumptions!$C$8)^(1/12)),J159)</f>
        <v>#VALUE!</v>
      </c>
      <c r="W159" s="22" t="e">
        <f>IF(ISBLANK(K159),W158*((1+Assumptions!$C$9)^(1/12)),K159)</f>
        <v>#VALUE!</v>
      </c>
      <c r="X159" s="22">
        <f>IF(ISBLANK(M159),X158*((1+Assumptions!$C$10)^(1/12)),M159)</f>
        <v>95.4</v>
      </c>
    </row>
    <row r="160" spans="1:24" x14ac:dyDescent="0.2">
      <c r="A160" s="1">
        <v>41306</v>
      </c>
      <c r="B160">
        <f t="shared" si="12"/>
        <v>2013</v>
      </c>
      <c r="C160" s="19">
        <v>146</v>
      </c>
      <c r="D160" s="19">
        <v>144.30000000000001</v>
      </c>
      <c r="E160" s="19"/>
      <c r="J160" s="19"/>
      <c r="K160" s="79"/>
      <c r="L160" s="19">
        <v>107.5</v>
      </c>
      <c r="M160">
        <v>96.3</v>
      </c>
      <c r="N160" s="13" t="str">
        <f>IF(A160&gt;=DATE(2018,7,1),INDEX(Assumptions!$C$15:$K$15,MATCH(YEAR(EOMONTH($A160,6)),Assumptions!$C$14:$K$14,0))/100,"-")</f>
        <v>-</v>
      </c>
      <c r="O160" s="17">
        <f t="shared" si="9"/>
        <v>146</v>
      </c>
      <c r="P160" s="17">
        <f t="shared" si="10"/>
        <v>144.30000000000001</v>
      </c>
      <c r="Q160" s="17" t="e">
        <f t="shared" si="11"/>
        <v>#VALUE!</v>
      </c>
      <c r="R160" s="17" t="e">
        <f t="shared" si="13"/>
        <v>#VALUE!</v>
      </c>
      <c r="S160" s="22">
        <f>IF(ISBLANK(G160),S159*((1+Assumptions!$C$5)^(1/12)),G160)</f>
        <v>0</v>
      </c>
      <c r="T160" s="22" t="e">
        <f>IF(ISBLANK(H160),T159*((1+Assumptions!$C$6)^(1/12)),H160)</f>
        <v>#VALUE!</v>
      </c>
      <c r="U160" s="22">
        <f>IF(ISBLANK(I160),U159*((1+Assumptions!$C$7)^(1/12)),I160)</f>
        <v>0</v>
      </c>
      <c r="V160" s="22" t="e">
        <f>IF(ISBLANK(J160),V159*((1+Assumptions!$C$8)^(1/12)),J160)</f>
        <v>#VALUE!</v>
      </c>
      <c r="W160" s="22" t="e">
        <f>IF(ISBLANK(K160),W159*((1+Assumptions!$C$9)^(1/12)),K160)</f>
        <v>#VALUE!</v>
      </c>
      <c r="X160" s="22">
        <f>IF(ISBLANK(M160),X159*((1+Assumptions!$C$10)^(1/12)),M160)</f>
        <v>96.3</v>
      </c>
    </row>
    <row r="161" spans="1:24" x14ac:dyDescent="0.2">
      <c r="A161" s="1">
        <v>41334</v>
      </c>
      <c r="B161">
        <f t="shared" si="12"/>
        <v>2013</v>
      </c>
      <c r="C161" s="19">
        <v>143.30000000000001</v>
      </c>
      <c r="D161" s="19">
        <v>140.5</v>
      </c>
      <c r="E161" s="19"/>
      <c r="J161" s="19"/>
      <c r="K161" s="79"/>
      <c r="L161" s="19">
        <v>107.8</v>
      </c>
      <c r="M161">
        <v>96.6</v>
      </c>
      <c r="N161" s="13" t="str">
        <f>IF(A161&gt;=DATE(2018,7,1),INDEX(Assumptions!$C$15:$K$15,MATCH(YEAR(EOMONTH($A161,6)),Assumptions!$C$14:$K$14,0))/100,"-")</f>
        <v>-</v>
      </c>
      <c r="O161" s="17">
        <f t="shared" si="9"/>
        <v>143.30000000000001</v>
      </c>
      <c r="P161" s="17">
        <f t="shared" si="10"/>
        <v>140.5</v>
      </c>
      <c r="Q161" s="17" t="e">
        <f t="shared" si="11"/>
        <v>#VALUE!</v>
      </c>
      <c r="R161" s="17" t="e">
        <f t="shared" si="13"/>
        <v>#VALUE!</v>
      </c>
      <c r="S161" s="22">
        <f>IF(ISBLANK(G161),S160*((1+Assumptions!$C$5)^(1/12)),G161)</f>
        <v>0</v>
      </c>
      <c r="T161" s="22" t="e">
        <f>IF(ISBLANK(H161),T160*((1+Assumptions!$C$6)^(1/12)),H161)</f>
        <v>#VALUE!</v>
      </c>
      <c r="U161" s="22">
        <f>IF(ISBLANK(I161),U160*((1+Assumptions!$C$7)^(1/12)),I161)</f>
        <v>0</v>
      </c>
      <c r="V161" s="22" t="e">
        <f>IF(ISBLANK(J161),V160*((1+Assumptions!$C$8)^(1/12)),J161)</f>
        <v>#VALUE!</v>
      </c>
      <c r="W161" s="22" t="e">
        <f>IF(ISBLANK(K161),W160*((1+Assumptions!$C$9)^(1/12)),K161)</f>
        <v>#VALUE!</v>
      </c>
      <c r="X161" s="22">
        <f>IF(ISBLANK(M161),X160*((1+Assumptions!$C$10)^(1/12)),M161)</f>
        <v>96.6</v>
      </c>
    </row>
    <row r="162" spans="1:24" x14ac:dyDescent="0.2">
      <c r="A162" s="1">
        <v>41365</v>
      </c>
      <c r="B162">
        <f t="shared" si="12"/>
        <v>2014</v>
      </c>
      <c r="C162" s="19">
        <v>151.19999999999999</v>
      </c>
      <c r="D162" s="19">
        <v>151.4</v>
      </c>
      <c r="E162" s="19"/>
      <c r="J162" s="19"/>
      <c r="K162" s="79"/>
      <c r="L162" s="19">
        <v>108.2</v>
      </c>
      <c r="M162">
        <v>97</v>
      </c>
      <c r="N162" s="13" t="str">
        <f>IF(A162&gt;=DATE(2018,7,1),INDEX(Assumptions!$C$15:$K$15,MATCH(YEAR(EOMONTH($A162,6)),Assumptions!$C$14:$K$14,0))/100,"-")</f>
        <v>-</v>
      </c>
      <c r="O162" s="17">
        <f t="shared" si="9"/>
        <v>151.19999999999999</v>
      </c>
      <c r="P162" s="17">
        <f t="shared" si="10"/>
        <v>151.4</v>
      </c>
      <c r="Q162" s="17" t="e">
        <f t="shared" si="11"/>
        <v>#VALUE!</v>
      </c>
      <c r="R162" s="17" t="e">
        <f t="shared" si="13"/>
        <v>#VALUE!</v>
      </c>
      <c r="S162" s="22">
        <f>IF(ISBLANK(G162),S161*((1+Assumptions!$C$5)^(1/12)),G162)</f>
        <v>0</v>
      </c>
      <c r="T162" s="22" t="e">
        <f>IF(ISBLANK(H162),T161*((1+Assumptions!$C$6)^(1/12)),H162)</f>
        <v>#VALUE!</v>
      </c>
      <c r="U162" s="22">
        <f>IF(ISBLANK(I162),U161*((1+Assumptions!$C$7)^(1/12)),I162)</f>
        <v>0</v>
      </c>
      <c r="V162" s="22" t="e">
        <f>IF(ISBLANK(J162),V161*((1+Assumptions!$C$8)^(1/12)),J162)</f>
        <v>#VALUE!</v>
      </c>
      <c r="W162" s="22" t="e">
        <f>IF(ISBLANK(K162),W161*((1+Assumptions!$C$9)^(1/12)),K162)</f>
        <v>#VALUE!</v>
      </c>
      <c r="X162" s="22">
        <f>IF(ISBLANK(M162),X161*((1+Assumptions!$C$10)^(1/12)),M162)</f>
        <v>97</v>
      </c>
    </row>
    <row r="163" spans="1:24" x14ac:dyDescent="0.2">
      <c r="A163" s="1">
        <v>41395</v>
      </c>
      <c r="B163">
        <f t="shared" si="12"/>
        <v>2014</v>
      </c>
      <c r="C163" s="19">
        <v>148</v>
      </c>
      <c r="D163" s="19">
        <v>145.80000000000001</v>
      </c>
      <c r="E163" s="19"/>
      <c r="J163" s="19"/>
      <c r="K163" s="79"/>
      <c r="L163" s="19">
        <v>108.2</v>
      </c>
      <c r="M163">
        <v>97</v>
      </c>
      <c r="N163" s="13" t="str">
        <f>IF(A163&gt;=DATE(2018,7,1),INDEX(Assumptions!$C$15:$K$15,MATCH(YEAR(EOMONTH($A163,6)),Assumptions!$C$14:$K$14,0))/100,"-")</f>
        <v>-</v>
      </c>
      <c r="O163" s="17">
        <f t="shared" si="9"/>
        <v>148</v>
      </c>
      <c r="P163" s="17">
        <f t="shared" si="10"/>
        <v>145.80000000000001</v>
      </c>
      <c r="Q163" s="17" t="e">
        <f t="shared" si="11"/>
        <v>#VALUE!</v>
      </c>
      <c r="R163" s="17" t="e">
        <f t="shared" si="13"/>
        <v>#VALUE!</v>
      </c>
      <c r="S163" s="22">
        <f>IF(ISBLANK(G163),S162*((1+Assumptions!$C$5)^(1/12)),G163)</f>
        <v>0</v>
      </c>
      <c r="T163" s="22" t="e">
        <f>IF(ISBLANK(H163),T162*((1+Assumptions!$C$6)^(1/12)),H163)</f>
        <v>#VALUE!</v>
      </c>
      <c r="U163" s="22">
        <f>IF(ISBLANK(I163),U162*((1+Assumptions!$C$7)^(1/12)),I163)</f>
        <v>0</v>
      </c>
      <c r="V163" s="22" t="e">
        <f>IF(ISBLANK(J163),V162*((1+Assumptions!$C$8)^(1/12)),J163)</f>
        <v>#VALUE!</v>
      </c>
      <c r="W163" s="22" t="e">
        <f>IF(ISBLANK(K163),W162*((1+Assumptions!$C$9)^(1/12)),K163)</f>
        <v>#VALUE!</v>
      </c>
      <c r="X163" s="22">
        <f>IF(ISBLANK(M163),X162*((1+Assumptions!$C$10)^(1/12)),M163)</f>
        <v>97</v>
      </c>
    </row>
    <row r="164" spans="1:24" x14ac:dyDescent="0.2">
      <c r="A164" s="1">
        <v>41426</v>
      </c>
      <c r="B164">
        <f t="shared" si="12"/>
        <v>2014</v>
      </c>
      <c r="C164" s="19">
        <v>147.5</v>
      </c>
      <c r="D164" s="19">
        <v>145.6</v>
      </c>
      <c r="E164" s="19"/>
      <c r="J164" s="19"/>
      <c r="K164" s="79"/>
      <c r="L164" s="19">
        <v>108.3</v>
      </c>
      <c r="M164">
        <v>97.1</v>
      </c>
      <c r="N164" s="13" t="str">
        <f>IF(A164&gt;=DATE(2018,7,1),INDEX(Assumptions!$C$15:$K$15,MATCH(YEAR(EOMONTH($A164,6)),Assumptions!$C$14:$K$14,0))/100,"-")</f>
        <v>-</v>
      </c>
      <c r="O164" s="17">
        <f t="shared" si="9"/>
        <v>147.5</v>
      </c>
      <c r="P164" s="17">
        <f t="shared" si="10"/>
        <v>145.6</v>
      </c>
      <c r="Q164" s="17" t="e">
        <f t="shared" si="11"/>
        <v>#VALUE!</v>
      </c>
      <c r="R164" s="17" t="e">
        <f t="shared" si="13"/>
        <v>#VALUE!</v>
      </c>
      <c r="S164" s="22">
        <f>IF(ISBLANK(G164),S163*((1+Assumptions!$C$5)^(1/12)),G164)</f>
        <v>0</v>
      </c>
      <c r="T164" s="22" t="e">
        <f>IF(ISBLANK(H164),T163*((1+Assumptions!$C$6)^(1/12)),H164)</f>
        <v>#VALUE!</v>
      </c>
      <c r="U164" s="22">
        <f>IF(ISBLANK(I164),U163*((1+Assumptions!$C$7)^(1/12)),I164)</f>
        <v>0</v>
      </c>
      <c r="V164" s="22" t="e">
        <f>IF(ISBLANK(J164),V163*((1+Assumptions!$C$8)^(1/12)),J164)</f>
        <v>#VALUE!</v>
      </c>
      <c r="W164" s="22" t="e">
        <f>IF(ISBLANK(K164),W163*((1+Assumptions!$C$9)^(1/12)),K164)</f>
        <v>#VALUE!</v>
      </c>
      <c r="X164" s="22">
        <f>IF(ISBLANK(M164),X163*((1+Assumptions!$C$10)^(1/12)),M164)</f>
        <v>97.1</v>
      </c>
    </row>
    <row r="165" spans="1:24" x14ac:dyDescent="0.2">
      <c r="A165" s="1">
        <v>41456</v>
      </c>
      <c r="B165">
        <f t="shared" si="12"/>
        <v>2014</v>
      </c>
      <c r="C165" s="19">
        <v>147.19999999999999</v>
      </c>
      <c r="D165" s="19">
        <v>144.19999999999999</v>
      </c>
      <c r="E165" s="19"/>
      <c r="J165" s="19"/>
      <c r="K165" s="79"/>
      <c r="L165" s="19">
        <v>108.8</v>
      </c>
      <c r="M165">
        <v>97.5</v>
      </c>
      <c r="N165" s="13" t="str">
        <f>IF(A165&gt;=DATE(2018,7,1),INDEX(Assumptions!$C$15:$K$15,MATCH(YEAR(EOMONTH($A165,6)),Assumptions!$C$14:$K$14,0))/100,"-")</f>
        <v>-</v>
      </c>
      <c r="O165" s="17">
        <f t="shared" si="9"/>
        <v>147.19999999999999</v>
      </c>
      <c r="P165" s="17">
        <f t="shared" si="10"/>
        <v>144.19999999999999</v>
      </c>
      <c r="Q165" s="17" t="e">
        <f t="shared" si="11"/>
        <v>#VALUE!</v>
      </c>
      <c r="R165" s="17" t="e">
        <f t="shared" si="13"/>
        <v>#VALUE!</v>
      </c>
      <c r="S165" s="22">
        <f>IF(ISBLANK(G165),S164*((1+Assumptions!$C$5)^(1/12)),G165)</f>
        <v>0</v>
      </c>
      <c r="T165" s="22" t="e">
        <f>IF(ISBLANK(H165),T164*((1+Assumptions!$C$6)^(1/12)),H165)</f>
        <v>#VALUE!</v>
      </c>
      <c r="U165" s="22">
        <f>IF(ISBLANK(I165),U164*((1+Assumptions!$C$7)^(1/12)),I165)</f>
        <v>0</v>
      </c>
      <c r="V165" s="22" t="e">
        <f>IF(ISBLANK(J165),V164*((1+Assumptions!$C$8)^(1/12)),J165)</f>
        <v>#VALUE!</v>
      </c>
      <c r="W165" s="22" t="e">
        <f>IF(ISBLANK(K165),W164*((1+Assumptions!$C$9)^(1/12)),K165)</f>
        <v>#VALUE!</v>
      </c>
      <c r="X165" s="22">
        <f>IF(ISBLANK(M165),X164*((1+Assumptions!$C$10)^(1/12)),M165)</f>
        <v>97.5</v>
      </c>
    </row>
    <row r="166" spans="1:24" x14ac:dyDescent="0.2">
      <c r="A166" s="1">
        <v>41487</v>
      </c>
      <c r="B166">
        <f t="shared" si="12"/>
        <v>2014</v>
      </c>
      <c r="C166" s="19">
        <v>147.5</v>
      </c>
      <c r="D166" s="19">
        <v>146</v>
      </c>
      <c r="E166" s="19"/>
      <c r="J166" s="19"/>
      <c r="K166" s="79"/>
      <c r="L166" s="19">
        <v>108.6</v>
      </c>
      <c r="M166">
        <v>97.3</v>
      </c>
      <c r="N166" s="13" t="str">
        <f>IF(A166&gt;=DATE(2018,7,1),INDEX(Assumptions!$C$15:$K$15,MATCH(YEAR(EOMONTH($A166,6)),Assumptions!$C$14:$K$14,0))/100,"-")</f>
        <v>-</v>
      </c>
      <c r="O166" s="17">
        <f t="shared" si="9"/>
        <v>147.5</v>
      </c>
      <c r="P166" s="17">
        <f t="shared" si="10"/>
        <v>146</v>
      </c>
      <c r="Q166" s="17" t="e">
        <f t="shared" si="11"/>
        <v>#VALUE!</v>
      </c>
      <c r="R166" s="17" t="e">
        <f t="shared" si="13"/>
        <v>#VALUE!</v>
      </c>
      <c r="S166" s="22">
        <f>IF(ISBLANK(G166),S165*((1+Assumptions!$C$5)^(1/12)),G166)</f>
        <v>0</v>
      </c>
      <c r="T166" s="22" t="e">
        <f>IF(ISBLANK(H166),T165*((1+Assumptions!$C$6)^(1/12)),H166)</f>
        <v>#VALUE!</v>
      </c>
      <c r="U166" s="22">
        <f>IF(ISBLANK(I166),U165*((1+Assumptions!$C$7)^(1/12)),I166)</f>
        <v>0</v>
      </c>
      <c r="V166" s="22" t="e">
        <f>IF(ISBLANK(J166),V165*((1+Assumptions!$C$8)^(1/12)),J166)</f>
        <v>#VALUE!</v>
      </c>
      <c r="W166" s="22" t="e">
        <f>IF(ISBLANK(K166),W165*((1+Assumptions!$C$9)^(1/12)),K166)</f>
        <v>#VALUE!</v>
      </c>
      <c r="X166" s="22">
        <f>IF(ISBLANK(M166),X165*((1+Assumptions!$C$10)^(1/12)),M166)</f>
        <v>97.3</v>
      </c>
    </row>
    <row r="167" spans="1:24" x14ac:dyDescent="0.2">
      <c r="A167" s="1">
        <v>41518</v>
      </c>
      <c r="B167">
        <f t="shared" si="12"/>
        <v>2014</v>
      </c>
      <c r="C167" s="19">
        <v>147.4</v>
      </c>
      <c r="D167" s="19">
        <v>145.80000000000001</v>
      </c>
      <c r="E167" s="19"/>
      <c r="J167" s="19"/>
      <c r="K167" s="79"/>
      <c r="L167" s="19">
        <v>108.4</v>
      </c>
      <c r="M167">
        <v>97.2</v>
      </c>
      <c r="N167" s="13" t="str">
        <f>IF(A167&gt;=DATE(2018,7,1),INDEX(Assumptions!$C$15:$K$15,MATCH(YEAR(EOMONTH($A167,6)),Assumptions!$C$14:$K$14,0))/100,"-")</f>
        <v>-</v>
      </c>
      <c r="O167" s="17">
        <f t="shared" si="9"/>
        <v>147.4</v>
      </c>
      <c r="P167" s="17">
        <f t="shared" si="10"/>
        <v>145.80000000000001</v>
      </c>
      <c r="Q167" s="17" t="e">
        <f t="shared" si="11"/>
        <v>#VALUE!</v>
      </c>
      <c r="R167" s="17" t="e">
        <f t="shared" si="13"/>
        <v>#VALUE!</v>
      </c>
      <c r="S167" s="22">
        <f>IF(ISBLANK(G167),S166*((1+Assumptions!$C$5)^(1/12)),G167)</f>
        <v>0</v>
      </c>
      <c r="T167" s="22" t="e">
        <f>IF(ISBLANK(H167),T166*((1+Assumptions!$C$6)^(1/12)),H167)</f>
        <v>#VALUE!</v>
      </c>
      <c r="U167" s="22">
        <f>IF(ISBLANK(I167),U166*((1+Assumptions!$C$7)^(1/12)),I167)</f>
        <v>0</v>
      </c>
      <c r="V167" s="22" t="e">
        <f>IF(ISBLANK(J167),V166*((1+Assumptions!$C$8)^(1/12)),J167)</f>
        <v>#VALUE!</v>
      </c>
      <c r="W167" s="22" t="e">
        <f>IF(ISBLANK(K167),W166*((1+Assumptions!$C$9)^(1/12)),K167)</f>
        <v>#VALUE!</v>
      </c>
      <c r="X167" s="22">
        <f>IF(ISBLANK(M167),X166*((1+Assumptions!$C$10)^(1/12)),M167)</f>
        <v>97.2</v>
      </c>
    </row>
    <row r="168" spans="1:24" x14ac:dyDescent="0.2">
      <c r="A168" s="1">
        <v>41548</v>
      </c>
      <c r="B168">
        <f t="shared" si="12"/>
        <v>2014</v>
      </c>
      <c r="C168" s="19">
        <v>147.30000000000001</v>
      </c>
      <c r="D168" s="19">
        <v>143.80000000000001</v>
      </c>
      <c r="E168" s="19"/>
      <c r="J168" s="19"/>
      <c r="K168" s="79"/>
      <c r="L168" s="19">
        <v>108.6</v>
      </c>
      <c r="M168">
        <v>97.4</v>
      </c>
      <c r="N168" s="13" t="str">
        <f>IF(A168&gt;=DATE(2018,7,1),INDEX(Assumptions!$C$15:$K$15,MATCH(YEAR(EOMONTH($A168,6)),Assumptions!$C$14:$K$14,0))/100,"-")</f>
        <v>-</v>
      </c>
      <c r="O168" s="17">
        <f t="shared" si="9"/>
        <v>147.30000000000001</v>
      </c>
      <c r="P168" s="17">
        <f t="shared" si="10"/>
        <v>143.80000000000001</v>
      </c>
      <c r="Q168" s="17" t="e">
        <f t="shared" si="11"/>
        <v>#VALUE!</v>
      </c>
      <c r="R168" s="17" t="e">
        <f t="shared" si="13"/>
        <v>#VALUE!</v>
      </c>
      <c r="S168" s="22">
        <f>IF(ISBLANK(G168),S167*((1+Assumptions!$C$5)^(1/12)),G168)</f>
        <v>0</v>
      </c>
      <c r="T168" s="22" t="e">
        <f>IF(ISBLANK(H168),T167*((1+Assumptions!$C$6)^(1/12)),H168)</f>
        <v>#VALUE!</v>
      </c>
      <c r="U168" s="22">
        <f>IF(ISBLANK(I168),U167*((1+Assumptions!$C$7)^(1/12)),I168)</f>
        <v>0</v>
      </c>
      <c r="V168" s="22" t="e">
        <f>IF(ISBLANK(J168),V167*((1+Assumptions!$C$8)^(1/12)),J168)</f>
        <v>#VALUE!</v>
      </c>
      <c r="W168" s="22" t="e">
        <f>IF(ISBLANK(K168),W167*((1+Assumptions!$C$9)^(1/12)),K168)</f>
        <v>#VALUE!</v>
      </c>
      <c r="X168" s="22">
        <f>IF(ISBLANK(M168),X167*((1+Assumptions!$C$10)^(1/12)),M168)</f>
        <v>97.4</v>
      </c>
    </row>
    <row r="169" spans="1:24" x14ac:dyDescent="0.2">
      <c r="A169" s="1">
        <v>41579</v>
      </c>
      <c r="B169">
        <f t="shared" si="12"/>
        <v>2014</v>
      </c>
      <c r="C169" s="19">
        <v>147.5</v>
      </c>
      <c r="D169" s="19">
        <v>143.9</v>
      </c>
      <c r="E169" s="19"/>
      <c r="J169" s="19"/>
      <c r="K169" s="79"/>
      <c r="L169" s="19">
        <v>108.7</v>
      </c>
      <c r="M169">
        <v>97.4</v>
      </c>
      <c r="N169" s="13" t="str">
        <f>IF(A169&gt;=DATE(2018,7,1),INDEX(Assumptions!$C$15:$K$15,MATCH(YEAR(EOMONTH($A169,6)),Assumptions!$C$14:$K$14,0))/100,"-")</f>
        <v>-</v>
      </c>
      <c r="O169" s="17">
        <f t="shared" si="9"/>
        <v>147.5</v>
      </c>
      <c r="P169" s="17">
        <f t="shared" si="10"/>
        <v>143.9</v>
      </c>
      <c r="Q169" s="17" t="e">
        <f t="shared" si="11"/>
        <v>#VALUE!</v>
      </c>
      <c r="R169" s="17" t="e">
        <f t="shared" si="13"/>
        <v>#VALUE!</v>
      </c>
      <c r="S169" s="22">
        <f>IF(ISBLANK(G169),S168*((1+Assumptions!$C$5)^(1/12)),G169)</f>
        <v>0</v>
      </c>
      <c r="T169" s="22" t="e">
        <f>IF(ISBLANK(H169),T168*((1+Assumptions!$C$6)^(1/12)),H169)</f>
        <v>#VALUE!</v>
      </c>
      <c r="U169" s="22">
        <f>IF(ISBLANK(I169),U168*((1+Assumptions!$C$7)^(1/12)),I169)</f>
        <v>0</v>
      </c>
      <c r="V169" s="22" t="e">
        <f>IF(ISBLANK(J169),V168*((1+Assumptions!$C$8)^(1/12)),J169)</f>
        <v>#VALUE!</v>
      </c>
      <c r="W169" s="22" t="e">
        <f>IF(ISBLANK(K169),W168*((1+Assumptions!$C$9)^(1/12)),K169)</f>
        <v>#VALUE!</v>
      </c>
      <c r="X169" s="22">
        <f>IF(ISBLANK(M169),X168*((1+Assumptions!$C$10)^(1/12)),M169)</f>
        <v>97.4</v>
      </c>
    </row>
    <row r="170" spans="1:24" x14ac:dyDescent="0.2">
      <c r="A170" s="1">
        <v>41609</v>
      </c>
      <c r="B170">
        <f t="shared" si="12"/>
        <v>2014</v>
      </c>
      <c r="C170" s="19">
        <v>147.9</v>
      </c>
      <c r="D170" s="19">
        <v>144.9</v>
      </c>
      <c r="E170" s="19"/>
      <c r="J170" s="19"/>
      <c r="K170" s="79"/>
      <c r="L170" s="19">
        <v>108.5</v>
      </c>
      <c r="M170">
        <v>97.3</v>
      </c>
      <c r="N170" s="13" t="str">
        <f>IF(A170&gt;=DATE(2018,7,1),INDEX(Assumptions!$C$15:$K$15,MATCH(YEAR(EOMONTH($A170,6)),Assumptions!$C$14:$K$14,0))/100,"-")</f>
        <v>-</v>
      </c>
      <c r="O170" s="17">
        <f t="shared" si="9"/>
        <v>147.9</v>
      </c>
      <c r="P170" s="17">
        <f t="shared" si="10"/>
        <v>144.9</v>
      </c>
      <c r="Q170" s="17" t="e">
        <f t="shared" si="11"/>
        <v>#VALUE!</v>
      </c>
      <c r="R170" s="17" t="e">
        <f t="shared" si="13"/>
        <v>#VALUE!</v>
      </c>
      <c r="S170" s="22">
        <f>IF(ISBLANK(G170),S169*((1+Assumptions!$C$5)^(1/12)),G170)</f>
        <v>0</v>
      </c>
      <c r="T170" s="22" t="e">
        <f>IF(ISBLANK(H170),T169*((1+Assumptions!$C$6)^(1/12)),H170)</f>
        <v>#VALUE!</v>
      </c>
      <c r="U170" s="22">
        <f>IF(ISBLANK(I170),U169*((1+Assumptions!$C$7)^(1/12)),I170)</f>
        <v>0</v>
      </c>
      <c r="V170" s="22" t="e">
        <f>IF(ISBLANK(J170),V169*((1+Assumptions!$C$8)^(1/12)),J170)</f>
        <v>#VALUE!</v>
      </c>
      <c r="W170" s="22" t="e">
        <f>IF(ISBLANK(K170),W169*((1+Assumptions!$C$9)^(1/12)),K170)</f>
        <v>#VALUE!</v>
      </c>
      <c r="X170" s="22">
        <f>IF(ISBLANK(M170),X169*((1+Assumptions!$C$10)^(1/12)),M170)</f>
        <v>97.3</v>
      </c>
    </row>
    <row r="171" spans="1:24" x14ac:dyDescent="0.2">
      <c r="A171" s="1">
        <v>41640</v>
      </c>
      <c r="B171">
        <f t="shared" si="12"/>
        <v>2014</v>
      </c>
      <c r="C171" s="19">
        <v>148.4</v>
      </c>
      <c r="D171" s="19">
        <v>148.9</v>
      </c>
      <c r="E171" s="19"/>
      <c r="J171" s="19"/>
      <c r="K171" s="79"/>
      <c r="L171" s="19">
        <v>109.1</v>
      </c>
      <c r="M171">
        <v>97.9</v>
      </c>
      <c r="N171" s="13" t="str">
        <f>IF(A171&gt;=DATE(2018,7,1),INDEX(Assumptions!$C$15:$K$15,MATCH(YEAR(EOMONTH($A171,6)),Assumptions!$C$14:$K$14,0))/100,"-")</f>
        <v>-</v>
      </c>
      <c r="O171" s="17">
        <f t="shared" si="9"/>
        <v>148.4</v>
      </c>
      <c r="P171" s="17">
        <f t="shared" si="10"/>
        <v>148.9</v>
      </c>
      <c r="Q171" s="17" t="e">
        <f t="shared" si="11"/>
        <v>#VALUE!</v>
      </c>
      <c r="R171" s="17" t="e">
        <f t="shared" si="13"/>
        <v>#VALUE!</v>
      </c>
      <c r="S171" s="22">
        <f>IF(ISBLANK(G171),S170*((1+Assumptions!$C$5)^(1/12)),G171)</f>
        <v>0</v>
      </c>
      <c r="T171" s="22" t="e">
        <f>IF(ISBLANK(H171),T170*((1+Assumptions!$C$6)^(1/12)),H171)</f>
        <v>#VALUE!</v>
      </c>
      <c r="U171" s="22">
        <f>IF(ISBLANK(I171),U170*((1+Assumptions!$C$7)^(1/12)),I171)</f>
        <v>0</v>
      </c>
      <c r="V171" s="22" t="e">
        <f>IF(ISBLANK(J171),V170*((1+Assumptions!$C$8)^(1/12)),J171)</f>
        <v>#VALUE!</v>
      </c>
      <c r="W171" s="22" t="e">
        <f>IF(ISBLANK(K171),W170*((1+Assumptions!$C$9)^(1/12)),K171)</f>
        <v>#VALUE!</v>
      </c>
      <c r="X171" s="22">
        <f>IF(ISBLANK(M171),X170*((1+Assumptions!$C$10)^(1/12)),M171)</f>
        <v>97.9</v>
      </c>
    </row>
    <row r="172" spans="1:24" x14ac:dyDescent="0.2">
      <c r="A172" s="1">
        <v>41671</v>
      </c>
      <c r="B172">
        <f t="shared" si="12"/>
        <v>2014</v>
      </c>
      <c r="C172" s="19">
        <v>149.6</v>
      </c>
      <c r="D172" s="19">
        <v>145.4</v>
      </c>
      <c r="E172" s="19"/>
      <c r="J172" s="19"/>
      <c r="K172" s="79"/>
      <c r="L172" s="19">
        <v>109.3</v>
      </c>
      <c r="M172">
        <v>98.1</v>
      </c>
      <c r="N172" s="13" t="str">
        <f>IF(A172&gt;=DATE(2018,7,1),INDEX(Assumptions!$C$15:$K$15,MATCH(YEAR(EOMONTH($A172,6)),Assumptions!$C$14:$K$14,0))/100,"-")</f>
        <v>-</v>
      </c>
      <c r="O172" s="17">
        <f t="shared" si="9"/>
        <v>149.6</v>
      </c>
      <c r="P172" s="17">
        <f t="shared" si="10"/>
        <v>145.4</v>
      </c>
      <c r="Q172" s="17" t="e">
        <f t="shared" si="11"/>
        <v>#VALUE!</v>
      </c>
      <c r="R172" s="17" t="e">
        <f t="shared" si="13"/>
        <v>#VALUE!</v>
      </c>
      <c r="S172" s="22">
        <f>IF(ISBLANK(G172),S171*((1+Assumptions!$C$5)^(1/12)),G172)</f>
        <v>0</v>
      </c>
      <c r="T172" s="22" t="e">
        <f>IF(ISBLANK(H172),T171*((1+Assumptions!$C$6)^(1/12)),H172)</f>
        <v>#VALUE!</v>
      </c>
      <c r="U172" s="22">
        <f>IF(ISBLANK(I172),U171*((1+Assumptions!$C$7)^(1/12)),I172)</f>
        <v>0</v>
      </c>
      <c r="V172" s="22" t="e">
        <f>IF(ISBLANK(J172),V171*((1+Assumptions!$C$8)^(1/12)),J172)</f>
        <v>#VALUE!</v>
      </c>
      <c r="W172" s="22" t="e">
        <f>IF(ISBLANK(K172),W171*((1+Assumptions!$C$9)^(1/12)),K172)</f>
        <v>#VALUE!</v>
      </c>
      <c r="X172" s="22">
        <f>IF(ISBLANK(M172),X171*((1+Assumptions!$C$10)^(1/12)),M172)</f>
        <v>98.1</v>
      </c>
    </row>
    <row r="173" spans="1:24" x14ac:dyDescent="0.2">
      <c r="A173" s="1">
        <v>41699</v>
      </c>
      <c r="B173">
        <f t="shared" si="12"/>
        <v>2014</v>
      </c>
      <c r="C173" s="19">
        <v>144.9</v>
      </c>
      <c r="D173" s="19">
        <v>141.80000000000001</v>
      </c>
      <c r="E173" s="19"/>
      <c r="J173" s="19"/>
      <c r="K173" s="79"/>
      <c r="L173" s="19">
        <v>109.5</v>
      </c>
      <c r="M173">
        <v>98.4</v>
      </c>
      <c r="N173" s="13" t="str">
        <f>IF(A173&gt;=DATE(2018,7,1),INDEX(Assumptions!$C$15:$K$15,MATCH(YEAR(EOMONTH($A173,6)),Assumptions!$C$14:$K$14,0))/100,"-")</f>
        <v>-</v>
      </c>
      <c r="O173" s="17">
        <f t="shared" si="9"/>
        <v>144.9</v>
      </c>
      <c r="P173" s="17">
        <f t="shared" si="10"/>
        <v>141.80000000000001</v>
      </c>
      <c r="Q173" s="17" t="e">
        <f t="shared" si="11"/>
        <v>#VALUE!</v>
      </c>
      <c r="R173" s="17" t="e">
        <f t="shared" si="13"/>
        <v>#VALUE!</v>
      </c>
      <c r="S173" s="22">
        <f>IF(ISBLANK(G173),S172*((1+Assumptions!$C$5)^(1/12)),G173)</f>
        <v>0</v>
      </c>
      <c r="T173" s="22" t="e">
        <f>IF(ISBLANK(H173),T172*((1+Assumptions!$C$6)^(1/12)),H173)</f>
        <v>#VALUE!</v>
      </c>
      <c r="U173" s="22">
        <f>IF(ISBLANK(I173),U172*((1+Assumptions!$C$7)^(1/12)),I173)</f>
        <v>0</v>
      </c>
      <c r="V173" s="22" t="e">
        <f>IF(ISBLANK(J173),V172*((1+Assumptions!$C$8)^(1/12)),J173)</f>
        <v>#VALUE!</v>
      </c>
      <c r="W173" s="22" t="e">
        <f>IF(ISBLANK(K173),W172*((1+Assumptions!$C$9)^(1/12)),K173)</f>
        <v>#VALUE!</v>
      </c>
      <c r="X173" s="22">
        <f>IF(ISBLANK(M173),X172*((1+Assumptions!$C$10)^(1/12)),M173)</f>
        <v>98.4</v>
      </c>
    </row>
    <row r="174" spans="1:24" x14ac:dyDescent="0.2">
      <c r="A174" s="1">
        <v>41730</v>
      </c>
      <c r="B174">
        <f t="shared" si="12"/>
        <v>2015</v>
      </c>
      <c r="C174" s="19">
        <v>148.6</v>
      </c>
      <c r="D174" s="19">
        <v>144.69999999999999</v>
      </c>
      <c r="E174" s="19"/>
      <c r="J174" s="19"/>
      <c r="K174" s="79"/>
      <c r="L174" s="19">
        <v>109.6</v>
      </c>
      <c r="M174">
        <v>98.5</v>
      </c>
      <c r="N174" s="13" t="str">
        <f>IF(A174&gt;=DATE(2018,7,1),INDEX(Assumptions!$C$15:$K$15,MATCH(YEAR(EOMONTH($A174,6)),Assumptions!$C$14:$K$14,0))/100,"-")</f>
        <v>-</v>
      </c>
      <c r="O174" s="17">
        <f t="shared" si="9"/>
        <v>148.6</v>
      </c>
      <c r="P174" s="17">
        <f t="shared" si="10"/>
        <v>144.69999999999999</v>
      </c>
      <c r="Q174" s="17" t="e">
        <f t="shared" si="11"/>
        <v>#VALUE!</v>
      </c>
      <c r="R174" s="17" t="e">
        <f t="shared" si="13"/>
        <v>#VALUE!</v>
      </c>
      <c r="S174" s="22">
        <f>IF(ISBLANK(G174),S173*((1+Assumptions!$C$5)^(1/12)),G174)</f>
        <v>0</v>
      </c>
      <c r="T174" s="22" t="e">
        <f>IF(ISBLANK(H174),T173*((1+Assumptions!$C$6)^(1/12)),H174)</f>
        <v>#VALUE!</v>
      </c>
      <c r="U174" s="22">
        <f>IF(ISBLANK(I174),U173*((1+Assumptions!$C$7)^(1/12)),I174)</f>
        <v>0</v>
      </c>
      <c r="V174" s="22" t="e">
        <f>IF(ISBLANK(J174),V173*((1+Assumptions!$C$8)^(1/12)),J174)</f>
        <v>#VALUE!</v>
      </c>
      <c r="W174" s="22" t="e">
        <f>IF(ISBLANK(K174),W173*((1+Assumptions!$C$9)^(1/12)),K174)</f>
        <v>#VALUE!</v>
      </c>
      <c r="X174" s="22">
        <f>IF(ISBLANK(M174),X173*((1+Assumptions!$C$10)^(1/12)),M174)</f>
        <v>98.5</v>
      </c>
    </row>
    <row r="175" spans="1:24" x14ac:dyDescent="0.2">
      <c r="A175" s="1">
        <v>41760</v>
      </c>
      <c r="B175">
        <f t="shared" si="12"/>
        <v>2015</v>
      </c>
      <c r="C175" s="19">
        <v>148.80000000000001</v>
      </c>
      <c r="D175" s="19">
        <v>142.6</v>
      </c>
      <c r="E175" s="19"/>
      <c r="J175" s="19"/>
      <c r="K175" s="79"/>
      <c r="L175" s="19">
        <v>109.6</v>
      </c>
      <c r="M175">
        <v>98.5</v>
      </c>
      <c r="N175" s="13" t="str">
        <f>IF(A175&gt;=DATE(2018,7,1),INDEX(Assumptions!$C$15:$K$15,MATCH(YEAR(EOMONTH($A175,6)),Assumptions!$C$14:$K$14,0))/100,"-")</f>
        <v>-</v>
      </c>
      <c r="O175" s="17">
        <f t="shared" si="9"/>
        <v>148.80000000000001</v>
      </c>
      <c r="P175" s="17">
        <f t="shared" si="10"/>
        <v>142.6</v>
      </c>
      <c r="Q175" s="17" t="e">
        <f t="shared" si="11"/>
        <v>#VALUE!</v>
      </c>
      <c r="R175" s="17" t="e">
        <f t="shared" si="13"/>
        <v>#VALUE!</v>
      </c>
      <c r="S175" s="22">
        <f>IF(ISBLANK(G175),S174*((1+Assumptions!$C$5)^(1/12)),G175)</f>
        <v>0</v>
      </c>
      <c r="T175" s="22" t="e">
        <f>IF(ISBLANK(H175),T174*((1+Assumptions!$C$6)^(1/12)),H175)</f>
        <v>#VALUE!</v>
      </c>
      <c r="U175" s="22">
        <f>IF(ISBLANK(I175),U174*((1+Assumptions!$C$7)^(1/12)),I175)</f>
        <v>0</v>
      </c>
      <c r="V175" s="22" t="e">
        <f>IF(ISBLANK(J175),V174*((1+Assumptions!$C$8)^(1/12)),J175)</f>
        <v>#VALUE!</v>
      </c>
      <c r="W175" s="22" t="e">
        <f>IF(ISBLANK(K175),W174*((1+Assumptions!$C$9)^(1/12)),K175)</f>
        <v>#VALUE!</v>
      </c>
      <c r="X175" s="22">
        <f>IF(ISBLANK(M175),X174*((1+Assumptions!$C$10)^(1/12)),M175)</f>
        <v>98.5</v>
      </c>
    </row>
    <row r="176" spans="1:24" x14ac:dyDescent="0.2">
      <c r="A176" s="1">
        <v>41791</v>
      </c>
      <c r="B176">
        <f t="shared" si="12"/>
        <v>2015</v>
      </c>
      <c r="C176" s="19">
        <v>149.69999999999999</v>
      </c>
      <c r="D176" s="19">
        <v>146.30000000000001</v>
      </c>
      <c r="E176" s="19"/>
      <c r="J176" s="19"/>
      <c r="K176" s="79"/>
      <c r="L176" s="19">
        <v>109.5</v>
      </c>
      <c r="M176">
        <v>98.4</v>
      </c>
      <c r="N176" s="13" t="str">
        <f>IF(A176&gt;=DATE(2018,7,1),INDEX(Assumptions!$C$15:$K$15,MATCH(YEAR(EOMONTH($A176,6)),Assumptions!$C$14:$K$14,0))/100,"-")</f>
        <v>-</v>
      </c>
      <c r="O176" s="17">
        <f t="shared" si="9"/>
        <v>149.69999999999999</v>
      </c>
      <c r="P176" s="17">
        <f t="shared" si="10"/>
        <v>146.30000000000001</v>
      </c>
      <c r="Q176" s="17" t="e">
        <f t="shared" si="11"/>
        <v>#VALUE!</v>
      </c>
      <c r="R176" s="17" t="e">
        <f t="shared" si="13"/>
        <v>#VALUE!</v>
      </c>
      <c r="S176" s="22">
        <f>IF(ISBLANK(G176),S175*((1+Assumptions!$C$5)^(1/12)),G176)</f>
        <v>0</v>
      </c>
      <c r="T176" s="22" t="e">
        <f>IF(ISBLANK(H176),T175*((1+Assumptions!$C$6)^(1/12)),H176)</f>
        <v>#VALUE!</v>
      </c>
      <c r="U176" s="22">
        <f>IF(ISBLANK(I176),U175*((1+Assumptions!$C$7)^(1/12)),I176)</f>
        <v>0</v>
      </c>
      <c r="V176" s="22" t="e">
        <f>IF(ISBLANK(J176),V175*((1+Assumptions!$C$8)^(1/12)),J176)</f>
        <v>#VALUE!</v>
      </c>
      <c r="W176" s="22" t="e">
        <f>IF(ISBLANK(K176),W175*((1+Assumptions!$C$9)^(1/12)),K176)</f>
        <v>#VALUE!</v>
      </c>
      <c r="X176" s="22">
        <f>IF(ISBLANK(M176),X175*((1+Assumptions!$C$10)^(1/12)),M176)</f>
        <v>98.4</v>
      </c>
    </row>
    <row r="177" spans="1:24" x14ac:dyDescent="0.2">
      <c r="A177" s="1">
        <v>41821</v>
      </c>
      <c r="B177">
        <f t="shared" si="12"/>
        <v>2015</v>
      </c>
      <c r="C177" s="19">
        <v>147.80000000000001</v>
      </c>
      <c r="D177" s="19">
        <v>148.69999999999999</v>
      </c>
      <c r="E177" s="19"/>
      <c r="J177" s="19"/>
      <c r="K177" s="79"/>
      <c r="L177" s="19">
        <v>109.6</v>
      </c>
      <c r="M177">
        <v>98.5</v>
      </c>
      <c r="N177" s="13" t="str">
        <f>IF(A177&gt;=DATE(2018,7,1),INDEX(Assumptions!$C$15:$K$15,MATCH(YEAR(EOMONTH($A177,6)),Assumptions!$C$14:$K$14,0))/100,"-")</f>
        <v>-</v>
      </c>
      <c r="O177" s="17">
        <f t="shared" si="9"/>
        <v>147.80000000000001</v>
      </c>
      <c r="P177" s="17">
        <f t="shared" si="10"/>
        <v>148.69999999999999</v>
      </c>
      <c r="Q177" s="17" t="e">
        <f t="shared" si="11"/>
        <v>#VALUE!</v>
      </c>
      <c r="R177" s="17" t="e">
        <f t="shared" si="13"/>
        <v>#VALUE!</v>
      </c>
      <c r="S177" s="22">
        <f>IF(ISBLANK(G177),S176*((1+Assumptions!$C$5)^(1/12)),G177)</f>
        <v>0</v>
      </c>
      <c r="T177" s="22" t="e">
        <f>IF(ISBLANK(H177),T176*((1+Assumptions!$C$6)^(1/12)),H177)</f>
        <v>#VALUE!</v>
      </c>
      <c r="U177" s="22">
        <f>IF(ISBLANK(I177),U176*((1+Assumptions!$C$7)^(1/12)),I177)</f>
        <v>0</v>
      </c>
      <c r="V177" s="22" t="e">
        <f>IF(ISBLANK(J177),V176*((1+Assumptions!$C$8)^(1/12)),J177)</f>
        <v>#VALUE!</v>
      </c>
      <c r="W177" s="22" t="e">
        <f>IF(ISBLANK(K177),W176*((1+Assumptions!$C$9)^(1/12)),K177)</f>
        <v>#VALUE!</v>
      </c>
      <c r="X177" s="22">
        <f>IF(ISBLANK(M177),X176*((1+Assumptions!$C$10)^(1/12)),M177)</f>
        <v>98.5</v>
      </c>
    </row>
    <row r="178" spans="1:24" x14ac:dyDescent="0.2">
      <c r="A178" s="1">
        <v>41852</v>
      </c>
      <c r="B178">
        <f t="shared" si="12"/>
        <v>2015</v>
      </c>
      <c r="C178" s="19">
        <v>148.9</v>
      </c>
      <c r="D178" s="19">
        <v>146.9</v>
      </c>
      <c r="E178" s="19"/>
      <c r="J178" s="19"/>
      <c r="K178" s="79"/>
      <c r="L178" s="19">
        <v>109.9</v>
      </c>
      <c r="M178">
        <v>98.7</v>
      </c>
      <c r="N178" s="13" t="str">
        <f>IF(A178&gt;=DATE(2018,7,1),INDEX(Assumptions!$C$15:$K$15,MATCH(YEAR(EOMONTH($A178,6)),Assumptions!$C$14:$K$14,0))/100,"-")</f>
        <v>-</v>
      </c>
      <c r="O178" s="17">
        <f t="shared" si="9"/>
        <v>148.9</v>
      </c>
      <c r="P178" s="17">
        <f t="shared" si="10"/>
        <v>146.9</v>
      </c>
      <c r="Q178" s="17" t="e">
        <f t="shared" si="11"/>
        <v>#VALUE!</v>
      </c>
      <c r="R178" s="17" t="e">
        <f t="shared" si="13"/>
        <v>#VALUE!</v>
      </c>
      <c r="S178" s="22">
        <f>IF(ISBLANK(G178),S177*((1+Assumptions!$C$5)^(1/12)),G178)</f>
        <v>0</v>
      </c>
      <c r="T178" s="22" t="e">
        <f>IF(ISBLANK(H178),T177*((1+Assumptions!$C$6)^(1/12)),H178)</f>
        <v>#VALUE!</v>
      </c>
      <c r="U178" s="22">
        <f>IF(ISBLANK(I178),U177*((1+Assumptions!$C$7)^(1/12)),I178)</f>
        <v>0</v>
      </c>
      <c r="V178" s="22" t="e">
        <f>IF(ISBLANK(J178),V177*((1+Assumptions!$C$8)^(1/12)),J178)</f>
        <v>#VALUE!</v>
      </c>
      <c r="W178" s="22" t="e">
        <f>IF(ISBLANK(K178),W177*((1+Assumptions!$C$9)^(1/12)),K178)</f>
        <v>#VALUE!</v>
      </c>
      <c r="X178" s="22">
        <f>IF(ISBLANK(M178),X177*((1+Assumptions!$C$10)^(1/12)),M178)</f>
        <v>98.7</v>
      </c>
    </row>
    <row r="179" spans="1:24" x14ac:dyDescent="0.2">
      <c r="A179" s="1">
        <v>41883</v>
      </c>
      <c r="B179">
        <f t="shared" si="12"/>
        <v>2015</v>
      </c>
      <c r="C179" s="19">
        <v>150.1</v>
      </c>
      <c r="D179" s="19">
        <v>147.9</v>
      </c>
      <c r="E179" s="19"/>
      <c r="J179" s="19"/>
      <c r="K179" s="79"/>
      <c r="L179" s="19">
        <v>110</v>
      </c>
      <c r="M179">
        <v>98.8</v>
      </c>
      <c r="N179" s="13" t="str">
        <f>IF(A179&gt;=DATE(2018,7,1),INDEX(Assumptions!$C$15:$K$15,MATCH(YEAR(EOMONTH($A179,6)),Assumptions!$C$14:$K$14,0))/100,"-")</f>
        <v>-</v>
      </c>
      <c r="O179" s="17">
        <f t="shared" si="9"/>
        <v>150.1</v>
      </c>
      <c r="P179" s="17">
        <f t="shared" si="10"/>
        <v>147.9</v>
      </c>
      <c r="Q179" s="17" t="e">
        <f t="shared" si="11"/>
        <v>#VALUE!</v>
      </c>
      <c r="R179" s="17" t="e">
        <f t="shared" si="13"/>
        <v>#VALUE!</v>
      </c>
      <c r="S179" s="22">
        <f>IF(ISBLANK(G179),S178*((1+Assumptions!$C$5)^(1/12)),G179)</f>
        <v>0</v>
      </c>
      <c r="T179" s="22" t="e">
        <f>IF(ISBLANK(H179),T178*((1+Assumptions!$C$6)^(1/12)),H179)</f>
        <v>#VALUE!</v>
      </c>
      <c r="U179" s="22">
        <f>IF(ISBLANK(I179),U178*((1+Assumptions!$C$7)^(1/12)),I179)</f>
        <v>0</v>
      </c>
      <c r="V179" s="22" t="e">
        <f>IF(ISBLANK(J179),V178*((1+Assumptions!$C$8)^(1/12)),J179)</f>
        <v>#VALUE!</v>
      </c>
      <c r="W179" s="22" t="e">
        <f>IF(ISBLANK(K179),W178*((1+Assumptions!$C$9)^(1/12)),K179)</f>
        <v>#VALUE!</v>
      </c>
      <c r="X179" s="22">
        <f>IF(ISBLANK(M179),X178*((1+Assumptions!$C$10)^(1/12)),M179)</f>
        <v>98.8</v>
      </c>
    </row>
    <row r="180" spans="1:24" x14ac:dyDescent="0.2">
      <c r="A180" s="1">
        <v>41913</v>
      </c>
      <c r="B180">
        <f t="shared" si="12"/>
        <v>2015</v>
      </c>
      <c r="C180" s="19">
        <v>150.69999999999999</v>
      </c>
      <c r="D180" s="19">
        <v>146.69999999999999</v>
      </c>
      <c r="E180" s="19"/>
      <c r="J180" s="19"/>
      <c r="K180" s="79"/>
      <c r="L180" s="19">
        <v>110.2</v>
      </c>
      <c r="M180">
        <v>99</v>
      </c>
      <c r="N180" s="13" t="str">
        <f>IF(A180&gt;=DATE(2018,7,1),INDEX(Assumptions!$C$15:$K$15,MATCH(YEAR(EOMONTH($A180,6)),Assumptions!$C$14:$K$14,0))/100,"-")</f>
        <v>-</v>
      </c>
      <c r="O180" s="17">
        <f t="shared" si="9"/>
        <v>150.69999999999999</v>
      </c>
      <c r="P180" s="17">
        <f t="shared" si="10"/>
        <v>146.69999999999999</v>
      </c>
      <c r="Q180" s="17" t="e">
        <f t="shared" si="11"/>
        <v>#VALUE!</v>
      </c>
      <c r="R180" s="17" t="e">
        <f t="shared" si="13"/>
        <v>#VALUE!</v>
      </c>
      <c r="S180" s="22">
        <f>IF(ISBLANK(G180),S179*((1+Assumptions!$C$5)^(1/12)),G180)</f>
        <v>0</v>
      </c>
      <c r="T180" s="22" t="e">
        <f>IF(ISBLANK(H180),T179*((1+Assumptions!$C$6)^(1/12)),H180)</f>
        <v>#VALUE!</v>
      </c>
      <c r="U180" s="22">
        <f>IF(ISBLANK(I180),U179*((1+Assumptions!$C$7)^(1/12)),I180)</f>
        <v>0</v>
      </c>
      <c r="V180" s="22" t="e">
        <f>IF(ISBLANK(J180),V179*((1+Assumptions!$C$8)^(1/12)),J180)</f>
        <v>#VALUE!</v>
      </c>
      <c r="W180" s="22" t="e">
        <f>IF(ISBLANK(K180),W179*((1+Assumptions!$C$9)^(1/12)),K180)</f>
        <v>#VALUE!</v>
      </c>
      <c r="X180" s="22">
        <f>IF(ISBLANK(M180),X179*((1+Assumptions!$C$10)^(1/12)),M180)</f>
        <v>99</v>
      </c>
    </row>
    <row r="181" spans="1:24" x14ac:dyDescent="0.2">
      <c r="A181" s="1">
        <v>41944</v>
      </c>
      <c r="B181">
        <f t="shared" si="12"/>
        <v>2015</v>
      </c>
      <c r="C181" s="19">
        <v>150.69999999999999</v>
      </c>
      <c r="D181" s="19">
        <v>147.6</v>
      </c>
      <c r="E181" s="19"/>
      <c r="J181" s="19"/>
      <c r="K181" s="79"/>
      <c r="L181" s="19">
        <v>110.3</v>
      </c>
      <c r="M181">
        <v>99.1</v>
      </c>
      <c r="N181" s="13" t="str">
        <f>IF(A181&gt;=DATE(2018,7,1),INDEX(Assumptions!$C$15:$K$15,MATCH(YEAR(EOMONTH($A181,6)),Assumptions!$C$14:$K$14,0))/100,"-")</f>
        <v>-</v>
      </c>
      <c r="O181" s="17">
        <f t="shared" si="9"/>
        <v>150.69999999999999</v>
      </c>
      <c r="P181" s="17">
        <f t="shared" si="10"/>
        <v>147.6</v>
      </c>
      <c r="Q181" s="17" t="e">
        <f t="shared" si="11"/>
        <v>#VALUE!</v>
      </c>
      <c r="R181" s="17" t="e">
        <f t="shared" si="13"/>
        <v>#VALUE!</v>
      </c>
      <c r="S181" s="22">
        <f>IF(ISBLANK(G181),S180*((1+Assumptions!$C$5)^(1/12)),G181)</f>
        <v>0</v>
      </c>
      <c r="T181" s="22" t="e">
        <f>IF(ISBLANK(H181),T180*((1+Assumptions!$C$6)^(1/12)),H181)</f>
        <v>#VALUE!</v>
      </c>
      <c r="U181" s="22">
        <f>IF(ISBLANK(I181),U180*((1+Assumptions!$C$7)^(1/12)),I181)</f>
        <v>0</v>
      </c>
      <c r="V181" s="22" t="e">
        <f>IF(ISBLANK(J181),V180*((1+Assumptions!$C$8)^(1/12)),J181)</f>
        <v>#VALUE!</v>
      </c>
      <c r="W181" s="22" t="e">
        <f>IF(ISBLANK(K181),W180*((1+Assumptions!$C$9)^(1/12)),K181)</f>
        <v>#VALUE!</v>
      </c>
      <c r="X181" s="22">
        <f>IF(ISBLANK(M181),X180*((1+Assumptions!$C$10)^(1/12)),M181)</f>
        <v>99.1</v>
      </c>
    </row>
    <row r="182" spans="1:24" x14ac:dyDescent="0.2">
      <c r="A182" s="1">
        <v>41974</v>
      </c>
      <c r="B182">
        <f t="shared" si="12"/>
        <v>2015</v>
      </c>
      <c r="C182" s="19">
        <v>152</v>
      </c>
      <c r="D182" s="19">
        <v>148.9</v>
      </c>
      <c r="E182" s="19"/>
      <c r="J182" s="19"/>
      <c r="K182" s="79"/>
      <c r="L182" s="19">
        <v>110.4</v>
      </c>
      <c r="M182">
        <v>99.2</v>
      </c>
      <c r="N182" s="13" t="str">
        <f>IF(A182&gt;=DATE(2018,7,1),INDEX(Assumptions!$C$15:$K$15,MATCH(YEAR(EOMONTH($A182,6)),Assumptions!$C$14:$K$14,0))/100,"-")</f>
        <v>-</v>
      </c>
      <c r="O182" s="17">
        <f t="shared" si="9"/>
        <v>152</v>
      </c>
      <c r="P182" s="17">
        <f t="shared" si="10"/>
        <v>148.9</v>
      </c>
      <c r="Q182" s="17" t="e">
        <f t="shared" si="11"/>
        <v>#VALUE!</v>
      </c>
      <c r="R182" s="17" t="e">
        <f t="shared" si="13"/>
        <v>#VALUE!</v>
      </c>
      <c r="S182" s="22">
        <f>IF(ISBLANK(G182),S181*((1+Assumptions!$C$5)^(1/12)),G182)</f>
        <v>0</v>
      </c>
      <c r="T182" s="22" t="e">
        <f>IF(ISBLANK(H182),T181*((1+Assumptions!$C$6)^(1/12)),H182)</f>
        <v>#VALUE!</v>
      </c>
      <c r="U182" s="22">
        <f>IF(ISBLANK(I182),U181*((1+Assumptions!$C$7)^(1/12)),I182)</f>
        <v>0</v>
      </c>
      <c r="V182" s="22" t="e">
        <f>IF(ISBLANK(J182),V181*((1+Assumptions!$C$8)^(1/12)),J182)</f>
        <v>#VALUE!</v>
      </c>
      <c r="W182" s="22" t="e">
        <f>IF(ISBLANK(K182),W181*((1+Assumptions!$C$9)^(1/12)),K182)</f>
        <v>#VALUE!</v>
      </c>
      <c r="X182" s="22">
        <f>IF(ISBLANK(M182),X181*((1+Assumptions!$C$10)^(1/12)),M182)</f>
        <v>99.2</v>
      </c>
    </row>
    <row r="183" spans="1:24" x14ac:dyDescent="0.2">
      <c r="A183" s="1">
        <v>42005</v>
      </c>
      <c r="B183">
        <f t="shared" si="12"/>
        <v>2015</v>
      </c>
      <c r="C183" s="19">
        <v>150.9</v>
      </c>
      <c r="D183" s="19">
        <v>145.69999999999999</v>
      </c>
      <c r="E183" s="19"/>
      <c r="J183" s="19"/>
      <c r="K183" s="79"/>
      <c r="L183" s="19">
        <v>110.6</v>
      </c>
      <c r="M183">
        <v>99.6</v>
      </c>
      <c r="N183" s="13" t="str">
        <f>IF(A183&gt;=DATE(2018,7,1),INDEX(Assumptions!$C$15:$K$15,MATCH(YEAR(EOMONTH($A183,6)),Assumptions!$C$14:$K$14,0))/100,"-")</f>
        <v>-</v>
      </c>
      <c r="O183" s="17">
        <f t="shared" si="9"/>
        <v>150.9</v>
      </c>
      <c r="P183" s="17">
        <f t="shared" si="10"/>
        <v>145.69999999999999</v>
      </c>
      <c r="Q183" s="17" t="e">
        <f t="shared" si="11"/>
        <v>#VALUE!</v>
      </c>
      <c r="R183" s="17" t="e">
        <f t="shared" si="13"/>
        <v>#VALUE!</v>
      </c>
      <c r="S183" s="22">
        <f>IF(ISBLANK(G183),S182*((1+Assumptions!$C$5)^(1/12)),G183)</f>
        <v>0</v>
      </c>
      <c r="T183" s="22" t="e">
        <f>IF(ISBLANK(H183),T182*((1+Assumptions!$C$6)^(1/12)),H183)</f>
        <v>#VALUE!</v>
      </c>
      <c r="U183" s="22">
        <f>IF(ISBLANK(I183),U182*((1+Assumptions!$C$7)^(1/12)),I183)</f>
        <v>0</v>
      </c>
      <c r="V183" s="22" t="e">
        <f>IF(ISBLANK(J183),V182*((1+Assumptions!$C$8)^(1/12)),J183)</f>
        <v>#VALUE!</v>
      </c>
      <c r="W183" s="22" t="e">
        <f>IF(ISBLANK(K183),W182*((1+Assumptions!$C$9)^(1/12)),K183)</f>
        <v>#VALUE!</v>
      </c>
      <c r="X183" s="22">
        <f>IF(ISBLANK(M183),X182*((1+Assumptions!$C$10)^(1/12)),M183)</f>
        <v>99.6</v>
      </c>
    </row>
    <row r="184" spans="1:24" x14ac:dyDescent="0.2">
      <c r="A184" s="1">
        <v>42036</v>
      </c>
      <c r="B184">
        <f t="shared" si="12"/>
        <v>2015</v>
      </c>
      <c r="C184" s="19">
        <v>152</v>
      </c>
      <c r="D184" s="19">
        <v>147</v>
      </c>
      <c r="E184" s="19"/>
      <c r="J184" s="19"/>
      <c r="K184" s="79"/>
      <c r="L184" s="19">
        <v>111.1</v>
      </c>
      <c r="M184">
        <v>99.7</v>
      </c>
      <c r="N184" s="13" t="str">
        <f>IF(A184&gt;=DATE(2018,7,1),INDEX(Assumptions!$C$15:$K$15,MATCH(YEAR(EOMONTH($A184,6)),Assumptions!$C$14:$K$14,0))/100,"-")</f>
        <v>-</v>
      </c>
      <c r="O184" s="17">
        <f t="shared" si="9"/>
        <v>152</v>
      </c>
      <c r="P184" s="17">
        <f t="shared" si="10"/>
        <v>147</v>
      </c>
      <c r="Q184" s="17" t="e">
        <f t="shared" si="11"/>
        <v>#VALUE!</v>
      </c>
      <c r="R184" s="17" t="e">
        <f t="shared" si="13"/>
        <v>#VALUE!</v>
      </c>
      <c r="S184" s="22">
        <f>IF(ISBLANK(G184),S183*((1+Assumptions!$C$5)^(1/12)),G184)</f>
        <v>0</v>
      </c>
      <c r="T184" s="22" t="e">
        <f>IF(ISBLANK(H184),T183*((1+Assumptions!$C$6)^(1/12)),H184)</f>
        <v>#VALUE!</v>
      </c>
      <c r="U184" s="22">
        <f>IF(ISBLANK(I184),U183*((1+Assumptions!$C$7)^(1/12)),I184)</f>
        <v>0</v>
      </c>
      <c r="V184" s="22" t="e">
        <f>IF(ISBLANK(J184),V183*((1+Assumptions!$C$8)^(1/12)),J184)</f>
        <v>#VALUE!</v>
      </c>
      <c r="W184" s="22" t="e">
        <f>IF(ISBLANK(K184),W183*((1+Assumptions!$C$9)^(1/12)),K184)</f>
        <v>#VALUE!</v>
      </c>
      <c r="X184" s="22">
        <f>IF(ISBLANK(M184),X183*((1+Assumptions!$C$10)^(1/12)),M184)</f>
        <v>99.7</v>
      </c>
    </row>
    <row r="185" spans="1:24" x14ac:dyDescent="0.2">
      <c r="A185" s="1">
        <v>42064</v>
      </c>
      <c r="B185">
        <f t="shared" si="12"/>
        <v>2015</v>
      </c>
      <c r="C185" s="19">
        <v>152.5</v>
      </c>
      <c r="D185" s="19">
        <v>150</v>
      </c>
      <c r="E185" s="19"/>
      <c r="J185" s="19"/>
      <c r="K185" s="79"/>
      <c r="L185" s="19">
        <v>110.9</v>
      </c>
      <c r="M185">
        <v>99.9</v>
      </c>
      <c r="N185" s="13" t="str">
        <f>IF(A185&gt;=DATE(2018,7,1),INDEX(Assumptions!$C$15:$K$15,MATCH(YEAR(EOMONTH($A185,6)),Assumptions!$C$14:$K$14,0))/100,"-")</f>
        <v>-</v>
      </c>
      <c r="O185" s="17">
        <f t="shared" si="9"/>
        <v>152.5</v>
      </c>
      <c r="P185" s="17">
        <f t="shared" si="10"/>
        <v>150</v>
      </c>
      <c r="Q185" s="17" t="e">
        <f t="shared" si="11"/>
        <v>#VALUE!</v>
      </c>
      <c r="R185" s="17" t="e">
        <f t="shared" si="13"/>
        <v>#VALUE!</v>
      </c>
      <c r="S185" s="22">
        <f>IF(ISBLANK(G185),S184*((1+Assumptions!$C$5)^(1/12)),G185)</f>
        <v>0</v>
      </c>
      <c r="T185" s="22" t="e">
        <f>IF(ISBLANK(H185),T184*((1+Assumptions!$C$6)^(1/12)),H185)</f>
        <v>#VALUE!</v>
      </c>
      <c r="U185" s="22">
        <f>IF(ISBLANK(I185),U184*((1+Assumptions!$C$7)^(1/12)),I185)</f>
        <v>0</v>
      </c>
      <c r="V185" s="22" t="e">
        <f>IF(ISBLANK(J185),V184*((1+Assumptions!$C$8)^(1/12)),J185)</f>
        <v>#VALUE!</v>
      </c>
      <c r="W185" s="22" t="e">
        <f>IF(ISBLANK(K185),W184*((1+Assumptions!$C$9)^(1/12)),K185)</f>
        <v>#VALUE!</v>
      </c>
      <c r="X185" s="22">
        <f>IF(ISBLANK(M185),X184*((1+Assumptions!$C$10)^(1/12)),M185)</f>
        <v>99.9</v>
      </c>
    </row>
    <row r="186" spans="1:24" x14ac:dyDescent="0.2">
      <c r="A186" s="1">
        <v>42095</v>
      </c>
      <c r="B186">
        <f t="shared" si="12"/>
        <v>2016</v>
      </c>
      <c r="C186" s="19">
        <v>153</v>
      </c>
      <c r="D186" s="19">
        <v>148.69999999999999</v>
      </c>
      <c r="E186" s="19"/>
      <c r="J186" s="19"/>
      <c r="K186" s="79"/>
      <c r="L186" s="19">
        <v>110.8</v>
      </c>
      <c r="M186">
        <v>99.8</v>
      </c>
      <c r="N186" s="13" t="str">
        <f>IF(A186&gt;=DATE(2018,7,1),INDEX(Assumptions!$C$15:$K$15,MATCH(YEAR(EOMONTH($A186,6)),Assumptions!$C$14:$K$14,0))/100,"-")</f>
        <v>-</v>
      </c>
      <c r="O186" s="17">
        <f t="shared" si="9"/>
        <v>153</v>
      </c>
      <c r="P186" s="17">
        <f t="shared" si="10"/>
        <v>148.69999999999999</v>
      </c>
      <c r="Q186" s="17" t="e">
        <f t="shared" si="11"/>
        <v>#VALUE!</v>
      </c>
      <c r="R186" s="17" t="e">
        <f t="shared" si="13"/>
        <v>#VALUE!</v>
      </c>
      <c r="S186" s="22">
        <f>IF(ISBLANK(G186),S185*((1+Assumptions!$C$5)^(1/12)),G186)</f>
        <v>0</v>
      </c>
      <c r="T186" s="22" t="e">
        <f>IF(ISBLANK(H186),T185*((1+Assumptions!$C$6)^(1/12)),H186)</f>
        <v>#VALUE!</v>
      </c>
      <c r="U186" s="22">
        <f>IF(ISBLANK(I186),U185*((1+Assumptions!$C$7)^(1/12)),I186)</f>
        <v>0</v>
      </c>
      <c r="V186" s="22" t="e">
        <f>IF(ISBLANK(J186),V185*((1+Assumptions!$C$8)^(1/12)),J186)</f>
        <v>#VALUE!</v>
      </c>
      <c r="W186" s="22" t="e">
        <f>IF(ISBLANK(K186),W185*((1+Assumptions!$C$9)^(1/12)),K186)</f>
        <v>#VALUE!</v>
      </c>
      <c r="X186" s="22">
        <f>IF(ISBLANK(M186),X185*((1+Assumptions!$C$10)^(1/12)),M186)</f>
        <v>99.8</v>
      </c>
    </row>
    <row r="187" spans="1:24" x14ac:dyDescent="0.2">
      <c r="A187" s="1">
        <v>42125</v>
      </c>
      <c r="B187">
        <f t="shared" si="12"/>
        <v>2016</v>
      </c>
      <c r="C187" s="19">
        <v>153.30000000000001</v>
      </c>
      <c r="D187" s="19">
        <v>150.5</v>
      </c>
      <c r="E187" s="19"/>
      <c r="J187" s="19"/>
      <c r="K187" s="79"/>
      <c r="L187" s="19">
        <v>110.9</v>
      </c>
      <c r="M187">
        <v>99.7</v>
      </c>
      <c r="N187" s="13" t="str">
        <f>IF(A187&gt;=DATE(2018,7,1),INDEX(Assumptions!$C$15:$K$15,MATCH(YEAR(EOMONTH($A187,6)),Assumptions!$C$14:$K$14,0))/100,"-")</f>
        <v>-</v>
      </c>
      <c r="O187" s="17">
        <f t="shared" si="9"/>
        <v>153.30000000000001</v>
      </c>
      <c r="P187" s="17">
        <f t="shared" si="10"/>
        <v>150.5</v>
      </c>
      <c r="Q187" s="17" t="e">
        <f t="shared" si="11"/>
        <v>#VALUE!</v>
      </c>
      <c r="R187" s="17" t="e">
        <f t="shared" ref="R187:R218" si="14">IF(ISBLANK(F187),R186*((1+$N187)^(1/12)),F187)</f>
        <v>#VALUE!</v>
      </c>
      <c r="S187" s="22">
        <f>IF(ISBLANK(G187),S186*((1+Assumptions!$C$5)^(1/12)),G187)</f>
        <v>0</v>
      </c>
      <c r="T187" s="22" t="e">
        <f>IF(ISBLANK(H187),T186*((1+Assumptions!$C$6)^(1/12)),H187)</f>
        <v>#VALUE!</v>
      </c>
      <c r="U187" s="22">
        <f>IF(ISBLANK(I187),U186*((1+Assumptions!$C$7)^(1/12)),I187)</f>
        <v>0</v>
      </c>
      <c r="V187" s="22" t="e">
        <f>IF(ISBLANK(J187),V186*((1+Assumptions!$C$8)^(1/12)),J187)</f>
        <v>#VALUE!</v>
      </c>
      <c r="W187" s="22" t="e">
        <f>IF(ISBLANK(K187),W186*((1+Assumptions!$C$9)^(1/12)),K187)</f>
        <v>#VALUE!</v>
      </c>
      <c r="X187" s="22">
        <f>IF(ISBLANK(M187),X186*((1+Assumptions!$C$10)^(1/12)),M187)</f>
        <v>99.7</v>
      </c>
    </row>
    <row r="188" spans="1:24" x14ac:dyDescent="0.2">
      <c r="A188" s="1">
        <v>42156</v>
      </c>
      <c r="B188">
        <f t="shared" si="12"/>
        <v>2016</v>
      </c>
      <c r="C188" s="19">
        <v>153.4</v>
      </c>
      <c r="D188" s="19">
        <v>149.6</v>
      </c>
      <c r="E188" s="19"/>
      <c r="J188" s="19"/>
      <c r="K188" s="79"/>
      <c r="L188" s="19">
        <v>111.1</v>
      </c>
      <c r="M188">
        <v>99.9</v>
      </c>
      <c r="N188" s="13" t="str">
        <f>IF(A188&gt;=DATE(2018,7,1),INDEX(Assumptions!$C$15:$K$15,MATCH(YEAR(EOMONTH($A188,6)),Assumptions!$C$14:$K$14,0))/100,"-")</f>
        <v>-</v>
      </c>
      <c r="O188" s="17">
        <f t="shared" si="9"/>
        <v>153.4</v>
      </c>
      <c r="P188" s="17">
        <f t="shared" si="10"/>
        <v>149.6</v>
      </c>
      <c r="Q188" s="17" t="e">
        <f t="shared" si="11"/>
        <v>#VALUE!</v>
      </c>
      <c r="R188" s="17" t="e">
        <f t="shared" si="14"/>
        <v>#VALUE!</v>
      </c>
      <c r="S188" s="22">
        <f>IF(ISBLANK(G188),S187*((1+Assumptions!$C$5)^(1/12)),G188)</f>
        <v>0</v>
      </c>
      <c r="T188" s="22" t="e">
        <f>IF(ISBLANK(H188),T187*((1+Assumptions!$C$6)^(1/12)),H188)</f>
        <v>#VALUE!</v>
      </c>
      <c r="U188" s="22">
        <f>IF(ISBLANK(I188),U187*((1+Assumptions!$C$7)^(1/12)),I188)</f>
        <v>0</v>
      </c>
      <c r="V188" s="22" t="e">
        <f>IF(ISBLANK(J188),V187*((1+Assumptions!$C$8)^(1/12)),J188)</f>
        <v>#VALUE!</v>
      </c>
      <c r="W188" s="22" t="e">
        <f>IF(ISBLANK(K188),W187*((1+Assumptions!$C$9)^(1/12)),K188)</f>
        <v>#VALUE!</v>
      </c>
      <c r="X188" s="22">
        <f>IF(ISBLANK(M188),X187*((1+Assumptions!$C$10)^(1/12)),M188)</f>
        <v>99.9</v>
      </c>
    </row>
    <row r="189" spans="1:24" x14ac:dyDescent="0.2">
      <c r="A189" s="1">
        <v>42186</v>
      </c>
      <c r="B189">
        <f t="shared" si="12"/>
        <v>2016</v>
      </c>
      <c r="C189" s="19">
        <v>154</v>
      </c>
      <c r="D189" s="19">
        <v>153.1</v>
      </c>
      <c r="E189" s="19"/>
      <c r="J189" s="19"/>
      <c r="K189" s="79"/>
      <c r="L189" s="19">
        <v>111.2</v>
      </c>
      <c r="M189">
        <v>100.1</v>
      </c>
      <c r="N189" s="13" t="str">
        <f>IF(A189&gt;=DATE(2018,7,1),INDEX(Assumptions!$C$15:$K$15,MATCH(YEAR(EOMONTH($A189,6)),Assumptions!$C$14:$K$14,0))/100,"-")</f>
        <v>-</v>
      </c>
      <c r="O189" s="17">
        <f t="shared" si="9"/>
        <v>154</v>
      </c>
      <c r="P189" s="17">
        <f t="shared" si="10"/>
        <v>153.1</v>
      </c>
      <c r="Q189" s="17" t="e">
        <f t="shared" si="11"/>
        <v>#VALUE!</v>
      </c>
      <c r="R189" s="17" t="e">
        <f t="shared" si="14"/>
        <v>#VALUE!</v>
      </c>
      <c r="S189" s="22">
        <f>IF(ISBLANK(G189),S188*((1+Assumptions!$C$5)^(1/12)),G189)</f>
        <v>0</v>
      </c>
      <c r="T189" s="22" t="e">
        <f>IF(ISBLANK(H189),T188*((1+Assumptions!$C$6)^(1/12)),H189)</f>
        <v>#VALUE!</v>
      </c>
      <c r="U189" s="22">
        <f>IF(ISBLANK(I189),U188*((1+Assumptions!$C$7)^(1/12)),I189)</f>
        <v>0</v>
      </c>
      <c r="V189" s="22" t="e">
        <f>IF(ISBLANK(J189),V188*((1+Assumptions!$C$8)^(1/12)),J189)</f>
        <v>#VALUE!</v>
      </c>
      <c r="W189" s="22" t="e">
        <f>IF(ISBLANK(K189),W188*((1+Assumptions!$C$9)^(1/12)),K189)</f>
        <v>#VALUE!</v>
      </c>
      <c r="X189" s="22">
        <f>IF(ISBLANK(M189),X188*((1+Assumptions!$C$10)^(1/12)),M189)</f>
        <v>100.1</v>
      </c>
    </row>
    <row r="190" spans="1:24" x14ac:dyDescent="0.2">
      <c r="A190" s="1">
        <v>42217</v>
      </c>
      <c r="B190">
        <f t="shared" si="12"/>
        <v>2016</v>
      </c>
      <c r="C190" s="19">
        <v>154.30000000000001</v>
      </c>
      <c r="D190" s="19">
        <v>151</v>
      </c>
      <c r="E190" s="19"/>
      <c r="J190" s="19"/>
      <c r="K190" s="79"/>
      <c r="L190" s="19">
        <v>111</v>
      </c>
      <c r="M190">
        <v>99.9</v>
      </c>
      <c r="N190" s="13" t="str">
        <f>IF(A190&gt;=DATE(2018,7,1),INDEX(Assumptions!$C$15:$K$15,MATCH(YEAR(EOMONTH($A190,6)),Assumptions!$C$14:$K$14,0))/100,"-")</f>
        <v>-</v>
      </c>
      <c r="O190" s="17">
        <f t="shared" si="9"/>
        <v>154.30000000000001</v>
      </c>
      <c r="P190" s="17">
        <f t="shared" si="10"/>
        <v>151</v>
      </c>
      <c r="Q190" s="17" t="e">
        <f t="shared" si="11"/>
        <v>#VALUE!</v>
      </c>
      <c r="R190" s="17" t="e">
        <f t="shared" si="14"/>
        <v>#VALUE!</v>
      </c>
      <c r="S190" s="22">
        <f>IF(ISBLANK(G190),S189*((1+Assumptions!$C$5)^(1/12)),G190)</f>
        <v>0</v>
      </c>
      <c r="T190" s="22" t="e">
        <f>IF(ISBLANK(H190),T189*((1+Assumptions!$C$6)^(1/12)),H190)</f>
        <v>#VALUE!</v>
      </c>
      <c r="U190" s="22">
        <f>IF(ISBLANK(I190),U189*((1+Assumptions!$C$7)^(1/12)),I190)</f>
        <v>0</v>
      </c>
      <c r="V190" s="22" t="e">
        <f>IF(ISBLANK(J190),V189*((1+Assumptions!$C$8)^(1/12)),J190)</f>
        <v>#VALUE!</v>
      </c>
      <c r="W190" s="22" t="e">
        <f>IF(ISBLANK(K190),W189*((1+Assumptions!$C$9)^(1/12)),K190)</f>
        <v>#VALUE!</v>
      </c>
      <c r="X190" s="22">
        <f>IF(ISBLANK(M190),X189*((1+Assumptions!$C$10)^(1/12)),M190)</f>
        <v>99.9</v>
      </c>
    </row>
    <row r="191" spans="1:24" x14ac:dyDescent="0.2">
      <c r="A191" s="1">
        <v>42248</v>
      </c>
      <c r="B191">
        <f t="shared" si="12"/>
        <v>2016</v>
      </c>
      <c r="C191" s="19">
        <v>153.4</v>
      </c>
      <c r="D191" s="19">
        <v>149.80000000000001</v>
      </c>
      <c r="E191" s="19"/>
      <c r="J191" s="19"/>
      <c r="K191" s="79"/>
      <c r="L191" s="19">
        <v>111.3</v>
      </c>
      <c r="M191">
        <v>100.1</v>
      </c>
      <c r="N191" s="13" t="str">
        <f>IF(A191&gt;=DATE(2018,7,1),INDEX(Assumptions!$C$15:$K$15,MATCH(YEAR(EOMONTH($A191,6)),Assumptions!$C$14:$K$14,0))/100,"-")</f>
        <v>-</v>
      </c>
      <c r="O191" s="17">
        <f t="shared" si="9"/>
        <v>153.4</v>
      </c>
      <c r="P191" s="17">
        <f t="shared" si="10"/>
        <v>149.80000000000001</v>
      </c>
      <c r="Q191" s="17" t="e">
        <f t="shared" si="11"/>
        <v>#VALUE!</v>
      </c>
      <c r="R191" s="17" t="e">
        <f t="shared" si="14"/>
        <v>#VALUE!</v>
      </c>
      <c r="S191" s="22">
        <f>IF(ISBLANK(G191),S190*((1+Assumptions!$C$5)^(1/12)),G191)</f>
        <v>0</v>
      </c>
      <c r="T191" s="22" t="e">
        <f>IF(ISBLANK(H191),T190*((1+Assumptions!$C$6)^(1/12)),H191)</f>
        <v>#VALUE!</v>
      </c>
      <c r="U191" s="22">
        <f>IF(ISBLANK(I191),U190*((1+Assumptions!$C$7)^(1/12)),I191)</f>
        <v>0</v>
      </c>
      <c r="V191" s="22" t="e">
        <f>IF(ISBLANK(J191),V190*((1+Assumptions!$C$8)^(1/12)),J191)</f>
        <v>#VALUE!</v>
      </c>
      <c r="W191" s="22" t="e">
        <f>IF(ISBLANK(K191),W190*((1+Assumptions!$C$9)^(1/12)),K191)</f>
        <v>#VALUE!</v>
      </c>
      <c r="X191" s="22">
        <f>IF(ISBLANK(M191),X190*((1+Assumptions!$C$10)^(1/12)),M191)</f>
        <v>100.1</v>
      </c>
    </row>
    <row r="192" spans="1:24" x14ac:dyDescent="0.2">
      <c r="A192" s="1">
        <v>42278</v>
      </c>
      <c r="B192">
        <f t="shared" si="12"/>
        <v>2016</v>
      </c>
      <c r="C192" s="19">
        <v>153.69999999999999</v>
      </c>
      <c r="D192" s="19">
        <v>150.69999999999999</v>
      </c>
      <c r="E192" s="19"/>
      <c r="J192" s="19"/>
      <c r="K192" s="79"/>
      <c r="L192" s="19">
        <v>111.6</v>
      </c>
      <c r="M192">
        <v>100.5</v>
      </c>
      <c r="N192" s="13" t="str">
        <f>IF(A192&gt;=DATE(2018,7,1),INDEX(Assumptions!$C$15:$K$15,MATCH(YEAR(EOMONTH($A192,6)),Assumptions!$C$14:$K$14,0))/100,"-")</f>
        <v>-</v>
      </c>
      <c r="O192" s="17">
        <f t="shared" si="9"/>
        <v>153.69999999999999</v>
      </c>
      <c r="P192" s="17">
        <f t="shared" si="10"/>
        <v>150.69999999999999</v>
      </c>
      <c r="Q192" s="17" t="e">
        <f t="shared" si="11"/>
        <v>#VALUE!</v>
      </c>
      <c r="R192" s="17" t="e">
        <f t="shared" si="14"/>
        <v>#VALUE!</v>
      </c>
      <c r="S192" s="22">
        <f>IF(ISBLANK(G192),S191*((1+Assumptions!$C$5)^(1/12)),G192)</f>
        <v>0</v>
      </c>
      <c r="T192" s="22" t="e">
        <f>IF(ISBLANK(H192),T191*((1+Assumptions!$C$6)^(1/12)),H192)</f>
        <v>#VALUE!</v>
      </c>
      <c r="U192" s="22">
        <f>IF(ISBLANK(I192),U191*((1+Assumptions!$C$7)^(1/12)),I192)</f>
        <v>0</v>
      </c>
      <c r="V192" s="22" t="e">
        <f>IF(ISBLANK(J192),V191*((1+Assumptions!$C$8)^(1/12)),J192)</f>
        <v>#VALUE!</v>
      </c>
      <c r="W192" s="22" t="e">
        <f>IF(ISBLANK(K192),W191*((1+Assumptions!$C$9)^(1/12)),K192)</f>
        <v>#VALUE!</v>
      </c>
      <c r="X192" s="22">
        <f>IF(ISBLANK(M192),X191*((1+Assumptions!$C$10)^(1/12)),M192)</f>
        <v>100.5</v>
      </c>
    </row>
    <row r="193" spans="1:24" x14ac:dyDescent="0.2">
      <c r="A193" s="1">
        <v>42309</v>
      </c>
      <c r="B193">
        <f t="shared" si="12"/>
        <v>2016</v>
      </c>
      <c r="C193" s="19">
        <v>154</v>
      </c>
      <c r="D193" s="19">
        <v>151.19999999999999</v>
      </c>
      <c r="E193" s="19"/>
      <c r="J193" s="19"/>
      <c r="K193" s="79"/>
      <c r="L193" s="19">
        <v>111.5</v>
      </c>
      <c r="M193">
        <v>100.3</v>
      </c>
      <c r="N193" s="13" t="str">
        <f>IF(A193&gt;=DATE(2018,7,1),INDEX(Assumptions!$C$15:$K$15,MATCH(YEAR(EOMONTH($A193,6)),Assumptions!$C$14:$K$14,0))/100,"-")</f>
        <v>-</v>
      </c>
      <c r="O193" s="17">
        <f t="shared" si="9"/>
        <v>154</v>
      </c>
      <c r="P193" s="17">
        <f t="shared" si="10"/>
        <v>151.19999999999999</v>
      </c>
      <c r="Q193" s="17" t="e">
        <f t="shared" si="11"/>
        <v>#VALUE!</v>
      </c>
      <c r="R193" s="17" t="e">
        <f t="shared" si="14"/>
        <v>#VALUE!</v>
      </c>
      <c r="S193" s="22">
        <f>IF(ISBLANK(G193),S192*((1+Assumptions!$C$5)^(1/12)),G193)</f>
        <v>0</v>
      </c>
      <c r="T193" s="22" t="e">
        <f>IF(ISBLANK(H193),T192*((1+Assumptions!$C$6)^(1/12)),H193)</f>
        <v>#VALUE!</v>
      </c>
      <c r="U193" s="22">
        <f>IF(ISBLANK(I193),U192*((1+Assumptions!$C$7)^(1/12)),I193)</f>
        <v>0</v>
      </c>
      <c r="V193" s="22" t="e">
        <f>IF(ISBLANK(J193),V192*((1+Assumptions!$C$8)^(1/12)),J193)</f>
        <v>#VALUE!</v>
      </c>
      <c r="W193" s="22" t="e">
        <f>IF(ISBLANK(K193),W192*((1+Assumptions!$C$9)^(1/12)),K193)</f>
        <v>#VALUE!</v>
      </c>
      <c r="X193" s="22">
        <f>IF(ISBLANK(M193),X192*((1+Assumptions!$C$10)^(1/12)),M193)</f>
        <v>100.3</v>
      </c>
    </row>
    <row r="194" spans="1:24" x14ac:dyDescent="0.2">
      <c r="A194" s="1">
        <v>42339</v>
      </c>
      <c r="B194">
        <f t="shared" si="12"/>
        <v>2016</v>
      </c>
      <c r="C194" s="19">
        <v>155</v>
      </c>
      <c r="D194" s="19">
        <v>151.1</v>
      </c>
      <c r="E194" s="19"/>
      <c r="J194" s="19"/>
      <c r="K194" s="79"/>
      <c r="L194" s="19">
        <v>111.7</v>
      </c>
      <c r="M194">
        <v>100.6</v>
      </c>
      <c r="N194" s="13" t="str">
        <f>IF(A194&gt;=DATE(2018,7,1),INDEX(Assumptions!$C$15:$K$15,MATCH(YEAR(EOMONTH($A194,6)),Assumptions!$C$14:$K$14,0))/100,"-")</f>
        <v>-</v>
      </c>
      <c r="O194" s="17">
        <f t="shared" si="9"/>
        <v>155</v>
      </c>
      <c r="P194" s="17">
        <f t="shared" si="10"/>
        <v>151.1</v>
      </c>
      <c r="Q194" s="17" t="e">
        <f t="shared" si="11"/>
        <v>#VALUE!</v>
      </c>
      <c r="R194" s="17" t="e">
        <f t="shared" si="14"/>
        <v>#VALUE!</v>
      </c>
      <c r="S194" s="22">
        <f>IF(ISBLANK(G194),S193*((1+Assumptions!$C$5)^(1/12)),G194)</f>
        <v>0</v>
      </c>
      <c r="T194" s="22" t="e">
        <f>IF(ISBLANK(H194),T193*((1+Assumptions!$C$6)^(1/12)),H194)</f>
        <v>#VALUE!</v>
      </c>
      <c r="U194" s="22">
        <f>IF(ISBLANK(I194),U193*((1+Assumptions!$C$7)^(1/12)),I194)</f>
        <v>0</v>
      </c>
      <c r="V194" s="22" t="e">
        <f>IF(ISBLANK(J194),V193*((1+Assumptions!$C$8)^(1/12)),J194)</f>
        <v>#VALUE!</v>
      </c>
      <c r="W194" s="22" t="e">
        <f>IF(ISBLANK(K194),W193*((1+Assumptions!$C$9)^(1/12)),K194)</f>
        <v>#VALUE!</v>
      </c>
      <c r="X194" s="22">
        <f>IF(ISBLANK(M194),X193*((1+Assumptions!$C$10)^(1/12)),M194)</f>
        <v>100.6</v>
      </c>
    </row>
    <row r="195" spans="1:24" x14ac:dyDescent="0.2">
      <c r="A195" s="1">
        <v>42370</v>
      </c>
      <c r="B195">
        <f t="shared" si="12"/>
        <v>2016</v>
      </c>
      <c r="C195" s="19">
        <v>155.69999999999999</v>
      </c>
      <c r="D195" s="19">
        <v>154.30000000000001</v>
      </c>
      <c r="E195" s="19"/>
      <c r="J195" s="19"/>
      <c r="K195" s="79"/>
      <c r="L195" s="19">
        <v>112.2</v>
      </c>
      <c r="M195">
        <v>100.9</v>
      </c>
      <c r="N195" s="13" t="str">
        <f>IF(A195&gt;=DATE(2018,7,1),INDEX(Assumptions!$C$15:$K$15,MATCH(YEAR(EOMONTH($A195,6)),Assumptions!$C$14:$K$14,0))/100,"-")</f>
        <v>-</v>
      </c>
      <c r="O195" s="17">
        <f t="shared" ref="O195:O258" si="15">IF(ISBLANK(C195),O194*((1+$N195)^(1/12)),C195)</f>
        <v>155.69999999999999</v>
      </c>
      <c r="P195" s="17">
        <f t="shared" ref="P195:P258" si="16">IF(ISBLANK(D195),P194*((1+$N195)^(1/12)),D195)</f>
        <v>154.30000000000001</v>
      </c>
      <c r="Q195" s="17" t="e">
        <f t="shared" ref="Q195:Q258" si="17">IF(ISBLANK(E195),Q194*((1+$N195)^(1/12)),E195)</f>
        <v>#VALUE!</v>
      </c>
      <c r="R195" s="17" t="e">
        <f t="shared" si="14"/>
        <v>#VALUE!</v>
      </c>
      <c r="S195" s="22">
        <f>IF(ISBLANK(G195),S194*((1+Assumptions!$C$5)^(1/12)),G195)</f>
        <v>0</v>
      </c>
      <c r="T195" s="22" t="e">
        <f>IF(ISBLANK(H195),T194*((1+Assumptions!$C$6)^(1/12)),H195)</f>
        <v>#VALUE!</v>
      </c>
      <c r="U195" s="22">
        <f>IF(ISBLANK(I195),U194*((1+Assumptions!$C$7)^(1/12)),I195)</f>
        <v>0</v>
      </c>
      <c r="V195" s="22" t="e">
        <f>IF(ISBLANK(J195),V194*((1+Assumptions!$C$8)^(1/12)),J195)</f>
        <v>#VALUE!</v>
      </c>
      <c r="W195" s="22" t="e">
        <f>IF(ISBLANK(K195),W194*((1+Assumptions!$C$9)^(1/12)),K195)</f>
        <v>#VALUE!</v>
      </c>
      <c r="X195" s="22">
        <f>IF(ISBLANK(M195),X194*((1+Assumptions!$C$10)^(1/12)),M195)</f>
        <v>100.9</v>
      </c>
    </row>
    <row r="196" spans="1:24" x14ac:dyDescent="0.2">
      <c r="A196" s="1">
        <v>42401</v>
      </c>
      <c r="B196">
        <f t="shared" ref="B196:B260" si="18">IF(MONTH(A196)&gt;=4,YEAR(A196)+1,YEAR(A196))</f>
        <v>2016</v>
      </c>
      <c r="C196" s="19">
        <v>154.5</v>
      </c>
      <c r="D196" s="19">
        <v>154.6</v>
      </c>
      <c r="E196" s="19"/>
      <c r="J196" s="19"/>
      <c r="K196" s="79"/>
      <c r="L196" s="19">
        <v>112.3</v>
      </c>
      <c r="M196">
        <v>101.1</v>
      </c>
      <c r="N196" s="13" t="str">
        <f>IF(A196&gt;=DATE(2018,7,1),INDEX(Assumptions!$C$15:$K$15,MATCH(YEAR(EOMONTH($A196,6)),Assumptions!$C$14:$K$14,0))/100,"-")</f>
        <v>-</v>
      </c>
      <c r="O196" s="17">
        <f t="shared" si="15"/>
        <v>154.5</v>
      </c>
      <c r="P196" s="17">
        <f t="shared" si="16"/>
        <v>154.6</v>
      </c>
      <c r="Q196" s="17" t="e">
        <f t="shared" si="17"/>
        <v>#VALUE!</v>
      </c>
      <c r="R196" s="17" t="e">
        <f t="shared" si="14"/>
        <v>#VALUE!</v>
      </c>
      <c r="S196" s="22">
        <f>IF(ISBLANK(G196),S195*((1+Assumptions!$C$5)^(1/12)),G196)</f>
        <v>0</v>
      </c>
      <c r="T196" s="22" t="e">
        <f>IF(ISBLANK(H196),T195*((1+Assumptions!$C$6)^(1/12)),H196)</f>
        <v>#VALUE!</v>
      </c>
      <c r="U196" s="22">
        <f>IF(ISBLANK(I196),U195*((1+Assumptions!$C$7)^(1/12)),I196)</f>
        <v>0</v>
      </c>
      <c r="V196" s="22" t="e">
        <f>IF(ISBLANK(J196),V195*((1+Assumptions!$C$8)^(1/12)),J196)</f>
        <v>#VALUE!</v>
      </c>
      <c r="W196" s="22" t="e">
        <f>IF(ISBLANK(K196),W195*((1+Assumptions!$C$9)^(1/12)),K196)</f>
        <v>#VALUE!</v>
      </c>
      <c r="X196" s="22">
        <f>IF(ISBLANK(M196),X195*((1+Assumptions!$C$10)^(1/12)),M196)</f>
        <v>101.1</v>
      </c>
    </row>
    <row r="197" spans="1:24" x14ac:dyDescent="0.2">
      <c r="A197" s="1">
        <v>42430</v>
      </c>
      <c r="B197">
        <f t="shared" si="18"/>
        <v>2016</v>
      </c>
      <c r="C197" s="19">
        <v>156.6</v>
      </c>
      <c r="D197" s="19">
        <v>154.5</v>
      </c>
      <c r="E197" s="19"/>
      <c r="J197" s="19"/>
      <c r="K197" s="79"/>
      <c r="L197" s="19">
        <v>112.5</v>
      </c>
      <c r="M197">
        <v>101.5</v>
      </c>
      <c r="N197" s="13" t="str">
        <f>IF(A197&gt;=DATE(2018,7,1),INDEX(Assumptions!$C$15:$K$15,MATCH(YEAR(EOMONTH($A197,6)),Assumptions!$C$14:$K$14,0))/100,"-")</f>
        <v>-</v>
      </c>
      <c r="O197" s="17">
        <f t="shared" si="15"/>
        <v>156.6</v>
      </c>
      <c r="P197" s="17">
        <f t="shared" si="16"/>
        <v>154.5</v>
      </c>
      <c r="Q197" s="17" t="e">
        <f t="shared" si="17"/>
        <v>#VALUE!</v>
      </c>
      <c r="R197" s="17" t="e">
        <f t="shared" si="14"/>
        <v>#VALUE!</v>
      </c>
      <c r="S197" s="22">
        <f>IF(ISBLANK(G197),S196*((1+Assumptions!$C$5)^(1/12)),G197)</f>
        <v>0</v>
      </c>
      <c r="T197" s="22" t="e">
        <f>IF(ISBLANK(H197),T196*((1+Assumptions!$C$6)^(1/12)),H197)</f>
        <v>#VALUE!</v>
      </c>
      <c r="U197" s="22">
        <f>IF(ISBLANK(I197),U196*((1+Assumptions!$C$7)^(1/12)),I197)</f>
        <v>0</v>
      </c>
      <c r="V197" s="22" t="e">
        <f>IF(ISBLANK(J197),V196*((1+Assumptions!$C$8)^(1/12)),J197)</f>
        <v>#VALUE!</v>
      </c>
      <c r="W197" s="22" t="e">
        <f>IF(ISBLANK(K197),W196*((1+Assumptions!$C$9)^(1/12)),K197)</f>
        <v>#VALUE!</v>
      </c>
      <c r="X197" s="22">
        <f>IF(ISBLANK(M197),X196*((1+Assumptions!$C$10)^(1/12)),M197)</f>
        <v>101.5</v>
      </c>
    </row>
    <row r="198" spans="1:24" x14ac:dyDescent="0.2">
      <c r="A198" s="1">
        <v>42461</v>
      </c>
      <c r="B198">
        <f t="shared" si="18"/>
        <v>2017</v>
      </c>
      <c r="C198" s="19">
        <v>157.19999999999999</v>
      </c>
      <c r="D198" s="19">
        <v>156.80000000000001</v>
      </c>
      <c r="E198" s="19"/>
      <c r="J198" s="19"/>
      <c r="K198" s="79"/>
      <c r="L198" s="19">
        <v>112.6</v>
      </c>
      <c r="M198">
        <v>101.4</v>
      </c>
      <c r="N198" s="13" t="str">
        <f>IF(A198&gt;=DATE(2018,7,1),INDEX(Assumptions!$C$15:$K$15,MATCH(YEAR(EOMONTH($A198,6)),Assumptions!$C$14:$K$14,0))/100,"-")</f>
        <v>-</v>
      </c>
      <c r="O198" s="17">
        <f t="shared" si="15"/>
        <v>157.19999999999999</v>
      </c>
      <c r="P198" s="17">
        <f t="shared" si="16"/>
        <v>156.80000000000001</v>
      </c>
      <c r="Q198" s="17" t="e">
        <f t="shared" si="17"/>
        <v>#VALUE!</v>
      </c>
      <c r="R198" s="17" t="e">
        <f t="shared" si="14"/>
        <v>#VALUE!</v>
      </c>
      <c r="S198" s="22">
        <f>IF(ISBLANK(G198),S197*((1+Assumptions!$C$5)^(1/12)),G198)</f>
        <v>0</v>
      </c>
      <c r="T198" s="22" t="e">
        <f>IF(ISBLANK(H198),T197*((1+Assumptions!$C$6)^(1/12)),H198)</f>
        <v>#VALUE!</v>
      </c>
      <c r="U198" s="22">
        <f>IF(ISBLANK(I198),U197*((1+Assumptions!$C$7)^(1/12)),I198)</f>
        <v>0</v>
      </c>
      <c r="V198" s="22" t="e">
        <f>IF(ISBLANK(J198),V197*((1+Assumptions!$C$8)^(1/12)),J198)</f>
        <v>#VALUE!</v>
      </c>
      <c r="W198" s="22" t="e">
        <f>IF(ISBLANK(K198),W197*((1+Assumptions!$C$9)^(1/12)),K198)</f>
        <v>#VALUE!</v>
      </c>
      <c r="X198" s="22">
        <f>IF(ISBLANK(M198),X197*((1+Assumptions!$C$10)^(1/12)),M198)</f>
        <v>101.4</v>
      </c>
    </row>
    <row r="199" spans="1:24" x14ac:dyDescent="0.2">
      <c r="A199" s="1">
        <v>42491</v>
      </c>
      <c r="B199">
        <f t="shared" si="18"/>
        <v>2017</v>
      </c>
      <c r="C199" s="19">
        <v>157.30000000000001</v>
      </c>
      <c r="D199" s="19">
        <v>158.5</v>
      </c>
      <c r="E199" s="19"/>
      <c r="J199" s="19"/>
      <c r="K199" s="79"/>
      <c r="L199" s="19">
        <v>112.4</v>
      </c>
      <c r="M199">
        <v>101.1</v>
      </c>
      <c r="N199" s="13" t="str">
        <f>IF(A199&gt;=DATE(2018,7,1),INDEX(Assumptions!$C$15:$K$15,MATCH(YEAR(EOMONTH($A199,6)),Assumptions!$C$14:$K$14,0))/100,"-")</f>
        <v>-</v>
      </c>
      <c r="O199" s="17">
        <f t="shared" si="15"/>
        <v>157.30000000000001</v>
      </c>
      <c r="P199" s="17">
        <f t="shared" si="16"/>
        <v>158.5</v>
      </c>
      <c r="Q199" s="17" t="e">
        <f t="shared" si="17"/>
        <v>#VALUE!</v>
      </c>
      <c r="R199" s="17" t="e">
        <f t="shared" si="14"/>
        <v>#VALUE!</v>
      </c>
      <c r="S199" s="22">
        <f>IF(ISBLANK(G199),S198*((1+Assumptions!$C$5)^(1/12)),G199)</f>
        <v>0</v>
      </c>
      <c r="T199" s="22" t="e">
        <f>IF(ISBLANK(H199),T198*((1+Assumptions!$C$6)^(1/12)),H199)</f>
        <v>#VALUE!</v>
      </c>
      <c r="U199" s="22">
        <f>IF(ISBLANK(I199),U198*((1+Assumptions!$C$7)^(1/12)),I199)</f>
        <v>0</v>
      </c>
      <c r="V199" s="22" t="e">
        <f>IF(ISBLANK(J199),V198*((1+Assumptions!$C$8)^(1/12)),J199)</f>
        <v>#VALUE!</v>
      </c>
      <c r="W199" s="22" t="e">
        <f>IF(ISBLANK(K199),W198*((1+Assumptions!$C$9)^(1/12)),K199)</f>
        <v>#VALUE!</v>
      </c>
      <c r="X199" s="22">
        <f>IF(ISBLANK(M199),X198*((1+Assumptions!$C$10)^(1/12)),M199)</f>
        <v>101.1</v>
      </c>
    </row>
    <row r="200" spans="1:24" x14ac:dyDescent="0.2">
      <c r="A200" s="1">
        <v>42522</v>
      </c>
      <c r="B200">
        <f t="shared" si="18"/>
        <v>2017</v>
      </c>
      <c r="C200" s="19">
        <v>157.19999999999999</v>
      </c>
      <c r="D200" s="19">
        <v>155.80000000000001</v>
      </c>
      <c r="E200" s="19"/>
      <c r="J200" s="19"/>
      <c r="K200" s="79"/>
      <c r="L200" s="19">
        <v>112.6</v>
      </c>
      <c r="M200">
        <v>101.2</v>
      </c>
      <c r="N200" s="13" t="str">
        <f>IF(A200&gt;=DATE(2018,7,1),INDEX(Assumptions!$C$15:$K$15,MATCH(YEAR(EOMONTH($A200,6)),Assumptions!$C$14:$K$14,0))/100,"-")</f>
        <v>-</v>
      </c>
      <c r="O200" s="17">
        <f t="shared" si="15"/>
        <v>157.19999999999999</v>
      </c>
      <c r="P200" s="17">
        <f t="shared" si="16"/>
        <v>155.80000000000001</v>
      </c>
      <c r="Q200" s="17" t="e">
        <f t="shared" si="17"/>
        <v>#VALUE!</v>
      </c>
      <c r="R200" s="17" t="e">
        <f t="shared" si="14"/>
        <v>#VALUE!</v>
      </c>
      <c r="S200" s="22">
        <f>IF(ISBLANK(G200),S199*((1+Assumptions!$C$5)^(1/12)),G200)</f>
        <v>0</v>
      </c>
      <c r="T200" s="22" t="e">
        <f>IF(ISBLANK(H200),T199*((1+Assumptions!$C$6)^(1/12)),H200)</f>
        <v>#VALUE!</v>
      </c>
      <c r="U200" s="22">
        <f>IF(ISBLANK(I200),U199*((1+Assumptions!$C$7)^(1/12)),I200)</f>
        <v>0</v>
      </c>
      <c r="V200" s="22" t="e">
        <f>IF(ISBLANK(J200),V199*((1+Assumptions!$C$8)^(1/12)),J200)</f>
        <v>#VALUE!</v>
      </c>
      <c r="W200" s="22" t="e">
        <f>IF(ISBLANK(K200),W199*((1+Assumptions!$C$9)^(1/12)),K200)</f>
        <v>#VALUE!</v>
      </c>
      <c r="X200" s="22">
        <f>IF(ISBLANK(M200),X199*((1+Assumptions!$C$10)^(1/12)),M200)</f>
        <v>101.2</v>
      </c>
    </row>
    <row r="201" spans="1:24" x14ac:dyDescent="0.2">
      <c r="A201" s="1">
        <v>42552</v>
      </c>
      <c r="B201">
        <f t="shared" si="18"/>
        <v>2017</v>
      </c>
      <c r="C201" s="19">
        <v>158.19999999999999</v>
      </c>
      <c r="D201" s="19">
        <v>158.69999999999999</v>
      </c>
      <c r="E201" s="19"/>
      <c r="J201" s="19"/>
      <c r="K201" s="79"/>
      <c r="L201" s="19">
        <v>113.2</v>
      </c>
      <c r="M201">
        <v>101.9</v>
      </c>
      <c r="N201" s="13" t="str">
        <f>IF(A201&gt;=DATE(2018,7,1),INDEX(Assumptions!$C$15:$K$15,MATCH(YEAR(EOMONTH($A201,6)),Assumptions!$C$14:$K$14,0))/100,"-")</f>
        <v>-</v>
      </c>
      <c r="O201" s="17">
        <f t="shared" si="15"/>
        <v>158.19999999999999</v>
      </c>
      <c r="P201" s="17">
        <f t="shared" si="16"/>
        <v>158.69999999999999</v>
      </c>
      <c r="Q201" s="17" t="e">
        <f t="shared" si="17"/>
        <v>#VALUE!</v>
      </c>
      <c r="R201" s="17" t="e">
        <f t="shared" si="14"/>
        <v>#VALUE!</v>
      </c>
      <c r="S201" s="22">
        <f>IF(ISBLANK(G201),S200*((1+Assumptions!$C$5)^(1/12)),G201)</f>
        <v>0</v>
      </c>
      <c r="T201" s="22" t="e">
        <f>IF(ISBLANK(H201),T200*((1+Assumptions!$C$6)^(1/12)),H201)</f>
        <v>#VALUE!</v>
      </c>
      <c r="U201" s="22">
        <f>IF(ISBLANK(I201),U200*((1+Assumptions!$C$7)^(1/12)),I201)</f>
        <v>0</v>
      </c>
      <c r="V201" s="22" t="e">
        <f>IF(ISBLANK(J201),V200*((1+Assumptions!$C$8)^(1/12)),J201)</f>
        <v>#VALUE!</v>
      </c>
      <c r="W201" s="22" t="e">
        <f>IF(ISBLANK(K201),W200*((1+Assumptions!$C$9)^(1/12)),K201)</f>
        <v>#VALUE!</v>
      </c>
      <c r="X201" s="22">
        <f>IF(ISBLANK(M201),X200*((1+Assumptions!$C$10)^(1/12)),M201)</f>
        <v>101.9</v>
      </c>
    </row>
    <row r="202" spans="1:24" x14ac:dyDescent="0.2">
      <c r="A202" s="1">
        <v>42583</v>
      </c>
      <c r="B202">
        <f t="shared" si="18"/>
        <v>2017</v>
      </c>
      <c r="C202" s="19">
        <v>157.6</v>
      </c>
      <c r="D202" s="19">
        <v>157</v>
      </c>
      <c r="E202" s="19"/>
      <c r="J202" s="19"/>
      <c r="K202" s="79"/>
      <c r="L202" s="19">
        <v>113.4</v>
      </c>
      <c r="M202">
        <v>102</v>
      </c>
      <c r="N202" s="13" t="str">
        <f>IF(A202&gt;=DATE(2018,7,1),INDEX(Assumptions!$C$15:$K$15,MATCH(YEAR(EOMONTH($A202,6)),Assumptions!$C$14:$K$14,0))/100,"-")</f>
        <v>-</v>
      </c>
      <c r="O202" s="17">
        <f t="shared" si="15"/>
        <v>157.6</v>
      </c>
      <c r="P202" s="17">
        <f t="shared" si="16"/>
        <v>157</v>
      </c>
      <c r="Q202" s="17" t="e">
        <f t="shared" si="17"/>
        <v>#VALUE!</v>
      </c>
      <c r="R202" s="17" t="e">
        <f t="shared" si="14"/>
        <v>#VALUE!</v>
      </c>
      <c r="S202" s="22">
        <f>IF(ISBLANK(G202),S201*((1+Assumptions!$C$5)^(1/12)),G202)</f>
        <v>0</v>
      </c>
      <c r="T202" s="22" t="e">
        <f>IF(ISBLANK(H202),T201*((1+Assumptions!$C$6)^(1/12)),H202)</f>
        <v>#VALUE!</v>
      </c>
      <c r="U202" s="22">
        <f>IF(ISBLANK(I202),U201*((1+Assumptions!$C$7)^(1/12)),I202)</f>
        <v>0</v>
      </c>
      <c r="V202" s="22" t="e">
        <f>IF(ISBLANK(J202),V201*((1+Assumptions!$C$8)^(1/12)),J202)</f>
        <v>#VALUE!</v>
      </c>
      <c r="W202" s="22" t="e">
        <f>IF(ISBLANK(K202),W201*((1+Assumptions!$C$9)^(1/12)),K202)</f>
        <v>#VALUE!</v>
      </c>
      <c r="X202" s="22">
        <f>IF(ISBLANK(M202),X201*((1+Assumptions!$C$10)^(1/12)),M202)</f>
        <v>102</v>
      </c>
    </row>
    <row r="203" spans="1:24" x14ac:dyDescent="0.2">
      <c r="A203" s="1">
        <v>42614</v>
      </c>
      <c r="B203">
        <f t="shared" si="18"/>
        <v>2017</v>
      </c>
      <c r="C203" s="19">
        <v>157.69999999999999</v>
      </c>
      <c r="D203" s="19">
        <v>157.4</v>
      </c>
      <c r="E203" s="19"/>
      <c r="J203" s="19"/>
      <c r="K203" s="79"/>
      <c r="L203" s="19">
        <v>113.4</v>
      </c>
      <c r="M203">
        <v>102.1</v>
      </c>
      <c r="N203" s="13" t="str">
        <f>IF(A203&gt;=DATE(2018,7,1),INDEX(Assumptions!$C$15:$K$15,MATCH(YEAR(EOMONTH($A203,6)),Assumptions!$C$14:$K$14,0))/100,"-")</f>
        <v>-</v>
      </c>
      <c r="O203" s="17">
        <f t="shared" si="15"/>
        <v>157.69999999999999</v>
      </c>
      <c r="P203" s="17">
        <f t="shared" si="16"/>
        <v>157.4</v>
      </c>
      <c r="Q203" s="17" t="e">
        <f t="shared" si="17"/>
        <v>#VALUE!</v>
      </c>
      <c r="R203" s="17" t="e">
        <f t="shared" si="14"/>
        <v>#VALUE!</v>
      </c>
      <c r="S203" s="22">
        <f>IF(ISBLANK(G203),S202*((1+Assumptions!$C$5)^(1/12)),G203)</f>
        <v>0</v>
      </c>
      <c r="T203" s="22" t="e">
        <f>IF(ISBLANK(H203),T202*((1+Assumptions!$C$6)^(1/12)),H203)</f>
        <v>#VALUE!</v>
      </c>
      <c r="U203" s="22">
        <f>IF(ISBLANK(I203),U202*((1+Assumptions!$C$7)^(1/12)),I203)</f>
        <v>0</v>
      </c>
      <c r="V203" s="22" t="e">
        <f>IF(ISBLANK(J203),V202*((1+Assumptions!$C$8)^(1/12)),J203)</f>
        <v>#VALUE!</v>
      </c>
      <c r="W203" s="22" t="e">
        <f>IF(ISBLANK(K203),W202*((1+Assumptions!$C$9)^(1/12)),K203)</f>
        <v>#VALUE!</v>
      </c>
      <c r="X203" s="22">
        <f>IF(ISBLANK(M203),X202*((1+Assumptions!$C$10)^(1/12)),M203)</f>
        <v>102.1</v>
      </c>
    </row>
    <row r="204" spans="1:24" x14ac:dyDescent="0.2">
      <c r="A204" s="1">
        <v>42644</v>
      </c>
      <c r="B204">
        <f t="shared" si="18"/>
        <v>2017</v>
      </c>
      <c r="C204" s="19">
        <v>158.4</v>
      </c>
      <c r="D204" s="19">
        <v>163.69999999999999</v>
      </c>
      <c r="E204" s="19"/>
      <c r="J204" s="19"/>
      <c r="K204" s="79"/>
      <c r="L204" s="19">
        <v>114</v>
      </c>
      <c r="M204">
        <v>102.7</v>
      </c>
      <c r="N204" s="13" t="str">
        <f>IF(A204&gt;=DATE(2018,7,1),INDEX(Assumptions!$C$15:$K$15,MATCH(YEAR(EOMONTH($A204,6)),Assumptions!$C$14:$K$14,0))/100,"-")</f>
        <v>-</v>
      </c>
      <c r="O204" s="17">
        <f t="shared" si="15"/>
        <v>158.4</v>
      </c>
      <c r="P204" s="17">
        <f t="shared" si="16"/>
        <v>163.69999999999999</v>
      </c>
      <c r="Q204" s="17" t="e">
        <f t="shared" si="17"/>
        <v>#VALUE!</v>
      </c>
      <c r="R204" s="17" t="e">
        <f t="shared" si="14"/>
        <v>#VALUE!</v>
      </c>
      <c r="S204" s="22">
        <f>IF(ISBLANK(G204),S203*((1+Assumptions!$C$5)^(1/12)),G204)</f>
        <v>0</v>
      </c>
      <c r="T204" s="22" t="e">
        <f>IF(ISBLANK(H204),T203*((1+Assumptions!$C$6)^(1/12)),H204)</f>
        <v>#VALUE!</v>
      </c>
      <c r="U204" s="22">
        <f>IF(ISBLANK(I204),U203*((1+Assumptions!$C$7)^(1/12)),I204)</f>
        <v>0</v>
      </c>
      <c r="V204" s="22" t="e">
        <f>IF(ISBLANK(J204),V203*((1+Assumptions!$C$8)^(1/12)),J204)</f>
        <v>#VALUE!</v>
      </c>
      <c r="W204" s="22" t="e">
        <f>IF(ISBLANK(K204),W203*((1+Assumptions!$C$9)^(1/12)),K204)</f>
        <v>#VALUE!</v>
      </c>
      <c r="X204" s="22">
        <f>IF(ISBLANK(M204),X203*((1+Assumptions!$C$10)^(1/12)),M204)</f>
        <v>102.7</v>
      </c>
    </row>
    <row r="205" spans="1:24" x14ac:dyDescent="0.2">
      <c r="A205" s="1">
        <v>42675</v>
      </c>
      <c r="B205">
        <f t="shared" si="18"/>
        <v>2017</v>
      </c>
      <c r="C205" s="19">
        <v>158.9</v>
      </c>
      <c r="D205" s="19">
        <v>159.6</v>
      </c>
      <c r="E205" s="19"/>
      <c r="J205" s="19"/>
      <c r="K205" s="79"/>
      <c r="L205" s="19">
        <v>114.2</v>
      </c>
      <c r="M205">
        <v>102.7</v>
      </c>
      <c r="N205" s="13" t="str">
        <f>IF(A205&gt;=DATE(2018,7,1),INDEX(Assumptions!$C$15:$K$15,MATCH(YEAR(EOMONTH($A205,6)),Assumptions!$C$14:$K$14,0))/100,"-")</f>
        <v>-</v>
      </c>
      <c r="O205" s="17">
        <f t="shared" si="15"/>
        <v>158.9</v>
      </c>
      <c r="P205" s="17">
        <f t="shared" si="16"/>
        <v>159.6</v>
      </c>
      <c r="Q205" s="17" t="e">
        <f t="shared" si="17"/>
        <v>#VALUE!</v>
      </c>
      <c r="R205" s="17" t="e">
        <f t="shared" si="14"/>
        <v>#VALUE!</v>
      </c>
      <c r="S205" s="22">
        <f>IF(ISBLANK(G205),S204*((1+Assumptions!$C$5)^(1/12)),G205)</f>
        <v>0</v>
      </c>
      <c r="T205" s="22" t="e">
        <f>IF(ISBLANK(H205),T204*((1+Assumptions!$C$6)^(1/12)),H205)</f>
        <v>#VALUE!</v>
      </c>
      <c r="U205" s="22">
        <f>IF(ISBLANK(I205),U204*((1+Assumptions!$C$7)^(1/12)),I205)</f>
        <v>0</v>
      </c>
      <c r="V205" s="22" t="e">
        <f>IF(ISBLANK(J205),V204*((1+Assumptions!$C$8)^(1/12)),J205)</f>
        <v>#VALUE!</v>
      </c>
      <c r="W205" s="22" t="e">
        <f>IF(ISBLANK(K205),W204*((1+Assumptions!$C$9)^(1/12)),K205)</f>
        <v>#VALUE!</v>
      </c>
      <c r="X205" s="22">
        <f>IF(ISBLANK(M205),X204*((1+Assumptions!$C$10)^(1/12)),M205)</f>
        <v>102.7</v>
      </c>
    </row>
    <row r="206" spans="1:24" x14ac:dyDescent="0.2">
      <c r="A206" s="1">
        <v>42705</v>
      </c>
      <c r="B206">
        <f t="shared" si="18"/>
        <v>2017</v>
      </c>
      <c r="C206" s="19">
        <v>158</v>
      </c>
      <c r="D206" s="19">
        <v>158.80000000000001</v>
      </c>
      <c r="E206" s="19"/>
      <c r="J206" s="19"/>
      <c r="K206" s="79"/>
      <c r="L206" s="19">
        <v>114.3</v>
      </c>
      <c r="M206">
        <v>102.9</v>
      </c>
      <c r="N206" s="13" t="str">
        <f>IF(A206&gt;=DATE(2018,7,1),INDEX(Assumptions!$C$15:$K$15,MATCH(YEAR(EOMONTH($A206,6)),Assumptions!$C$14:$K$14,0))/100,"-")</f>
        <v>-</v>
      </c>
      <c r="O206" s="17">
        <f t="shared" si="15"/>
        <v>158</v>
      </c>
      <c r="P206" s="17">
        <f t="shared" si="16"/>
        <v>158.80000000000001</v>
      </c>
      <c r="Q206" s="17" t="e">
        <f t="shared" si="17"/>
        <v>#VALUE!</v>
      </c>
      <c r="R206" s="17" t="e">
        <f t="shared" si="14"/>
        <v>#VALUE!</v>
      </c>
      <c r="S206" s="22">
        <f>IF(ISBLANK(G206),S205*((1+Assumptions!$C$5)^(1/12)),G206)</f>
        <v>0</v>
      </c>
      <c r="T206" s="22" t="e">
        <f>IF(ISBLANK(H206),T205*((1+Assumptions!$C$6)^(1/12)),H206)</f>
        <v>#VALUE!</v>
      </c>
      <c r="U206" s="22">
        <f>IF(ISBLANK(I206),U205*((1+Assumptions!$C$7)^(1/12)),I206)</f>
        <v>0</v>
      </c>
      <c r="V206" s="22" t="e">
        <f>IF(ISBLANK(J206),V205*((1+Assumptions!$C$8)^(1/12)),J206)</f>
        <v>#VALUE!</v>
      </c>
      <c r="W206" s="22" t="e">
        <f>IF(ISBLANK(K206),W205*((1+Assumptions!$C$9)^(1/12)),K206)</f>
        <v>#VALUE!</v>
      </c>
      <c r="X206" s="22">
        <f>IF(ISBLANK(M206),X205*((1+Assumptions!$C$10)^(1/12)),M206)</f>
        <v>102.9</v>
      </c>
    </row>
    <row r="207" spans="1:24" x14ac:dyDescent="0.2">
      <c r="A207" s="1">
        <v>42736</v>
      </c>
      <c r="B207">
        <f t="shared" si="18"/>
        <v>2017</v>
      </c>
      <c r="C207" s="19">
        <v>158.5</v>
      </c>
      <c r="D207" s="19">
        <v>156.6</v>
      </c>
      <c r="E207" s="19"/>
      <c r="J207" s="19"/>
      <c r="K207" s="79"/>
      <c r="L207" s="19">
        <v>115.5</v>
      </c>
      <c r="M207">
        <v>103.3</v>
      </c>
      <c r="N207" s="13" t="str">
        <f>IF(A207&gt;=DATE(2018,7,1),INDEX(Assumptions!$C$15:$K$15,MATCH(YEAR(EOMONTH($A207,6)),Assumptions!$C$14:$K$14,0))/100,"-")</f>
        <v>-</v>
      </c>
      <c r="O207" s="17">
        <f t="shared" si="15"/>
        <v>158.5</v>
      </c>
      <c r="P207" s="17">
        <f t="shared" si="16"/>
        <v>156.6</v>
      </c>
      <c r="Q207" s="17" t="e">
        <f t="shared" si="17"/>
        <v>#VALUE!</v>
      </c>
      <c r="R207" s="17" t="e">
        <f t="shared" si="14"/>
        <v>#VALUE!</v>
      </c>
      <c r="S207" s="22">
        <f>IF(ISBLANK(G207),S206*((1+Assumptions!$C$5)^(1/12)),G207)</f>
        <v>0</v>
      </c>
      <c r="T207" s="22" t="e">
        <f>IF(ISBLANK(H207),T206*((1+Assumptions!$C$6)^(1/12)),H207)</f>
        <v>#VALUE!</v>
      </c>
      <c r="U207" s="22">
        <f>IF(ISBLANK(I207),U206*((1+Assumptions!$C$7)^(1/12)),I207)</f>
        <v>0</v>
      </c>
      <c r="V207" s="22" t="e">
        <f>IF(ISBLANK(J207),V206*((1+Assumptions!$C$8)^(1/12)),J207)</f>
        <v>#VALUE!</v>
      </c>
      <c r="W207" s="22" t="e">
        <f>IF(ISBLANK(K207),W206*((1+Assumptions!$C$9)^(1/12)),K207)</f>
        <v>#VALUE!</v>
      </c>
      <c r="X207" s="22">
        <f>IF(ISBLANK(M207),X206*((1+Assumptions!$C$10)^(1/12)),M207)</f>
        <v>103.3</v>
      </c>
    </row>
    <row r="208" spans="1:24" x14ac:dyDescent="0.2">
      <c r="A208" s="1">
        <v>42767</v>
      </c>
      <c r="B208">
        <f t="shared" si="18"/>
        <v>2017</v>
      </c>
      <c r="C208" s="19">
        <v>159.30000000000001</v>
      </c>
      <c r="D208" s="19">
        <v>158.4</v>
      </c>
      <c r="E208" s="19"/>
      <c r="J208" s="19"/>
      <c r="K208" s="79"/>
      <c r="L208" s="19">
        <v>115.5</v>
      </c>
      <c r="M208">
        <v>103.1</v>
      </c>
      <c r="N208" s="13" t="str">
        <f>IF(A208&gt;=DATE(2018,7,1),INDEX(Assumptions!$C$15:$K$15,MATCH(YEAR(EOMONTH($A208,6)),Assumptions!$C$14:$K$14,0))/100,"-")</f>
        <v>-</v>
      </c>
      <c r="O208" s="17">
        <f t="shared" si="15"/>
        <v>159.30000000000001</v>
      </c>
      <c r="P208" s="17">
        <f t="shared" si="16"/>
        <v>158.4</v>
      </c>
      <c r="Q208" s="17" t="e">
        <f t="shared" si="17"/>
        <v>#VALUE!</v>
      </c>
      <c r="R208" s="17" t="e">
        <f t="shared" si="14"/>
        <v>#VALUE!</v>
      </c>
      <c r="S208" s="22">
        <f>IF(ISBLANK(G208),S207*((1+Assumptions!$C$5)^(1/12)),G208)</f>
        <v>0</v>
      </c>
      <c r="T208" s="22" t="e">
        <f>IF(ISBLANK(H208),T207*((1+Assumptions!$C$6)^(1/12)),H208)</f>
        <v>#VALUE!</v>
      </c>
      <c r="U208" s="22">
        <f>IF(ISBLANK(I208),U207*((1+Assumptions!$C$7)^(1/12)),I208)</f>
        <v>0</v>
      </c>
      <c r="V208" s="22" t="e">
        <f>IF(ISBLANK(J208),V207*((1+Assumptions!$C$8)^(1/12)),J208)</f>
        <v>#VALUE!</v>
      </c>
      <c r="W208" s="22" t="e">
        <f>IF(ISBLANK(K208),W207*((1+Assumptions!$C$9)^(1/12)),K208)</f>
        <v>#VALUE!</v>
      </c>
      <c r="X208" s="22">
        <f>IF(ISBLANK(M208),X207*((1+Assumptions!$C$10)^(1/12)),M208)</f>
        <v>103.1</v>
      </c>
    </row>
    <row r="209" spans="1:24" x14ac:dyDescent="0.2">
      <c r="A209" s="1">
        <v>42795</v>
      </c>
      <c r="B209">
        <f t="shared" si="18"/>
        <v>2017</v>
      </c>
      <c r="C209" s="19">
        <v>160.30000000000001</v>
      </c>
      <c r="D209" s="19">
        <v>156.5</v>
      </c>
      <c r="E209" s="19"/>
      <c r="J209" s="19"/>
      <c r="K209" s="79"/>
      <c r="L209" s="19">
        <v>115.9</v>
      </c>
      <c r="M209">
        <v>103.5</v>
      </c>
      <c r="N209" s="13" t="str">
        <f>IF(A209&gt;=DATE(2018,7,1),INDEX(Assumptions!$C$15:$K$15,MATCH(YEAR(EOMONTH($A209,6)),Assumptions!$C$14:$K$14,0))/100,"-")</f>
        <v>-</v>
      </c>
      <c r="O209" s="17">
        <f t="shared" si="15"/>
        <v>160.30000000000001</v>
      </c>
      <c r="P209" s="17">
        <f t="shared" si="16"/>
        <v>156.5</v>
      </c>
      <c r="Q209" s="17" t="e">
        <f t="shared" si="17"/>
        <v>#VALUE!</v>
      </c>
      <c r="R209" s="17" t="e">
        <f t="shared" si="14"/>
        <v>#VALUE!</v>
      </c>
      <c r="S209" s="22">
        <f>IF(ISBLANK(G209),S208*((1+Assumptions!$C$5)^(1/12)),G209)</f>
        <v>0</v>
      </c>
      <c r="T209" s="22" t="e">
        <f>IF(ISBLANK(H209),T208*((1+Assumptions!$C$6)^(1/12)),H209)</f>
        <v>#VALUE!</v>
      </c>
      <c r="U209" s="22">
        <f>IF(ISBLANK(I209),U208*((1+Assumptions!$C$7)^(1/12)),I209)</f>
        <v>0</v>
      </c>
      <c r="V209" s="22" t="e">
        <f>IF(ISBLANK(J209),V208*((1+Assumptions!$C$8)^(1/12)),J209)</f>
        <v>#VALUE!</v>
      </c>
      <c r="W209" s="22" t="e">
        <f>IF(ISBLANK(K209),W208*((1+Assumptions!$C$9)^(1/12)),K209)</f>
        <v>#VALUE!</v>
      </c>
      <c r="X209" s="22">
        <f>IF(ISBLANK(M209),X208*((1+Assumptions!$C$10)^(1/12)),M209)</f>
        <v>103.5</v>
      </c>
    </row>
    <row r="210" spans="1:24" x14ac:dyDescent="0.2">
      <c r="A210" s="1">
        <v>42826</v>
      </c>
      <c r="B210">
        <f t="shared" si="18"/>
        <v>2018</v>
      </c>
      <c r="C210" s="19">
        <v>160.30000000000001</v>
      </c>
      <c r="D210" s="19">
        <v>156.6</v>
      </c>
      <c r="E210" s="19"/>
      <c r="J210" s="19"/>
      <c r="K210" s="79"/>
      <c r="L210" s="19">
        <v>115.8</v>
      </c>
      <c r="M210">
        <v>103.7</v>
      </c>
      <c r="N210" s="13" t="str">
        <f>IF(A210&gt;=DATE(2018,7,1),INDEX(Assumptions!$C$15:$K$15,MATCH(YEAR(EOMONTH($A210,6)),Assumptions!$C$14:$K$14,0))/100,"-")</f>
        <v>-</v>
      </c>
      <c r="O210" s="17">
        <f t="shared" si="15"/>
        <v>160.30000000000001</v>
      </c>
      <c r="P210" s="17">
        <f t="shared" si="16"/>
        <v>156.6</v>
      </c>
      <c r="Q210" s="17" t="e">
        <f t="shared" si="17"/>
        <v>#VALUE!</v>
      </c>
      <c r="R210" s="17" t="e">
        <f t="shared" si="14"/>
        <v>#VALUE!</v>
      </c>
      <c r="S210" s="22">
        <f>IF(ISBLANK(G210),S209*((1+Assumptions!$C$5)^(1/12)),G210)</f>
        <v>0</v>
      </c>
      <c r="T210" s="22" t="e">
        <f>IF(ISBLANK(H210),T209*((1+Assumptions!$C$6)^(1/12)),H210)</f>
        <v>#VALUE!</v>
      </c>
      <c r="U210" s="22">
        <f>IF(ISBLANK(I210),U209*((1+Assumptions!$C$7)^(1/12)),I210)</f>
        <v>0</v>
      </c>
      <c r="V210" s="22" t="e">
        <f>IF(ISBLANK(J210),V209*((1+Assumptions!$C$8)^(1/12)),J210)</f>
        <v>#VALUE!</v>
      </c>
      <c r="W210" s="22" t="e">
        <f>IF(ISBLANK(K210),W209*((1+Assumptions!$C$9)^(1/12)),K210)</f>
        <v>#VALUE!</v>
      </c>
      <c r="X210" s="22">
        <f>IF(ISBLANK(M210),X209*((1+Assumptions!$C$10)^(1/12)),M210)</f>
        <v>103.7</v>
      </c>
    </row>
    <row r="211" spans="1:24" x14ac:dyDescent="0.2">
      <c r="A211" s="1">
        <v>42856</v>
      </c>
      <c r="B211">
        <f t="shared" si="18"/>
        <v>2018</v>
      </c>
      <c r="C211" s="19">
        <v>160.5</v>
      </c>
      <c r="D211" s="19">
        <v>156.69999999999999</v>
      </c>
      <c r="E211" s="19"/>
      <c r="J211" s="19"/>
      <c r="K211" s="79"/>
      <c r="L211" s="19">
        <v>116.3</v>
      </c>
      <c r="M211">
        <v>102.9</v>
      </c>
      <c r="N211" s="13" t="str">
        <f>IF(A211&gt;=DATE(2018,7,1),INDEX(Assumptions!$C$15:$K$15,MATCH(YEAR(EOMONTH($A211,6)),Assumptions!$C$14:$K$14,0))/100,"-")</f>
        <v>-</v>
      </c>
      <c r="O211" s="17">
        <f t="shared" si="15"/>
        <v>160.5</v>
      </c>
      <c r="P211" s="17">
        <f t="shared" si="16"/>
        <v>156.69999999999999</v>
      </c>
      <c r="Q211" s="17" t="e">
        <f t="shared" si="17"/>
        <v>#VALUE!</v>
      </c>
      <c r="R211" s="17" t="e">
        <f t="shared" si="14"/>
        <v>#VALUE!</v>
      </c>
      <c r="S211" s="22">
        <f>IF(ISBLANK(G211),S210*((1+Assumptions!$C$5)^(1/12)),G211)</f>
        <v>0</v>
      </c>
      <c r="T211" s="22" t="e">
        <f>IF(ISBLANK(H211),T210*((1+Assumptions!$C$6)^(1/12)),H211)</f>
        <v>#VALUE!</v>
      </c>
      <c r="U211" s="22">
        <f>IF(ISBLANK(I211),U210*((1+Assumptions!$C$7)^(1/12)),I211)</f>
        <v>0</v>
      </c>
      <c r="V211" s="22" t="e">
        <f>IF(ISBLANK(J211),V210*((1+Assumptions!$C$8)^(1/12)),J211)</f>
        <v>#VALUE!</v>
      </c>
      <c r="W211" s="22" t="e">
        <f>IF(ISBLANK(K211),W210*((1+Assumptions!$C$9)^(1/12)),K211)</f>
        <v>#VALUE!</v>
      </c>
      <c r="X211" s="22">
        <f>IF(ISBLANK(M211),X210*((1+Assumptions!$C$10)^(1/12)),M211)</f>
        <v>102.9</v>
      </c>
    </row>
    <row r="212" spans="1:24" x14ac:dyDescent="0.2">
      <c r="A212" s="1">
        <v>42887</v>
      </c>
      <c r="B212">
        <f t="shared" si="18"/>
        <v>2018</v>
      </c>
      <c r="C212" s="19">
        <v>162.5</v>
      </c>
      <c r="D212" s="19">
        <v>158.5</v>
      </c>
      <c r="E212" s="19"/>
      <c r="J212" s="19"/>
      <c r="K212" s="79"/>
      <c r="L212" s="19">
        <v>116.3</v>
      </c>
      <c r="M212">
        <v>103.1</v>
      </c>
      <c r="N212" s="13" t="str">
        <f>IF(A212&gt;=DATE(2018,7,1),INDEX(Assumptions!$C$15:$K$15,MATCH(YEAR(EOMONTH($A212,6)),Assumptions!$C$14:$K$14,0))/100,"-")</f>
        <v>-</v>
      </c>
      <c r="O212" s="17">
        <f t="shared" si="15"/>
        <v>162.5</v>
      </c>
      <c r="P212" s="17">
        <f t="shared" si="16"/>
        <v>158.5</v>
      </c>
      <c r="Q212" s="17" t="e">
        <f t="shared" si="17"/>
        <v>#VALUE!</v>
      </c>
      <c r="R212" s="17" t="e">
        <f t="shared" si="14"/>
        <v>#VALUE!</v>
      </c>
      <c r="S212" s="22">
        <f>IF(ISBLANK(G212),S211*((1+Assumptions!$C$5)^(1/12)),G212)</f>
        <v>0</v>
      </c>
      <c r="T212" s="22" t="e">
        <f>IF(ISBLANK(H212),T211*((1+Assumptions!$C$6)^(1/12)),H212)</f>
        <v>#VALUE!</v>
      </c>
      <c r="U212" s="22">
        <f>IF(ISBLANK(I212),U211*((1+Assumptions!$C$7)^(1/12)),I212)</f>
        <v>0</v>
      </c>
      <c r="V212" s="22" t="e">
        <f>IF(ISBLANK(J212),V211*((1+Assumptions!$C$8)^(1/12)),J212)</f>
        <v>#VALUE!</v>
      </c>
      <c r="W212" s="22" t="e">
        <f>IF(ISBLANK(K212),W211*((1+Assumptions!$C$9)^(1/12)),K212)</f>
        <v>#VALUE!</v>
      </c>
      <c r="X212" s="22">
        <f>IF(ISBLANK(M212),X211*((1+Assumptions!$C$10)^(1/12)),M212)</f>
        <v>103.1</v>
      </c>
    </row>
    <row r="213" spans="1:24" x14ac:dyDescent="0.2">
      <c r="A213" s="1">
        <v>42917</v>
      </c>
      <c r="B213">
        <f t="shared" si="18"/>
        <v>2018</v>
      </c>
      <c r="C213" s="19">
        <v>160.80000000000001</v>
      </c>
      <c r="D213" s="19">
        <v>159.69999999999999</v>
      </c>
      <c r="E213" s="19"/>
      <c r="J213" s="19"/>
      <c r="K213" s="79"/>
      <c r="L213" s="19">
        <v>116.5</v>
      </c>
      <c r="M213">
        <v>103.3</v>
      </c>
      <c r="N213" s="13" t="str">
        <f>IF(A213&gt;=DATE(2018,7,1),INDEX(Assumptions!$C$15:$K$15,MATCH(YEAR(EOMONTH($A213,6)),Assumptions!$C$14:$K$14,0))/100,"-")</f>
        <v>-</v>
      </c>
      <c r="O213" s="17">
        <f t="shared" si="15"/>
        <v>160.80000000000001</v>
      </c>
      <c r="P213" s="17">
        <f t="shared" si="16"/>
        <v>159.69999999999999</v>
      </c>
      <c r="Q213" s="17" t="e">
        <f t="shared" si="17"/>
        <v>#VALUE!</v>
      </c>
      <c r="R213" s="17" t="e">
        <f t="shared" si="14"/>
        <v>#VALUE!</v>
      </c>
      <c r="S213" s="22">
        <f>IF(ISBLANK(G213),S212*((1+Assumptions!$C$5)^(1/12)),G213)</f>
        <v>0</v>
      </c>
      <c r="T213" s="22" t="e">
        <f>IF(ISBLANK(H213),T212*((1+Assumptions!$C$6)^(1/12)),H213)</f>
        <v>#VALUE!</v>
      </c>
      <c r="U213" s="22">
        <f>IF(ISBLANK(I213),U212*((1+Assumptions!$C$7)^(1/12)),I213)</f>
        <v>0</v>
      </c>
      <c r="V213" s="22" t="e">
        <f>IF(ISBLANK(J213),V212*((1+Assumptions!$C$8)^(1/12)),J213)</f>
        <v>#VALUE!</v>
      </c>
      <c r="W213" s="22" t="e">
        <f>IF(ISBLANK(K213),W212*((1+Assumptions!$C$9)^(1/12)),K213)</f>
        <v>#VALUE!</v>
      </c>
      <c r="X213" s="22">
        <f>IF(ISBLANK(M213),X212*((1+Assumptions!$C$10)^(1/12)),M213)</f>
        <v>103.3</v>
      </c>
    </row>
    <row r="214" spans="1:24" x14ac:dyDescent="0.2">
      <c r="A214" s="1">
        <v>42948</v>
      </c>
      <c r="B214">
        <f t="shared" si="18"/>
        <v>2018</v>
      </c>
      <c r="C214" s="19">
        <v>161.6</v>
      </c>
      <c r="D214" s="19">
        <v>161.1</v>
      </c>
      <c r="E214" s="19"/>
      <c r="J214" s="19"/>
      <c r="K214" s="79"/>
      <c r="L214" s="19">
        <v>116.5</v>
      </c>
      <c r="M214">
        <v>103.5</v>
      </c>
      <c r="N214" s="13" t="str">
        <f>IF(A214&gt;=DATE(2018,7,1),INDEX(Assumptions!$C$15:$K$15,MATCH(YEAR(EOMONTH($A214,6)),Assumptions!$C$14:$K$14,0))/100,"-")</f>
        <v>-</v>
      </c>
      <c r="O214" s="17">
        <f t="shared" si="15"/>
        <v>161.6</v>
      </c>
      <c r="P214" s="17">
        <f t="shared" si="16"/>
        <v>161.1</v>
      </c>
      <c r="Q214" s="17" t="e">
        <f t="shared" si="17"/>
        <v>#VALUE!</v>
      </c>
      <c r="R214" s="17" t="e">
        <f t="shared" si="14"/>
        <v>#VALUE!</v>
      </c>
      <c r="S214" s="22">
        <f>IF(ISBLANK(G214),S213*((1+Assumptions!$C$5)^(1/12)),G214)</f>
        <v>0</v>
      </c>
      <c r="T214" s="22" t="e">
        <f>IF(ISBLANK(H214),T213*((1+Assumptions!$C$6)^(1/12)),H214)</f>
        <v>#VALUE!</v>
      </c>
      <c r="U214" s="22">
        <f>IF(ISBLANK(I214),U213*((1+Assumptions!$C$7)^(1/12)),I214)</f>
        <v>0</v>
      </c>
      <c r="V214" s="22" t="e">
        <f>IF(ISBLANK(J214),V213*((1+Assumptions!$C$8)^(1/12)),J214)</f>
        <v>#VALUE!</v>
      </c>
      <c r="W214" s="22" t="e">
        <f>IF(ISBLANK(K214),W213*((1+Assumptions!$C$9)^(1/12)),K214)</f>
        <v>#VALUE!</v>
      </c>
      <c r="X214" s="22">
        <f>IF(ISBLANK(M214),X213*((1+Assumptions!$C$10)^(1/12)),M214)</f>
        <v>103.5</v>
      </c>
    </row>
    <row r="215" spans="1:24" x14ac:dyDescent="0.2">
      <c r="A215" s="1">
        <v>42979</v>
      </c>
      <c r="B215">
        <f t="shared" si="18"/>
        <v>2018</v>
      </c>
      <c r="C215" s="19">
        <v>162.5</v>
      </c>
      <c r="D215" s="19">
        <v>163.30000000000001</v>
      </c>
      <c r="E215" s="19"/>
      <c r="J215" s="19"/>
      <c r="K215" s="79"/>
      <c r="L215" s="19">
        <v>116.7</v>
      </c>
      <c r="M215">
        <v>104.1</v>
      </c>
      <c r="N215" s="13" t="str">
        <f>IF(A215&gt;=DATE(2018,7,1),INDEX(Assumptions!$C$15:$K$15,MATCH(YEAR(EOMONTH($A215,6)),Assumptions!$C$14:$K$14,0))/100,"-")</f>
        <v>-</v>
      </c>
      <c r="O215" s="17">
        <f t="shared" si="15"/>
        <v>162.5</v>
      </c>
      <c r="P215" s="17">
        <f t="shared" si="16"/>
        <v>163.30000000000001</v>
      </c>
      <c r="Q215" s="17" t="e">
        <f t="shared" si="17"/>
        <v>#VALUE!</v>
      </c>
      <c r="R215" s="17" t="e">
        <f t="shared" si="14"/>
        <v>#VALUE!</v>
      </c>
      <c r="S215" s="22">
        <f>IF(ISBLANK(G215),S214*((1+Assumptions!$C$5)^(1/12)),G215)</f>
        <v>0</v>
      </c>
      <c r="T215" s="22" t="e">
        <f>IF(ISBLANK(H215),T214*((1+Assumptions!$C$6)^(1/12)),H215)</f>
        <v>#VALUE!</v>
      </c>
      <c r="U215" s="22">
        <f>IF(ISBLANK(I215),U214*((1+Assumptions!$C$7)^(1/12)),I215)</f>
        <v>0</v>
      </c>
      <c r="V215" s="22" t="e">
        <f>IF(ISBLANK(J215),V214*((1+Assumptions!$C$8)^(1/12)),J215)</f>
        <v>#VALUE!</v>
      </c>
      <c r="W215" s="22" t="e">
        <f>IF(ISBLANK(K215),W214*((1+Assumptions!$C$9)^(1/12)),K215)</f>
        <v>#VALUE!</v>
      </c>
      <c r="X215" s="22">
        <f>IF(ISBLANK(M215),X214*((1+Assumptions!$C$10)^(1/12)),M215)</f>
        <v>104.1</v>
      </c>
    </row>
    <row r="216" spans="1:24" x14ac:dyDescent="0.2">
      <c r="A216" s="1">
        <v>43009</v>
      </c>
      <c r="B216">
        <f t="shared" si="18"/>
        <v>2018</v>
      </c>
      <c r="C216" s="19">
        <v>162.1</v>
      </c>
      <c r="D216" s="19">
        <v>163.69999999999999</v>
      </c>
      <c r="E216" s="19"/>
      <c r="J216" s="19"/>
      <c r="K216" s="79"/>
      <c r="L216" s="19">
        <v>116.5</v>
      </c>
      <c r="M216">
        <v>104</v>
      </c>
      <c r="N216" s="13" t="str">
        <f>IF(A216&gt;=DATE(2018,7,1),INDEX(Assumptions!$C$15:$K$15,MATCH(YEAR(EOMONTH($A216,6)),Assumptions!$C$14:$K$14,0))/100,"-")</f>
        <v>-</v>
      </c>
      <c r="O216" s="17">
        <f t="shared" si="15"/>
        <v>162.1</v>
      </c>
      <c r="P216" s="17">
        <f t="shared" si="16"/>
        <v>163.69999999999999</v>
      </c>
      <c r="Q216" s="17" t="e">
        <f t="shared" si="17"/>
        <v>#VALUE!</v>
      </c>
      <c r="R216" s="17" t="e">
        <f t="shared" si="14"/>
        <v>#VALUE!</v>
      </c>
      <c r="S216" s="22">
        <f>IF(ISBLANK(G216),S215*((1+Assumptions!$C$5)^(1/12)),G216)</f>
        <v>0</v>
      </c>
      <c r="T216" s="22" t="e">
        <f>IF(ISBLANK(H216),T215*((1+Assumptions!$C$6)^(1/12)),H216)</f>
        <v>#VALUE!</v>
      </c>
      <c r="U216" s="22">
        <f>IF(ISBLANK(I216),U215*((1+Assumptions!$C$7)^(1/12)),I216)</f>
        <v>0</v>
      </c>
      <c r="V216" s="22" t="e">
        <f>IF(ISBLANK(J216),V215*((1+Assumptions!$C$8)^(1/12)),J216)</f>
        <v>#VALUE!</v>
      </c>
      <c r="W216" s="22" t="e">
        <f>IF(ISBLANK(K216),W215*((1+Assumptions!$C$9)^(1/12)),K216)</f>
        <v>#VALUE!</v>
      </c>
      <c r="X216" s="22">
        <f>IF(ISBLANK(M216),X215*((1+Assumptions!$C$10)^(1/12)),M216)</f>
        <v>104</v>
      </c>
    </row>
    <row r="217" spans="1:24" x14ac:dyDescent="0.2">
      <c r="A217" s="1">
        <v>43040</v>
      </c>
      <c r="B217">
        <f t="shared" si="18"/>
        <v>2018</v>
      </c>
      <c r="C217" s="19">
        <v>162.69999999999999</v>
      </c>
      <c r="D217" s="19">
        <v>162.4</v>
      </c>
      <c r="E217" s="19"/>
      <c r="J217" s="19"/>
      <c r="K217" s="79"/>
      <c r="L217" s="19">
        <v>116.6</v>
      </c>
      <c r="M217">
        <v>104.2</v>
      </c>
      <c r="N217" s="13" t="str">
        <f>IF(A217&gt;=DATE(2018,7,1),INDEX(Assumptions!$C$15:$K$15,MATCH(YEAR(EOMONTH($A217,6)),Assumptions!$C$14:$K$14,0))/100,"-")</f>
        <v>-</v>
      </c>
      <c r="O217" s="17">
        <f t="shared" si="15"/>
        <v>162.69999999999999</v>
      </c>
      <c r="P217" s="17">
        <f t="shared" si="16"/>
        <v>162.4</v>
      </c>
      <c r="Q217" s="17" t="e">
        <f t="shared" si="17"/>
        <v>#VALUE!</v>
      </c>
      <c r="R217" s="17" t="e">
        <f t="shared" si="14"/>
        <v>#VALUE!</v>
      </c>
      <c r="S217" s="22">
        <f>IF(ISBLANK(G217),S216*((1+Assumptions!$C$5)^(1/12)),G217)</f>
        <v>0</v>
      </c>
      <c r="T217" s="22" t="e">
        <f>IF(ISBLANK(H217),T216*((1+Assumptions!$C$6)^(1/12)),H217)</f>
        <v>#VALUE!</v>
      </c>
      <c r="U217" s="22">
        <f>IF(ISBLANK(I217),U216*((1+Assumptions!$C$7)^(1/12)),I217)</f>
        <v>0</v>
      </c>
      <c r="V217" s="22" t="e">
        <f>IF(ISBLANK(J217),V216*((1+Assumptions!$C$8)^(1/12)),J217)</f>
        <v>#VALUE!</v>
      </c>
      <c r="W217" s="22" t="e">
        <f>IF(ISBLANK(K217),W216*((1+Assumptions!$C$9)^(1/12)),K217)</f>
        <v>#VALUE!</v>
      </c>
      <c r="X217" s="22">
        <f>IF(ISBLANK(M217),X216*((1+Assumptions!$C$10)^(1/12)),M217)</f>
        <v>104.2</v>
      </c>
    </row>
    <row r="218" spans="1:24" x14ac:dyDescent="0.2">
      <c r="A218" s="1">
        <v>43070</v>
      </c>
      <c r="B218">
        <f t="shared" si="18"/>
        <v>2018</v>
      </c>
      <c r="C218" s="19">
        <v>163.4</v>
      </c>
      <c r="D218" s="19">
        <v>162.80000000000001</v>
      </c>
      <c r="E218" s="19"/>
      <c r="J218" s="19"/>
      <c r="K218" s="79"/>
      <c r="L218" s="19">
        <v>116.6</v>
      </c>
      <c r="M218">
        <v>104.2</v>
      </c>
      <c r="N218" s="13" t="str">
        <f>IF(A218&gt;=DATE(2018,7,1),INDEX(Assumptions!$C$15:$K$15,MATCH(YEAR(EOMONTH($A218,6)),Assumptions!$C$14:$K$14,0))/100,"-")</f>
        <v>-</v>
      </c>
      <c r="O218" s="17">
        <f t="shared" si="15"/>
        <v>163.4</v>
      </c>
      <c r="P218" s="17">
        <f t="shared" si="16"/>
        <v>162.80000000000001</v>
      </c>
      <c r="Q218" s="17" t="e">
        <f t="shared" si="17"/>
        <v>#VALUE!</v>
      </c>
      <c r="R218" s="17" t="e">
        <f t="shared" si="14"/>
        <v>#VALUE!</v>
      </c>
      <c r="S218" s="22">
        <f>IF(ISBLANK(G218),S217*((1+Assumptions!$C$5)^(1/12)),G218)</f>
        <v>0</v>
      </c>
      <c r="T218" s="22" t="e">
        <f>IF(ISBLANK(H218),T217*((1+Assumptions!$C$6)^(1/12)),H218)</f>
        <v>#VALUE!</v>
      </c>
      <c r="U218" s="22">
        <f>IF(ISBLANK(I218),U217*((1+Assumptions!$C$7)^(1/12)),I218)</f>
        <v>0</v>
      </c>
      <c r="V218" s="22" t="e">
        <f>IF(ISBLANK(J218),V217*((1+Assumptions!$C$8)^(1/12)),J218)</f>
        <v>#VALUE!</v>
      </c>
      <c r="W218" s="22" t="e">
        <f>IF(ISBLANK(K218),W217*((1+Assumptions!$C$9)^(1/12)),K218)</f>
        <v>#VALUE!</v>
      </c>
      <c r="X218" s="22">
        <f>IF(ISBLANK(M218),X217*((1+Assumptions!$C$10)^(1/12)),M218)</f>
        <v>104.2</v>
      </c>
    </row>
    <row r="219" spans="1:24" x14ac:dyDescent="0.2">
      <c r="A219" s="1">
        <v>43101</v>
      </c>
      <c r="B219">
        <f t="shared" si="18"/>
        <v>2018</v>
      </c>
      <c r="C219" s="19">
        <v>162.80000000000001</v>
      </c>
      <c r="D219" s="19">
        <v>163.9</v>
      </c>
      <c r="E219" s="19"/>
      <c r="J219" s="19"/>
      <c r="K219" s="79"/>
      <c r="L219" s="19">
        <v>117</v>
      </c>
      <c r="M219">
        <v>104.5</v>
      </c>
      <c r="N219" s="13" t="str">
        <f>IF(A219&gt;=DATE(2018,7,1),INDEX(Assumptions!$C$15:$K$15,MATCH(YEAR(EOMONTH($A219,6)),Assumptions!$C$14:$K$14,0))/100,"-")</f>
        <v>-</v>
      </c>
      <c r="O219" s="17">
        <f t="shared" si="15"/>
        <v>162.80000000000001</v>
      </c>
      <c r="P219" s="17">
        <f t="shared" si="16"/>
        <v>163.9</v>
      </c>
      <c r="Q219" s="17" t="e">
        <f t="shared" si="17"/>
        <v>#VALUE!</v>
      </c>
      <c r="R219" s="17" t="e">
        <f t="shared" ref="R219:R250" si="19">IF(ISBLANK(F219),R218*((1+$N219)^(1/12)),F219)</f>
        <v>#VALUE!</v>
      </c>
      <c r="S219" s="22">
        <f>IF(ISBLANK(G219),S218*((1+Assumptions!$C$5)^(1/12)),G219)</f>
        <v>0</v>
      </c>
      <c r="T219" s="22" t="e">
        <f>IF(ISBLANK(H219),T218*((1+Assumptions!$C$6)^(1/12)),H219)</f>
        <v>#VALUE!</v>
      </c>
      <c r="U219" s="22">
        <f>IF(ISBLANK(I219),U218*((1+Assumptions!$C$7)^(1/12)),I219)</f>
        <v>0</v>
      </c>
      <c r="V219" s="22" t="e">
        <f>IF(ISBLANK(J219),V218*((1+Assumptions!$C$8)^(1/12)),J219)</f>
        <v>#VALUE!</v>
      </c>
      <c r="W219" s="22" t="e">
        <f>IF(ISBLANK(K219),W218*((1+Assumptions!$C$9)^(1/12)),K219)</f>
        <v>#VALUE!</v>
      </c>
      <c r="X219" s="22">
        <f>IF(ISBLANK(M219),X218*((1+Assumptions!$C$10)^(1/12)),M219)</f>
        <v>104.5</v>
      </c>
    </row>
    <row r="220" spans="1:24" x14ac:dyDescent="0.2">
      <c r="A220" s="1">
        <v>43132</v>
      </c>
      <c r="B220">
        <f t="shared" si="18"/>
        <v>2018</v>
      </c>
      <c r="C220" s="19">
        <v>163.5</v>
      </c>
      <c r="D220" s="19">
        <v>163</v>
      </c>
      <c r="E220" s="19"/>
      <c r="J220" s="19"/>
      <c r="K220" s="79"/>
      <c r="L220" s="19">
        <v>117.2</v>
      </c>
      <c r="M220">
        <v>104.7</v>
      </c>
      <c r="N220" s="13" t="str">
        <f>IF(A220&gt;=DATE(2018,7,1),INDEX(Assumptions!$C$15:$K$15,MATCH(YEAR(EOMONTH($A220,6)),Assumptions!$C$14:$K$14,0))/100,"-")</f>
        <v>-</v>
      </c>
      <c r="O220" s="17">
        <f t="shared" si="15"/>
        <v>163.5</v>
      </c>
      <c r="P220" s="17">
        <f t="shared" si="16"/>
        <v>163</v>
      </c>
      <c r="Q220" s="17" t="e">
        <f t="shared" si="17"/>
        <v>#VALUE!</v>
      </c>
      <c r="R220" s="17" t="e">
        <f t="shared" si="19"/>
        <v>#VALUE!</v>
      </c>
      <c r="S220" s="22">
        <f>IF(ISBLANK(G220),S219*((1+Assumptions!$C$5)^(1/12)),G220)</f>
        <v>0</v>
      </c>
      <c r="T220" s="22" t="e">
        <f>IF(ISBLANK(H220),T219*((1+Assumptions!$C$6)^(1/12)),H220)</f>
        <v>#VALUE!</v>
      </c>
      <c r="U220" s="22">
        <f>IF(ISBLANK(I220),U219*((1+Assumptions!$C$7)^(1/12)),I220)</f>
        <v>0</v>
      </c>
      <c r="V220" s="22" t="e">
        <f>IF(ISBLANK(J220),V219*((1+Assumptions!$C$8)^(1/12)),J220)</f>
        <v>#VALUE!</v>
      </c>
      <c r="W220" s="22" t="e">
        <f>IF(ISBLANK(K220),W219*((1+Assumptions!$C$9)^(1/12)),K220)</f>
        <v>#VALUE!</v>
      </c>
      <c r="X220" s="22">
        <f>IF(ISBLANK(M220),X219*((1+Assumptions!$C$10)^(1/12)),M220)</f>
        <v>104.7</v>
      </c>
    </row>
    <row r="221" spans="1:24" x14ac:dyDescent="0.2">
      <c r="A221" s="1">
        <v>43160</v>
      </c>
      <c r="B221">
        <f t="shared" si="18"/>
        <v>2018</v>
      </c>
      <c r="C221" s="19">
        <v>165.9</v>
      </c>
      <c r="D221" s="19">
        <v>166.7</v>
      </c>
      <c r="E221" s="19"/>
      <c r="J221" s="19"/>
      <c r="K221" s="79"/>
      <c r="L221" s="19">
        <v>117.6</v>
      </c>
      <c r="M221">
        <v>105.1</v>
      </c>
      <c r="N221" s="13" t="str">
        <f>IF(A221&gt;=DATE(2018,7,1),INDEX(Assumptions!$C$15:$K$15,MATCH(YEAR(EOMONTH($A221,6)),Assumptions!$C$14:$K$14,0))/100,"-")</f>
        <v>-</v>
      </c>
      <c r="O221" s="17">
        <f t="shared" si="15"/>
        <v>165.9</v>
      </c>
      <c r="P221" s="17">
        <f t="shared" si="16"/>
        <v>166.7</v>
      </c>
      <c r="Q221" s="17" t="e">
        <f t="shared" si="17"/>
        <v>#VALUE!</v>
      </c>
      <c r="R221" s="17" t="e">
        <f t="shared" si="19"/>
        <v>#VALUE!</v>
      </c>
      <c r="S221" s="22">
        <f>IF(ISBLANK(G221),S220*((1+Assumptions!$C$5)^(1/12)),G221)</f>
        <v>0</v>
      </c>
      <c r="T221" s="22" t="e">
        <f>IF(ISBLANK(H221),T220*((1+Assumptions!$C$6)^(1/12)),H221)</f>
        <v>#VALUE!</v>
      </c>
      <c r="U221" s="22">
        <f>IF(ISBLANK(I221),U220*((1+Assumptions!$C$7)^(1/12)),I221)</f>
        <v>0</v>
      </c>
      <c r="V221" s="22" t="e">
        <f>IF(ISBLANK(J221),V220*((1+Assumptions!$C$8)^(1/12)),J221)</f>
        <v>#VALUE!</v>
      </c>
      <c r="W221" s="22" t="e">
        <f>IF(ISBLANK(K221),W220*((1+Assumptions!$C$9)^(1/12)),K221)</f>
        <v>#VALUE!</v>
      </c>
      <c r="X221" s="22">
        <f>IF(ISBLANK(M221),X220*((1+Assumptions!$C$10)^(1/12)),M221)</f>
        <v>105.1</v>
      </c>
    </row>
    <row r="222" spans="1:24" x14ac:dyDescent="0.2">
      <c r="A222" s="1">
        <v>43191</v>
      </c>
      <c r="B222">
        <f t="shared" si="18"/>
        <v>2019</v>
      </c>
      <c r="C222" s="19">
        <v>163.9</v>
      </c>
      <c r="D222" s="19">
        <v>165</v>
      </c>
      <c r="E222" s="19"/>
      <c r="J222" s="19"/>
      <c r="K222" s="79"/>
      <c r="L222" s="19">
        <v>117.7</v>
      </c>
      <c r="M222">
        <v>105</v>
      </c>
      <c r="N222" s="13" t="str">
        <f>IF(A222&gt;=DATE(2018,7,1),INDEX(Assumptions!$C$15:$K$15,MATCH(YEAR(EOMONTH($A222,6)),Assumptions!$C$14:$K$14,0))/100,"-")</f>
        <v>-</v>
      </c>
      <c r="O222" s="17">
        <f t="shared" si="15"/>
        <v>163.9</v>
      </c>
      <c r="P222" s="17">
        <f t="shared" si="16"/>
        <v>165</v>
      </c>
      <c r="Q222" s="17" t="e">
        <f t="shared" si="17"/>
        <v>#VALUE!</v>
      </c>
      <c r="R222" s="17" t="e">
        <f t="shared" si="19"/>
        <v>#VALUE!</v>
      </c>
      <c r="S222" s="22">
        <f>IF(ISBLANK(G222),S221*((1+Assumptions!$C$5)^(1/12)),G222)</f>
        <v>0</v>
      </c>
      <c r="T222" s="22" t="e">
        <f>IF(ISBLANK(H222),T221*((1+Assumptions!$C$6)^(1/12)),H222)</f>
        <v>#VALUE!</v>
      </c>
      <c r="U222" s="22">
        <f>IF(ISBLANK(I222),U221*((1+Assumptions!$C$7)^(1/12)),I222)</f>
        <v>0</v>
      </c>
      <c r="V222" s="22" t="e">
        <f>IF(ISBLANK(J222),V221*((1+Assumptions!$C$8)^(1/12)),J222)</f>
        <v>#VALUE!</v>
      </c>
      <c r="W222" s="22" t="e">
        <f>IF(ISBLANK(K222),W221*((1+Assumptions!$C$9)^(1/12)),K222)</f>
        <v>#VALUE!</v>
      </c>
      <c r="X222" s="22">
        <f>IF(ISBLANK(M222),X221*((1+Assumptions!$C$10)^(1/12)),M222)</f>
        <v>105</v>
      </c>
    </row>
    <row r="223" spans="1:24" x14ac:dyDescent="0.2">
      <c r="A223" s="1">
        <v>43221</v>
      </c>
      <c r="B223">
        <f t="shared" si="18"/>
        <v>2019</v>
      </c>
      <c r="C223" s="19">
        <v>164.7</v>
      </c>
      <c r="D223" s="19">
        <v>164.9</v>
      </c>
      <c r="E223" s="19"/>
      <c r="J223" s="19"/>
      <c r="K223" s="79"/>
      <c r="L223" s="19">
        <v>117.6</v>
      </c>
      <c r="M223">
        <v>104.8</v>
      </c>
      <c r="N223" s="13" t="str">
        <f>IF(A223&gt;=DATE(2018,7,1),INDEX(Assumptions!$C$15:$K$15,MATCH(YEAR(EOMONTH($A223,6)),Assumptions!$C$14:$K$14,0))/100,"-")</f>
        <v>-</v>
      </c>
      <c r="O223" s="17">
        <f t="shared" si="15"/>
        <v>164.7</v>
      </c>
      <c r="P223" s="17">
        <f t="shared" si="16"/>
        <v>164.9</v>
      </c>
      <c r="Q223" s="17" t="e">
        <f t="shared" si="17"/>
        <v>#VALUE!</v>
      </c>
      <c r="R223" s="17" t="e">
        <f t="shared" si="19"/>
        <v>#VALUE!</v>
      </c>
      <c r="S223" s="22">
        <f>IF(ISBLANK(G223),S222*((1+Assumptions!$C$5)^(1/12)),G223)</f>
        <v>0</v>
      </c>
      <c r="T223" s="22" t="e">
        <f>IF(ISBLANK(H223),T222*((1+Assumptions!$C$6)^(1/12)),H223)</f>
        <v>#VALUE!</v>
      </c>
      <c r="U223" s="22">
        <f>IF(ISBLANK(I223),U222*((1+Assumptions!$C$7)^(1/12)),I223)</f>
        <v>0</v>
      </c>
      <c r="V223" s="22" t="e">
        <f>IF(ISBLANK(J223),V222*((1+Assumptions!$C$8)^(1/12)),J223)</f>
        <v>#VALUE!</v>
      </c>
      <c r="W223" s="22" t="e">
        <f>IF(ISBLANK(K223),W222*((1+Assumptions!$C$9)^(1/12)),K223)</f>
        <v>#VALUE!</v>
      </c>
      <c r="X223" s="22">
        <f>IF(ISBLANK(M223),X222*((1+Assumptions!$C$10)^(1/12)),M223)</f>
        <v>104.8</v>
      </c>
    </row>
    <row r="224" spans="1:24" x14ac:dyDescent="0.2">
      <c r="A224" s="1">
        <v>43252</v>
      </c>
      <c r="B224">
        <f t="shared" si="18"/>
        <v>2019</v>
      </c>
      <c r="C224" s="19">
        <v>165.6</v>
      </c>
      <c r="D224" s="19">
        <v>166.3</v>
      </c>
      <c r="E224" s="19"/>
      <c r="J224" s="19"/>
      <c r="K224" s="79"/>
      <c r="L224" s="19">
        <v>117.9</v>
      </c>
      <c r="M224">
        <v>105</v>
      </c>
      <c r="N224" s="13" t="str">
        <f>IF(A224&gt;=DATE(2018,7,1),INDEX(Assumptions!$C$15:$K$15,MATCH(YEAR(EOMONTH($A224,6)),Assumptions!$C$14:$K$14,0))/100,"-")</f>
        <v>-</v>
      </c>
      <c r="O224" s="17">
        <f t="shared" si="15"/>
        <v>165.6</v>
      </c>
      <c r="P224" s="17">
        <f t="shared" si="16"/>
        <v>166.3</v>
      </c>
      <c r="Q224" s="17" t="e">
        <f t="shared" si="17"/>
        <v>#VALUE!</v>
      </c>
      <c r="R224" s="17" t="e">
        <f t="shared" si="19"/>
        <v>#VALUE!</v>
      </c>
      <c r="S224" s="22">
        <f>IF(ISBLANK(G224),S223*((1+Assumptions!$C$5)^(1/12)),G224)</f>
        <v>0</v>
      </c>
      <c r="T224" s="22" t="e">
        <f>IF(ISBLANK(H224),T223*((1+Assumptions!$C$6)^(1/12)),H224)</f>
        <v>#VALUE!</v>
      </c>
      <c r="U224" s="22">
        <f>IF(ISBLANK(I224),U223*((1+Assumptions!$C$7)^(1/12)),I224)</f>
        <v>0</v>
      </c>
      <c r="V224" s="22" t="e">
        <f>IF(ISBLANK(J224),V223*((1+Assumptions!$C$8)^(1/12)),J224)</f>
        <v>#VALUE!</v>
      </c>
      <c r="W224" s="22" t="e">
        <f>IF(ISBLANK(K224),W223*((1+Assumptions!$C$9)^(1/12)),K224)</f>
        <v>#VALUE!</v>
      </c>
      <c r="X224" s="22">
        <f>IF(ISBLANK(M224),X223*((1+Assumptions!$C$10)^(1/12)),M224)</f>
        <v>105</v>
      </c>
    </row>
    <row r="225" spans="1:24" x14ac:dyDescent="0.2">
      <c r="A225" s="1">
        <v>43282</v>
      </c>
      <c r="B225">
        <f t="shared" si="18"/>
        <v>2019</v>
      </c>
      <c r="C225" s="19">
        <v>166.2</v>
      </c>
      <c r="D225" s="19">
        <v>165.2</v>
      </c>
      <c r="E225" s="19"/>
      <c r="J225" s="19"/>
      <c r="K225" s="79"/>
      <c r="L225" s="19">
        <v>118.1</v>
      </c>
      <c r="M225">
        <v>105.2</v>
      </c>
      <c r="N225" s="13">
        <f>IF(A225&gt;=DATE(2018,7,1),INDEX(Assumptions!$C$15:$K$15,MATCH(YEAR(EOMONTH($A225,6)),Assumptions!$C$14:$K$14,0))/100,"-")</f>
        <v>3.0272621481772122E-2</v>
      </c>
      <c r="O225" s="17">
        <f t="shared" si="15"/>
        <v>166.2</v>
      </c>
      <c r="P225" s="17">
        <f t="shared" si="16"/>
        <v>165.2</v>
      </c>
      <c r="Q225" s="17" t="e">
        <f t="shared" si="17"/>
        <v>#VALUE!</v>
      </c>
      <c r="R225" s="17" t="e">
        <f t="shared" si="19"/>
        <v>#VALUE!</v>
      </c>
      <c r="S225" s="22">
        <f>IF(ISBLANK(G225),S224*((1+Assumptions!$C$5)^(1/12)),G225)</f>
        <v>0</v>
      </c>
      <c r="T225" s="22" t="e">
        <f>IF(ISBLANK(H225),T224*((1+Assumptions!$C$6)^(1/12)),H225)</f>
        <v>#VALUE!</v>
      </c>
      <c r="U225" s="22">
        <f>IF(ISBLANK(I225),U224*((1+Assumptions!$C$7)^(1/12)),I225)</f>
        <v>0</v>
      </c>
      <c r="V225" s="22" t="e">
        <f>IF(ISBLANK(J225),V224*((1+Assumptions!$C$8)^(1/12)),J225)</f>
        <v>#VALUE!</v>
      </c>
      <c r="W225" s="22" t="e">
        <f>IF(ISBLANK(K225),W224*((1+Assumptions!$C$9)^(1/12)),K225)</f>
        <v>#VALUE!</v>
      </c>
      <c r="X225" s="22">
        <f>IF(ISBLANK(M225),X224*((1+Assumptions!$C$10)^(1/12)),M225)</f>
        <v>105.2</v>
      </c>
    </row>
    <row r="226" spans="1:24" x14ac:dyDescent="0.2">
      <c r="A226" s="1">
        <v>43313</v>
      </c>
      <c r="B226">
        <f t="shared" si="18"/>
        <v>2019</v>
      </c>
      <c r="C226" s="19">
        <v>167.1</v>
      </c>
      <c r="D226" s="19">
        <v>168.4</v>
      </c>
      <c r="E226" s="19"/>
      <c r="J226" s="19"/>
      <c r="K226" s="79"/>
      <c r="L226" s="19">
        <v>118.2</v>
      </c>
      <c r="M226">
        <v>105.3</v>
      </c>
      <c r="N226" s="13">
        <f>IF(A226&gt;=DATE(2018,7,1),INDEX(Assumptions!$C$15:$K$15,MATCH(YEAR(EOMONTH($A226,6)),Assumptions!$C$14:$K$14,0))/100,"-")</f>
        <v>3.0272621481772122E-2</v>
      </c>
      <c r="O226" s="17">
        <f t="shared" si="15"/>
        <v>167.1</v>
      </c>
      <c r="P226" s="17">
        <f t="shared" si="16"/>
        <v>168.4</v>
      </c>
      <c r="Q226" s="17" t="e">
        <f t="shared" si="17"/>
        <v>#VALUE!</v>
      </c>
      <c r="R226" s="17" t="e">
        <f t="shared" si="19"/>
        <v>#VALUE!</v>
      </c>
      <c r="S226" s="22">
        <f>IF(ISBLANK(G226),S225*((1+Assumptions!$C$5)^(1/12)),G226)</f>
        <v>0</v>
      </c>
      <c r="T226" s="22" t="e">
        <f>IF(ISBLANK(H226),T225*((1+Assumptions!$C$6)^(1/12)),H226)</f>
        <v>#VALUE!</v>
      </c>
      <c r="U226" s="22">
        <f>IF(ISBLANK(I226),U225*((1+Assumptions!$C$7)^(1/12)),I226)</f>
        <v>0</v>
      </c>
      <c r="V226" s="22" t="e">
        <f>IF(ISBLANK(J226),V225*((1+Assumptions!$C$8)^(1/12)),J226)</f>
        <v>#VALUE!</v>
      </c>
      <c r="W226" s="22" t="e">
        <f>IF(ISBLANK(K226),W225*((1+Assumptions!$C$9)^(1/12)),K226)</f>
        <v>#VALUE!</v>
      </c>
      <c r="X226" s="22">
        <f>IF(ISBLANK(M226),X225*((1+Assumptions!$C$10)^(1/12)),M226)</f>
        <v>105.3</v>
      </c>
    </row>
    <row r="227" spans="1:24" x14ac:dyDescent="0.2">
      <c r="A227" s="1">
        <v>43344</v>
      </c>
      <c r="B227">
        <f t="shared" si="18"/>
        <v>2019</v>
      </c>
      <c r="C227" s="19">
        <v>167.1</v>
      </c>
      <c r="D227" s="19">
        <v>167.8</v>
      </c>
      <c r="E227" s="19"/>
      <c r="J227" s="19"/>
      <c r="K227" s="79"/>
      <c r="L227" s="19">
        <v>118</v>
      </c>
      <c r="M227">
        <v>105.1</v>
      </c>
      <c r="N227" s="13">
        <f>IF(A227&gt;=DATE(2018,7,1),INDEX(Assumptions!$C$15:$K$15,MATCH(YEAR(EOMONTH($A227,6)),Assumptions!$C$14:$K$14,0))/100,"-")</f>
        <v>3.0272621481772122E-2</v>
      </c>
      <c r="O227" s="17">
        <f t="shared" si="15"/>
        <v>167.1</v>
      </c>
      <c r="P227" s="17">
        <f t="shared" si="16"/>
        <v>167.8</v>
      </c>
      <c r="Q227" s="17" t="e">
        <f t="shared" si="17"/>
        <v>#VALUE!</v>
      </c>
      <c r="R227" s="17" t="e">
        <f t="shared" si="19"/>
        <v>#VALUE!</v>
      </c>
      <c r="S227" s="22">
        <f>IF(ISBLANK(G227),S226*((1+Assumptions!$C$5)^(1/12)),G227)</f>
        <v>0</v>
      </c>
      <c r="T227" s="22" t="e">
        <f>IF(ISBLANK(H227),T226*((1+Assumptions!$C$6)^(1/12)),H227)</f>
        <v>#VALUE!</v>
      </c>
      <c r="U227" s="22">
        <f>IF(ISBLANK(I227),U226*((1+Assumptions!$C$7)^(1/12)),I227)</f>
        <v>0</v>
      </c>
      <c r="V227" s="22" t="e">
        <f>IF(ISBLANK(J227),V226*((1+Assumptions!$C$8)^(1/12)),J227)</f>
        <v>#VALUE!</v>
      </c>
      <c r="W227" s="22" t="e">
        <f>IF(ISBLANK(K227),W226*((1+Assumptions!$C$9)^(1/12)),K227)</f>
        <v>#VALUE!</v>
      </c>
      <c r="X227" s="22">
        <f>IF(ISBLANK(M227),X226*((1+Assumptions!$C$10)^(1/12)),M227)</f>
        <v>105.1</v>
      </c>
    </row>
    <row r="228" spans="1:24" x14ac:dyDescent="0.2">
      <c r="A228" s="1">
        <v>43374</v>
      </c>
      <c r="B228">
        <f t="shared" si="18"/>
        <v>2019</v>
      </c>
      <c r="C228" s="19">
        <v>169.4</v>
      </c>
      <c r="D228" s="19">
        <v>168.9</v>
      </c>
      <c r="E228" s="19"/>
      <c r="J228" s="19"/>
      <c r="K228" s="79"/>
      <c r="L228" s="19">
        <v>118</v>
      </c>
      <c r="M228">
        <v>105.1</v>
      </c>
      <c r="N228" s="13">
        <f>IF(A228&gt;=DATE(2018,7,1),INDEX(Assumptions!$C$15:$K$15,MATCH(YEAR(EOMONTH($A228,6)),Assumptions!$C$14:$K$14,0))/100,"-")</f>
        <v>3.0272621481772122E-2</v>
      </c>
      <c r="O228" s="17">
        <f t="shared" si="15"/>
        <v>169.4</v>
      </c>
      <c r="P228" s="17">
        <f t="shared" si="16"/>
        <v>168.9</v>
      </c>
      <c r="Q228" s="17" t="e">
        <f t="shared" si="17"/>
        <v>#VALUE!</v>
      </c>
      <c r="R228" s="17" t="e">
        <f t="shared" si="19"/>
        <v>#VALUE!</v>
      </c>
      <c r="S228" s="22">
        <f>IF(ISBLANK(G228),S227*((1+Assumptions!$C$5)^(1/12)),G228)</f>
        <v>0</v>
      </c>
      <c r="T228" s="22" t="e">
        <f>IF(ISBLANK(H228),T227*((1+Assumptions!$C$6)^(1/12)),H228)</f>
        <v>#VALUE!</v>
      </c>
      <c r="U228" s="22">
        <f>IF(ISBLANK(I228),U227*((1+Assumptions!$C$7)^(1/12)),I228)</f>
        <v>0</v>
      </c>
      <c r="V228" s="22" t="e">
        <f>IF(ISBLANK(J228),V227*((1+Assumptions!$C$8)^(1/12)),J228)</f>
        <v>#VALUE!</v>
      </c>
      <c r="W228" s="22" t="e">
        <f>IF(ISBLANK(K228),W227*((1+Assumptions!$C$9)^(1/12)),K228)</f>
        <v>#VALUE!</v>
      </c>
      <c r="X228" s="22">
        <f>IF(ISBLANK(M228),X227*((1+Assumptions!$C$10)^(1/12)),M228)</f>
        <v>105.1</v>
      </c>
    </row>
    <row r="229" spans="1:24" x14ac:dyDescent="0.2">
      <c r="A229" s="1">
        <v>43405</v>
      </c>
      <c r="B229">
        <f t="shared" si="18"/>
        <v>2019</v>
      </c>
      <c r="C229" s="19">
        <v>167.8</v>
      </c>
      <c r="D229" s="19">
        <v>169.4</v>
      </c>
      <c r="E229" s="19"/>
      <c r="J229" s="19"/>
      <c r="K229" s="79"/>
      <c r="L229" s="19">
        <v>118</v>
      </c>
      <c r="M229">
        <v>105.1</v>
      </c>
      <c r="N229" s="13">
        <f>IF(A229&gt;=DATE(2018,7,1),INDEX(Assumptions!$C$15:$K$15,MATCH(YEAR(EOMONTH($A229,6)),Assumptions!$C$14:$K$14,0))/100,"-")</f>
        <v>3.0272621481772122E-2</v>
      </c>
      <c r="O229" s="17">
        <f t="shared" si="15"/>
        <v>167.8</v>
      </c>
      <c r="P229" s="17">
        <f t="shared" si="16"/>
        <v>169.4</v>
      </c>
      <c r="Q229" s="17" t="e">
        <f t="shared" si="17"/>
        <v>#VALUE!</v>
      </c>
      <c r="R229" s="17" t="e">
        <f t="shared" si="19"/>
        <v>#VALUE!</v>
      </c>
      <c r="S229" s="22">
        <f>IF(ISBLANK(G229),S228*((1+Assumptions!$C$5)^(1/12)),G229)</f>
        <v>0</v>
      </c>
      <c r="T229" s="22" t="e">
        <f>IF(ISBLANK(H229),T228*((1+Assumptions!$C$6)^(1/12)),H229)</f>
        <v>#VALUE!</v>
      </c>
      <c r="U229" s="22">
        <f>IF(ISBLANK(I229),U228*((1+Assumptions!$C$7)^(1/12)),I229)</f>
        <v>0</v>
      </c>
      <c r="V229" s="22" t="e">
        <f>IF(ISBLANK(J229),V228*((1+Assumptions!$C$8)^(1/12)),J229)</f>
        <v>#VALUE!</v>
      </c>
      <c r="W229" s="22" t="e">
        <f>IF(ISBLANK(K229),W228*((1+Assumptions!$C$9)^(1/12)),K229)</f>
        <v>#VALUE!</v>
      </c>
      <c r="X229" s="22">
        <f>IF(ISBLANK(M229),X228*((1+Assumptions!$C$10)^(1/12)),M229)</f>
        <v>105.1</v>
      </c>
    </row>
    <row r="230" spans="1:24" x14ac:dyDescent="0.2">
      <c r="A230" s="1">
        <v>43435</v>
      </c>
      <c r="B230">
        <f t="shared" si="18"/>
        <v>2019</v>
      </c>
      <c r="C230" s="19">
        <v>168.7</v>
      </c>
      <c r="D230" s="19">
        <v>171.6</v>
      </c>
      <c r="E230" s="19"/>
      <c r="J230" s="19"/>
      <c r="K230" s="79"/>
      <c r="L230" s="19">
        <v>118.1</v>
      </c>
      <c r="M230">
        <v>105.2</v>
      </c>
      <c r="N230" s="13">
        <f>IF(A230&gt;=DATE(2018,7,1),INDEX(Assumptions!$C$15:$K$15,MATCH(YEAR(EOMONTH($A230,6)),Assumptions!$C$14:$K$14,0))/100,"-")</f>
        <v>3.0272621481772122E-2</v>
      </c>
      <c r="O230" s="17">
        <f t="shared" si="15"/>
        <v>168.7</v>
      </c>
      <c r="P230" s="17">
        <f t="shared" si="16"/>
        <v>171.6</v>
      </c>
      <c r="Q230" s="17" t="e">
        <f t="shared" si="17"/>
        <v>#VALUE!</v>
      </c>
      <c r="R230" s="17" t="e">
        <f t="shared" si="19"/>
        <v>#VALUE!</v>
      </c>
      <c r="S230" s="22">
        <f>IF(ISBLANK(G230),S229*((1+Assumptions!$C$5)^(1/12)),G230)</f>
        <v>0</v>
      </c>
      <c r="T230" s="22" t="e">
        <f>IF(ISBLANK(H230),T229*((1+Assumptions!$C$6)^(1/12)),H230)</f>
        <v>#VALUE!</v>
      </c>
      <c r="U230" s="22">
        <f>IF(ISBLANK(I230),U229*((1+Assumptions!$C$7)^(1/12)),I230)</f>
        <v>0</v>
      </c>
      <c r="V230" s="22" t="e">
        <f>IF(ISBLANK(J230),V229*((1+Assumptions!$C$8)^(1/12)),J230)</f>
        <v>#VALUE!</v>
      </c>
      <c r="W230" s="22" t="e">
        <f>IF(ISBLANK(K230),W229*((1+Assumptions!$C$9)^(1/12)),K230)</f>
        <v>#VALUE!</v>
      </c>
      <c r="X230" s="22">
        <f>IF(ISBLANK(M230),X229*((1+Assumptions!$C$10)^(1/12)),M230)</f>
        <v>105.2</v>
      </c>
    </row>
    <row r="231" spans="1:24" x14ac:dyDescent="0.2">
      <c r="A231" s="1">
        <v>43466</v>
      </c>
      <c r="B231">
        <f t="shared" si="18"/>
        <v>2019</v>
      </c>
      <c r="C231" s="19">
        <v>169.2</v>
      </c>
      <c r="D231" s="19">
        <v>169.8</v>
      </c>
      <c r="E231" s="19"/>
      <c r="J231" s="19"/>
      <c r="K231" s="79"/>
      <c r="L231" s="19">
        <v>118.6</v>
      </c>
      <c r="M231">
        <v>105.7</v>
      </c>
      <c r="N231" s="13">
        <f>IF(A231&gt;=DATE(2018,7,1),INDEX(Assumptions!$C$15:$K$15,MATCH(YEAR(EOMONTH($A231,6)),Assumptions!$C$14:$K$14,0))/100,"-")</f>
        <v>3.0272621481772122E-2</v>
      </c>
      <c r="O231" s="17">
        <f t="shared" si="15"/>
        <v>169.2</v>
      </c>
      <c r="P231" s="17">
        <f t="shared" si="16"/>
        <v>169.8</v>
      </c>
      <c r="Q231" s="17" t="e">
        <f t="shared" si="17"/>
        <v>#VALUE!</v>
      </c>
      <c r="R231" s="17" t="e">
        <f t="shared" si="19"/>
        <v>#VALUE!</v>
      </c>
      <c r="S231" s="22">
        <f>IF(ISBLANK(G231),S230*((1+Assumptions!$C$5)^(1/12)),G231)</f>
        <v>0</v>
      </c>
      <c r="T231" s="22" t="e">
        <f>IF(ISBLANK(H231),T230*((1+Assumptions!$C$6)^(1/12)),H231)</f>
        <v>#VALUE!</v>
      </c>
      <c r="U231" s="22">
        <f>IF(ISBLANK(I231),U230*((1+Assumptions!$C$7)^(1/12)),I231)</f>
        <v>0</v>
      </c>
      <c r="V231" s="22" t="e">
        <f>IF(ISBLANK(J231),V230*((1+Assumptions!$C$8)^(1/12)),J231)</f>
        <v>#VALUE!</v>
      </c>
      <c r="W231" s="22" t="e">
        <f>IF(ISBLANK(K231),W230*((1+Assumptions!$C$9)^(1/12)),K231)</f>
        <v>#VALUE!</v>
      </c>
      <c r="X231" s="22">
        <f>IF(ISBLANK(M231),X230*((1+Assumptions!$C$10)^(1/12)),M231)</f>
        <v>105.7</v>
      </c>
    </row>
    <row r="232" spans="1:24" x14ac:dyDescent="0.2">
      <c r="A232" s="1">
        <v>43497</v>
      </c>
      <c r="B232">
        <f t="shared" si="18"/>
        <v>2019</v>
      </c>
      <c r="C232" s="19">
        <v>169.8</v>
      </c>
      <c r="D232" s="19">
        <v>171.6</v>
      </c>
      <c r="E232" s="19"/>
      <c r="J232" s="19"/>
      <c r="K232" s="79"/>
      <c r="L232" s="19">
        <v>118.9</v>
      </c>
      <c r="M232">
        <v>105.9</v>
      </c>
      <c r="N232" s="13">
        <f>IF(A232&gt;=DATE(2018,7,1),INDEX(Assumptions!$C$15:$K$15,MATCH(YEAR(EOMONTH($A232,6)),Assumptions!$C$14:$K$14,0))/100,"-")</f>
        <v>3.0272621481772122E-2</v>
      </c>
      <c r="O232" s="17">
        <f t="shared" si="15"/>
        <v>169.8</v>
      </c>
      <c r="P232" s="17">
        <f t="shared" si="16"/>
        <v>171.6</v>
      </c>
      <c r="Q232" s="17" t="e">
        <f t="shared" si="17"/>
        <v>#VALUE!</v>
      </c>
      <c r="R232" s="17" t="e">
        <f t="shared" si="19"/>
        <v>#VALUE!</v>
      </c>
      <c r="S232" s="22">
        <f>IF(ISBLANK(G232),S231*((1+Assumptions!$C$5)^(1/12)),G232)</f>
        <v>0</v>
      </c>
      <c r="T232" s="22" t="e">
        <f>IF(ISBLANK(H232),T231*((1+Assumptions!$C$6)^(1/12)),H232)</f>
        <v>#VALUE!</v>
      </c>
      <c r="U232" s="22">
        <f>IF(ISBLANK(I232),U231*((1+Assumptions!$C$7)^(1/12)),I232)</f>
        <v>0</v>
      </c>
      <c r="V232" s="22" t="e">
        <f>IF(ISBLANK(J232),V231*((1+Assumptions!$C$8)^(1/12)),J232)</f>
        <v>#VALUE!</v>
      </c>
      <c r="W232" s="22" t="e">
        <f>IF(ISBLANK(K232),W231*((1+Assumptions!$C$9)^(1/12)),K232)</f>
        <v>#VALUE!</v>
      </c>
      <c r="X232" s="22">
        <f>IF(ISBLANK(M232),X231*((1+Assumptions!$C$10)^(1/12)),M232)</f>
        <v>105.9</v>
      </c>
    </row>
    <row r="233" spans="1:24" x14ac:dyDescent="0.2">
      <c r="A233" s="1">
        <v>43525</v>
      </c>
      <c r="B233">
        <f t="shared" si="18"/>
        <v>2019</v>
      </c>
      <c r="C233" s="19">
        <v>170.2</v>
      </c>
      <c r="D233" s="19">
        <v>171.7</v>
      </c>
      <c r="E233" s="19"/>
      <c r="J233" s="19"/>
      <c r="K233" s="79"/>
      <c r="L233" s="19">
        <v>119.2</v>
      </c>
      <c r="M233">
        <v>106.3</v>
      </c>
      <c r="N233" s="13">
        <f>IF(A233&gt;=DATE(2018,7,1),INDEX(Assumptions!$C$15:$K$15,MATCH(YEAR(EOMONTH($A233,6)),Assumptions!$C$14:$K$14,0))/100,"-")</f>
        <v>3.0272621481772122E-2</v>
      </c>
      <c r="O233" s="17">
        <f t="shared" si="15"/>
        <v>170.2</v>
      </c>
      <c r="P233" s="17">
        <f t="shared" si="16"/>
        <v>171.7</v>
      </c>
      <c r="Q233" s="17" t="e">
        <f t="shared" si="17"/>
        <v>#VALUE!</v>
      </c>
      <c r="R233" s="17" t="e">
        <f t="shared" si="19"/>
        <v>#VALUE!</v>
      </c>
      <c r="S233" s="22">
        <f>IF(ISBLANK(G233),S232*((1+Assumptions!$C$5)^(1/12)),G233)</f>
        <v>0</v>
      </c>
      <c r="T233" s="22" t="e">
        <f>IF(ISBLANK(H233),T232*((1+Assumptions!$C$6)^(1/12)),H233)</f>
        <v>#VALUE!</v>
      </c>
      <c r="U233" s="22">
        <f>IF(ISBLANK(I233),U232*((1+Assumptions!$C$7)^(1/12)),I233)</f>
        <v>0</v>
      </c>
      <c r="V233" s="22" t="e">
        <f>IF(ISBLANK(J233),V232*((1+Assumptions!$C$8)^(1/12)),J233)</f>
        <v>#VALUE!</v>
      </c>
      <c r="W233" s="22" t="e">
        <f>IF(ISBLANK(K233),W232*((1+Assumptions!$C$9)^(1/12)),K233)</f>
        <v>#VALUE!</v>
      </c>
      <c r="X233" s="22">
        <f>IF(ISBLANK(M233),X232*((1+Assumptions!$C$10)^(1/12)),M233)</f>
        <v>106.3</v>
      </c>
    </row>
    <row r="234" spans="1:24" x14ac:dyDescent="0.2">
      <c r="A234" s="1">
        <v>43556</v>
      </c>
      <c r="B234">
        <f t="shared" si="18"/>
        <v>2020</v>
      </c>
      <c r="C234" s="19">
        <v>170.1</v>
      </c>
      <c r="D234" s="19">
        <v>176.1</v>
      </c>
      <c r="E234" s="19"/>
      <c r="J234" s="19"/>
      <c r="K234" s="79"/>
      <c r="L234" s="19">
        <v>119.4</v>
      </c>
      <c r="M234">
        <v>106.4</v>
      </c>
      <c r="N234" s="13">
        <f>IF(A234&gt;=DATE(2018,7,1),INDEX(Assumptions!$C$15:$K$15,MATCH(YEAR(EOMONTH($A234,6)),Assumptions!$C$14:$K$14,0))/100,"-")</f>
        <v>3.0272621481772122E-2</v>
      </c>
      <c r="O234" s="17">
        <f t="shared" si="15"/>
        <v>170.1</v>
      </c>
      <c r="P234" s="17">
        <f t="shared" si="16"/>
        <v>176.1</v>
      </c>
      <c r="Q234" s="17" t="e">
        <f t="shared" si="17"/>
        <v>#VALUE!</v>
      </c>
      <c r="R234" s="17" t="e">
        <f t="shared" si="19"/>
        <v>#VALUE!</v>
      </c>
      <c r="S234" s="22">
        <f>IF(ISBLANK(G234),S233*((1+Assumptions!$C$5)^(1/12)),G234)</f>
        <v>0</v>
      </c>
      <c r="T234" s="22" t="e">
        <f>IF(ISBLANK(H234),T233*((1+Assumptions!$C$6)^(1/12)),H234)</f>
        <v>#VALUE!</v>
      </c>
      <c r="U234" s="22">
        <f>IF(ISBLANK(I234),U233*((1+Assumptions!$C$7)^(1/12)),I234)</f>
        <v>0</v>
      </c>
      <c r="V234" s="22" t="e">
        <f>IF(ISBLANK(J234),V233*((1+Assumptions!$C$8)^(1/12)),J234)</f>
        <v>#VALUE!</v>
      </c>
      <c r="W234" s="22" t="e">
        <f>IF(ISBLANK(K234),W233*((1+Assumptions!$C$9)^(1/12)),K234)</f>
        <v>#VALUE!</v>
      </c>
      <c r="X234" s="22">
        <f>IF(ISBLANK(M234),X233*((1+Assumptions!$C$10)^(1/12)),M234)</f>
        <v>106.4</v>
      </c>
    </row>
    <row r="235" spans="1:24" x14ac:dyDescent="0.2">
      <c r="A235" s="1">
        <v>43586</v>
      </c>
      <c r="B235">
        <f t="shared" si="18"/>
        <v>2020</v>
      </c>
      <c r="C235" s="19">
        <v>171.1</v>
      </c>
      <c r="D235" s="19">
        <v>175</v>
      </c>
      <c r="E235" s="19"/>
      <c r="J235" s="19"/>
      <c r="K235" s="79"/>
      <c r="L235" s="19">
        <v>119.2</v>
      </c>
      <c r="M235">
        <v>106.3</v>
      </c>
      <c r="N235" s="13">
        <f>IF(A235&gt;=DATE(2018,7,1),INDEX(Assumptions!$C$15:$K$15,MATCH(YEAR(EOMONTH($A235,6)),Assumptions!$C$14:$K$14,0))/100,"-")</f>
        <v>3.0272621481772122E-2</v>
      </c>
      <c r="O235" s="17">
        <f t="shared" si="15"/>
        <v>171.1</v>
      </c>
      <c r="P235" s="17">
        <f t="shared" si="16"/>
        <v>175</v>
      </c>
      <c r="Q235" s="17" t="e">
        <f t="shared" si="17"/>
        <v>#VALUE!</v>
      </c>
      <c r="R235" s="17" t="e">
        <f t="shared" si="19"/>
        <v>#VALUE!</v>
      </c>
      <c r="S235" s="22">
        <f>IF(ISBLANK(G235),S234*((1+Assumptions!$C$5)^(1/12)),G235)</f>
        <v>0</v>
      </c>
      <c r="T235" s="22" t="e">
        <f>IF(ISBLANK(H235),T234*((1+Assumptions!$C$6)^(1/12)),H235)</f>
        <v>#VALUE!</v>
      </c>
      <c r="U235" s="22">
        <f>IF(ISBLANK(I235),U234*((1+Assumptions!$C$7)^(1/12)),I235)</f>
        <v>0</v>
      </c>
      <c r="V235" s="22" t="e">
        <f>IF(ISBLANK(J235),V234*((1+Assumptions!$C$8)^(1/12)),J235)</f>
        <v>#VALUE!</v>
      </c>
      <c r="W235" s="22" t="e">
        <f>IF(ISBLANK(K235),W234*((1+Assumptions!$C$9)^(1/12)),K235)</f>
        <v>#VALUE!</v>
      </c>
      <c r="X235" s="22">
        <f>IF(ISBLANK(M235),X234*((1+Assumptions!$C$10)^(1/12)),M235)</f>
        <v>106.3</v>
      </c>
    </row>
    <row r="236" spans="1:24" x14ac:dyDescent="0.2">
      <c r="A236" s="1">
        <v>43617</v>
      </c>
      <c r="B236">
        <f t="shared" si="18"/>
        <v>2020</v>
      </c>
      <c r="C236" s="19">
        <v>172</v>
      </c>
      <c r="D236" s="19">
        <v>175.2</v>
      </c>
      <c r="E236" s="19"/>
      <c r="J236" s="19"/>
      <c r="K236" s="79"/>
      <c r="L236" s="19">
        <v>119.3</v>
      </c>
      <c r="M236">
        <v>106.4</v>
      </c>
      <c r="N236" s="13">
        <f>IF(A236&gt;=DATE(2018,7,1),INDEX(Assumptions!$C$15:$K$15,MATCH(YEAR(EOMONTH($A236,6)),Assumptions!$C$14:$K$14,0))/100,"-")</f>
        <v>3.0272621481772122E-2</v>
      </c>
      <c r="O236" s="17">
        <f t="shared" si="15"/>
        <v>172</v>
      </c>
      <c r="P236" s="17">
        <f t="shared" si="16"/>
        <v>175.2</v>
      </c>
      <c r="Q236" s="17" t="e">
        <f t="shared" si="17"/>
        <v>#VALUE!</v>
      </c>
      <c r="R236" s="17" t="e">
        <f t="shared" si="19"/>
        <v>#VALUE!</v>
      </c>
      <c r="S236" s="22">
        <f>IF(ISBLANK(G236),S235*((1+Assumptions!$C$5)^(1/12)),G236)</f>
        <v>0</v>
      </c>
      <c r="T236" s="22" t="e">
        <f>IF(ISBLANK(H236),T235*((1+Assumptions!$C$6)^(1/12)),H236)</f>
        <v>#VALUE!</v>
      </c>
      <c r="U236" s="22">
        <f>IF(ISBLANK(I236),U235*((1+Assumptions!$C$7)^(1/12)),I236)</f>
        <v>0</v>
      </c>
      <c r="V236" s="22" t="e">
        <f>IF(ISBLANK(J236),V235*((1+Assumptions!$C$8)^(1/12)),J236)</f>
        <v>#VALUE!</v>
      </c>
      <c r="W236" s="22" t="e">
        <f>IF(ISBLANK(K236),W235*((1+Assumptions!$C$9)^(1/12)),K236)</f>
        <v>#VALUE!</v>
      </c>
      <c r="X236" s="22">
        <f>IF(ISBLANK(M236),X235*((1+Assumptions!$C$10)^(1/12)),M236)</f>
        <v>106.4</v>
      </c>
    </row>
    <row r="237" spans="1:24" x14ac:dyDescent="0.2">
      <c r="A237" s="1">
        <v>43647</v>
      </c>
      <c r="B237">
        <f t="shared" si="18"/>
        <v>2020</v>
      </c>
      <c r="C237" s="19">
        <v>173</v>
      </c>
      <c r="D237" s="19">
        <v>177.3</v>
      </c>
      <c r="E237" s="19"/>
      <c r="J237" s="19"/>
      <c r="K237" s="79"/>
      <c r="L237" s="19">
        <v>119.6</v>
      </c>
      <c r="M237">
        <v>106.5</v>
      </c>
      <c r="N237" s="13">
        <f>IF(A237&gt;=DATE(2018,7,1),INDEX(Assumptions!$C$15:$K$15,MATCH(YEAR(EOMONTH($A237,6)),Assumptions!$C$14:$K$14,0))/100,"-")</f>
        <v>1.760701842157042E-2</v>
      </c>
      <c r="O237" s="17">
        <f t="shared" si="15"/>
        <v>173</v>
      </c>
      <c r="P237" s="17">
        <f t="shared" si="16"/>
        <v>177.3</v>
      </c>
      <c r="Q237" s="17" t="e">
        <f t="shared" si="17"/>
        <v>#VALUE!</v>
      </c>
      <c r="R237" s="17" t="e">
        <f t="shared" si="19"/>
        <v>#VALUE!</v>
      </c>
      <c r="S237" s="22">
        <f>IF(ISBLANK(G237),S236*((1+Assumptions!$C$5)^(1/12)),G237)</f>
        <v>0</v>
      </c>
      <c r="T237" s="22" t="e">
        <f>IF(ISBLANK(H237),T236*((1+Assumptions!$C$6)^(1/12)),H237)</f>
        <v>#VALUE!</v>
      </c>
      <c r="U237" s="22">
        <f>IF(ISBLANK(I237),U236*((1+Assumptions!$C$7)^(1/12)),I237)</f>
        <v>0</v>
      </c>
      <c r="V237" s="22" t="e">
        <f>IF(ISBLANK(J237),V236*((1+Assumptions!$C$8)^(1/12)),J237)</f>
        <v>#VALUE!</v>
      </c>
      <c r="W237" s="22" t="e">
        <f>IF(ISBLANK(K237),W236*((1+Assumptions!$C$9)^(1/12)),K237)</f>
        <v>#VALUE!</v>
      </c>
      <c r="X237" s="22">
        <f>IF(ISBLANK(M237),X236*((1+Assumptions!$C$10)^(1/12)),M237)</f>
        <v>106.5</v>
      </c>
    </row>
    <row r="238" spans="1:24" x14ac:dyDescent="0.2">
      <c r="A238" s="1">
        <v>43678</v>
      </c>
      <c r="B238">
        <f t="shared" si="18"/>
        <v>2020</v>
      </c>
      <c r="C238" s="19">
        <v>173.2</v>
      </c>
      <c r="D238" s="19">
        <v>176.6</v>
      </c>
      <c r="E238" s="19"/>
      <c r="J238" s="19"/>
      <c r="K238" s="79"/>
      <c r="L238" s="19">
        <v>120</v>
      </c>
      <c r="M238">
        <v>106.9</v>
      </c>
      <c r="N238" s="13">
        <f>IF(A238&gt;=DATE(2018,7,1),INDEX(Assumptions!$C$15:$K$15,MATCH(YEAR(EOMONTH($A238,6)),Assumptions!$C$14:$K$14,0))/100,"-")</f>
        <v>1.760701842157042E-2</v>
      </c>
      <c r="O238" s="17">
        <f t="shared" si="15"/>
        <v>173.2</v>
      </c>
      <c r="P238" s="17">
        <f t="shared" si="16"/>
        <v>176.6</v>
      </c>
      <c r="Q238" s="17" t="e">
        <f t="shared" si="17"/>
        <v>#VALUE!</v>
      </c>
      <c r="R238" s="17" t="e">
        <f t="shared" si="19"/>
        <v>#VALUE!</v>
      </c>
      <c r="S238" s="22">
        <f>IF(ISBLANK(G238),S237*((1+Assumptions!$C$5)^(1/12)),G238)</f>
        <v>0</v>
      </c>
      <c r="T238" s="22" t="e">
        <f>IF(ISBLANK(H238),T237*((1+Assumptions!$C$6)^(1/12)),H238)</f>
        <v>#VALUE!</v>
      </c>
      <c r="U238" s="22">
        <f>IF(ISBLANK(I238),U237*((1+Assumptions!$C$7)^(1/12)),I238)</f>
        <v>0</v>
      </c>
      <c r="V238" s="22" t="e">
        <f>IF(ISBLANK(J238),V237*((1+Assumptions!$C$8)^(1/12)),J238)</f>
        <v>#VALUE!</v>
      </c>
      <c r="W238" s="22" t="e">
        <f>IF(ISBLANK(K238),W237*((1+Assumptions!$C$9)^(1/12)),K238)</f>
        <v>#VALUE!</v>
      </c>
      <c r="X238" s="22">
        <f>IF(ISBLANK(M238),X237*((1+Assumptions!$C$10)^(1/12)),M238)</f>
        <v>106.9</v>
      </c>
    </row>
    <row r="239" spans="1:24" x14ac:dyDescent="0.2">
      <c r="A239" s="1">
        <v>43709</v>
      </c>
      <c r="B239">
        <f t="shared" si="18"/>
        <v>2020</v>
      </c>
      <c r="C239" s="19">
        <v>173.8</v>
      </c>
      <c r="D239" s="19">
        <v>178.3</v>
      </c>
      <c r="E239" s="19"/>
      <c r="J239" s="19"/>
      <c r="K239" s="79"/>
      <c r="L239" s="19">
        <v>120</v>
      </c>
      <c r="M239">
        <v>106.8</v>
      </c>
      <c r="N239" s="13">
        <f>IF(A239&gt;=DATE(2018,7,1),INDEX(Assumptions!$C$15:$K$15,MATCH(YEAR(EOMONTH($A239,6)),Assumptions!$C$14:$K$14,0))/100,"-")</f>
        <v>1.760701842157042E-2</v>
      </c>
      <c r="O239" s="17">
        <f t="shared" si="15"/>
        <v>173.8</v>
      </c>
      <c r="P239" s="17">
        <f t="shared" si="16"/>
        <v>178.3</v>
      </c>
      <c r="Q239" s="17" t="e">
        <f t="shared" si="17"/>
        <v>#VALUE!</v>
      </c>
      <c r="R239" s="17" t="e">
        <f t="shared" si="19"/>
        <v>#VALUE!</v>
      </c>
      <c r="S239" s="22">
        <f>IF(ISBLANK(G239),S238*((1+Assumptions!$C$5)^(1/12)),G239)</f>
        <v>0</v>
      </c>
      <c r="T239" s="22" t="e">
        <f>IF(ISBLANK(H239),T238*((1+Assumptions!$C$6)^(1/12)),H239)</f>
        <v>#VALUE!</v>
      </c>
      <c r="U239" s="22">
        <f>IF(ISBLANK(I239),U238*((1+Assumptions!$C$7)^(1/12)),I239)</f>
        <v>0</v>
      </c>
      <c r="V239" s="22" t="e">
        <f>IF(ISBLANK(J239),V238*((1+Assumptions!$C$8)^(1/12)),J239)</f>
        <v>#VALUE!</v>
      </c>
      <c r="W239" s="22" t="e">
        <f>IF(ISBLANK(K239),W238*((1+Assumptions!$C$9)^(1/12)),K239)</f>
        <v>#VALUE!</v>
      </c>
      <c r="X239" s="22">
        <f>IF(ISBLANK(M239),X238*((1+Assumptions!$C$10)^(1/12)),M239)</f>
        <v>106.8</v>
      </c>
    </row>
    <row r="240" spans="1:24" x14ac:dyDescent="0.2">
      <c r="A240" s="1">
        <v>43739</v>
      </c>
      <c r="B240">
        <f t="shared" si="18"/>
        <v>2020</v>
      </c>
      <c r="C240" s="19">
        <v>172.9</v>
      </c>
      <c r="D240" s="19">
        <v>175.9</v>
      </c>
      <c r="E240" s="19"/>
      <c r="J240" s="19"/>
      <c r="K240" s="79"/>
      <c r="L240" s="19">
        <v>120.2</v>
      </c>
      <c r="M240">
        <v>106.9</v>
      </c>
      <c r="N240" s="13">
        <f>IF(A240&gt;=DATE(2018,7,1),INDEX(Assumptions!$C$15:$K$15,MATCH(YEAR(EOMONTH($A240,6)),Assumptions!$C$14:$K$14,0))/100,"-")</f>
        <v>1.760701842157042E-2</v>
      </c>
      <c r="O240" s="17">
        <f t="shared" si="15"/>
        <v>172.9</v>
      </c>
      <c r="P240" s="17">
        <f t="shared" si="16"/>
        <v>175.9</v>
      </c>
      <c r="Q240" s="17" t="e">
        <f t="shared" si="17"/>
        <v>#VALUE!</v>
      </c>
      <c r="R240" s="17" t="e">
        <f t="shared" si="19"/>
        <v>#VALUE!</v>
      </c>
      <c r="S240" s="22">
        <f>IF(ISBLANK(G240),S239*((1+Assumptions!$C$5)^(1/12)),G240)</f>
        <v>0</v>
      </c>
      <c r="T240" s="22" t="e">
        <f>IF(ISBLANK(H240),T239*((1+Assumptions!$C$6)^(1/12)),H240)</f>
        <v>#VALUE!</v>
      </c>
      <c r="U240" s="22">
        <f>IF(ISBLANK(I240),U239*((1+Assumptions!$C$7)^(1/12)),I240)</f>
        <v>0</v>
      </c>
      <c r="V240" s="22" t="e">
        <f>IF(ISBLANK(J240),V239*((1+Assumptions!$C$8)^(1/12)),J240)</f>
        <v>#VALUE!</v>
      </c>
      <c r="W240" s="22" t="e">
        <f>IF(ISBLANK(K240),W239*((1+Assumptions!$C$9)^(1/12)),K240)</f>
        <v>#VALUE!</v>
      </c>
      <c r="X240" s="22">
        <f>IF(ISBLANK(M240),X239*((1+Assumptions!$C$10)^(1/12)),M240)</f>
        <v>106.9</v>
      </c>
    </row>
    <row r="241" spans="1:24" x14ac:dyDescent="0.2">
      <c r="A241" s="1">
        <v>43770</v>
      </c>
      <c r="B241">
        <f t="shared" si="18"/>
        <v>2020</v>
      </c>
      <c r="C241" s="19">
        <v>173</v>
      </c>
      <c r="D241" s="19">
        <v>175.1</v>
      </c>
      <c r="E241" s="19"/>
      <c r="J241" s="19"/>
      <c r="K241" s="79"/>
      <c r="L241" s="19">
        <v>120.1</v>
      </c>
      <c r="M241">
        <v>106.8</v>
      </c>
      <c r="N241" s="13">
        <f>IF(A241&gt;=DATE(2018,7,1),INDEX(Assumptions!$C$15:$K$15,MATCH(YEAR(EOMONTH($A241,6)),Assumptions!$C$14:$K$14,0))/100,"-")</f>
        <v>1.760701842157042E-2</v>
      </c>
      <c r="O241" s="17">
        <f t="shared" si="15"/>
        <v>173</v>
      </c>
      <c r="P241" s="17">
        <f t="shared" si="16"/>
        <v>175.1</v>
      </c>
      <c r="Q241" s="17" t="e">
        <f t="shared" si="17"/>
        <v>#VALUE!</v>
      </c>
      <c r="R241" s="17" t="e">
        <f t="shared" si="19"/>
        <v>#VALUE!</v>
      </c>
      <c r="S241" s="22">
        <f>IF(ISBLANK(G241),S240*((1+Assumptions!$C$5)^(1/12)),G241)</f>
        <v>0</v>
      </c>
      <c r="T241" s="22" t="e">
        <f>IF(ISBLANK(H241),T240*((1+Assumptions!$C$6)^(1/12)),H241)</f>
        <v>#VALUE!</v>
      </c>
      <c r="U241" s="22">
        <f>IF(ISBLANK(I241),U240*((1+Assumptions!$C$7)^(1/12)),I241)</f>
        <v>0</v>
      </c>
      <c r="V241" s="22" t="e">
        <f>IF(ISBLANK(J241),V240*((1+Assumptions!$C$8)^(1/12)),J241)</f>
        <v>#VALUE!</v>
      </c>
      <c r="W241" s="22" t="e">
        <f>IF(ISBLANK(K241),W240*((1+Assumptions!$C$9)^(1/12)),K241)</f>
        <v>#VALUE!</v>
      </c>
      <c r="X241" s="22">
        <f>IF(ISBLANK(M241),X240*((1+Assumptions!$C$10)^(1/12)),M241)</f>
        <v>106.8</v>
      </c>
    </row>
    <row r="242" spans="1:24" x14ac:dyDescent="0.2">
      <c r="A242" s="1">
        <v>43800</v>
      </c>
      <c r="B242">
        <f t="shared" si="18"/>
        <v>2020</v>
      </c>
      <c r="C242" s="19">
        <v>172.9</v>
      </c>
      <c r="D242" s="19">
        <v>174.6</v>
      </c>
      <c r="E242" s="19"/>
      <c r="J242" s="19"/>
      <c r="K242" s="79"/>
      <c r="L242" s="19">
        <v>120</v>
      </c>
      <c r="M242">
        <v>106.6</v>
      </c>
      <c r="N242" s="13">
        <f>IF(A242&gt;=DATE(2018,7,1),INDEX(Assumptions!$C$15:$K$15,MATCH(YEAR(EOMONTH($A242,6)),Assumptions!$C$14:$K$14,0))/100,"-")</f>
        <v>1.760701842157042E-2</v>
      </c>
      <c r="O242" s="17">
        <f t="shared" si="15"/>
        <v>172.9</v>
      </c>
      <c r="P242" s="17">
        <f t="shared" si="16"/>
        <v>174.6</v>
      </c>
      <c r="Q242" s="17" t="e">
        <f t="shared" si="17"/>
        <v>#VALUE!</v>
      </c>
      <c r="R242" s="17" t="e">
        <f t="shared" si="19"/>
        <v>#VALUE!</v>
      </c>
      <c r="S242" s="22">
        <f>IF(ISBLANK(G242),S241*((1+Assumptions!$C$5)^(1/12)),G242)</f>
        <v>0</v>
      </c>
      <c r="T242" s="22" t="e">
        <f>IF(ISBLANK(H242),T241*((1+Assumptions!$C$6)^(1/12)),H242)</f>
        <v>#VALUE!</v>
      </c>
      <c r="U242" s="22">
        <f>IF(ISBLANK(I242),U241*((1+Assumptions!$C$7)^(1/12)),I242)</f>
        <v>0</v>
      </c>
      <c r="V242" s="22" t="e">
        <f>IF(ISBLANK(J242),V241*((1+Assumptions!$C$8)^(1/12)),J242)</f>
        <v>#VALUE!</v>
      </c>
      <c r="W242" s="22" t="e">
        <f>IF(ISBLANK(K242),W241*((1+Assumptions!$C$9)^(1/12)),K242)</f>
        <v>#VALUE!</v>
      </c>
      <c r="X242" s="22">
        <f>IF(ISBLANK(M242),X241*((1+Assumptions!$C$10)^(1/12)),M242)</f>
        <v>106.6</v>
      </c>
    </row>
    <row r="243" spans="1:24" x14ac:dyDescent="0.2">
      <c r="A243" s="1">
        <v>43831</v>
      </c>
      <c r="B243">
        <f t="shared" si="18"/>
        <v>2020</v>
      </c>
      <c r="C243" s="19">
        <v>174.3</v>
      </c>
      <c r="D243" s="19">
        <v>176.1</v>
      </c>
      <c r="E243" s="19"/>
      <c r="J243" s="19"/>
      <c r="K243" s="79"/>
      <c r="L243" s="19">
        <v>120.2</v>
      </c>
      <c r="M243">
        <v>106.7</v>
      </c>
      <c r="N243" s="13">
        <f>IF(A243&gt;=DATE(2018,7,1),INDEX(Assumptions!$C$15:$K$15,MATCH(YEAR(EOMONTH($A243,6)),Assumptions!$C$14:$K$14,0))/100,"-")</f>
        <v>1.760701842157042E-2</v>
      </c>
      <c r="O243" s="17">
        <f t="shared" si="15"/>
        <v>174.3</v>
      </c>
      <c r="P243" s="17">
        <f t="shared" si="16"/>
        <v>176.1</v>
      </c>
      <c r="Q243" s="17" t="e">
        <f t="shared" si="17"/>
        <v>#VALUE!</v>
      </c>
      <c r="R243" s="17" t="e">
        <f t="shared" si="19"/>
        <v>#VALUE!</v>
      </c>
      <c r="S243" s="22">
        <f>IF(ISBLANK(G243),S242*((1+Assumptions!$C$5)^(1/12)),G243)</f>
        <v>0</v>
      </c>
      <c r="T243" s="22" t="e">
        <f>IF(ISBLANK(H243),T242*((1+Assumptions!$C$6)^(1/12)),H243)</f>
        <v>#VALUE!</v>
      </c>
      <c r="U243" s="22">
        <f>IF(ISBLANK(I243),U242*((1+Assumptions!$C$7)^(1/12)),I243)</f>
        <v>0</v>
      </c>
      <c r="V243" s="22" t="e">
        <f>IF(ISBLANK(J243),V242*((1+Assumptions!$C$8)^(1/12)),J243)</f>
        <v>#VALUE!</v>
      </c>
      <c r="W243" s="22" t="e">
        <f>IF(ISBLANK(K243),W242*((1+Assumptions!$C$9)^(1/12)),K243)</f>
        <v>#VALUE!</v>
      </c>
      <c r="X243" s="22">
        <f>IF(ISBLANK(M243),X242*((1+Assumptions!$C$10)^(1/12)),M243)</f>
        <v>106.7</v>
      </c>
    </row>
    <row r="244" spans="1:24" x14ac:dyDescent="0.2">
      <c r="A244" s="1">
        <v>43862</v>
      </c>
      <c r="B244">
        <f t="shared" si="18"/>
        <v>2020</v>
      </c>
      <c r="C244" s="19">
        <v>174.2</v>
      </c>
      <c r="D244" s="19">
        <v>176</v>
      </c>
      <c r="E244" s="19"/>
      <c r="J244" s="19"/>
      <c r="K244" s="79"/>
      <c r="L244" s="19">
        <v>120.3</v>
      </c>
      <c r="M244">
        <v>107</v>
      </c>
      <c r="N244" s="13">
        <f>IF(A244&gt;=DATE(2018,7,1),INDEX(Assumptions!$C$15:$K$15,MATCH(YEAR(EOMONTH($A244,6)),Assumptions!$C$14:$K$14,0))/100,"-")</f>
        <v>1.760701842157042E-2</v>
      </c>
      <c r="O244" s="17">
        <f t="shared" si="15"/>
        <v>174.2</v>
      </c>
      <c r="P244" s="17">
        <f t="shared" si="16"/>
        <v>176</v>
      </c>
      <c r="Q244" s="17" t="e">
        <f t="shared" si="17"/>
        <v>#VALUE!</v>
      </c>
      <c r="R244" s="17" t="e">
        <f t="shared" si="19"/>
        <v>#VALUE!</v>
      </c>
      <c r="S244" s="22">
        <f>IF(ISBLANK(G244),S243*((1+Assumptions!$C$5)^(1/12)),G244)</f>
        <v>0</v>
      </c>
      <c r="T244" s="22" t="e">
        <f>IF(ISBLANK(H244),T243*((1+Assumptions!$C$6)^(1/12)),H244)</f>
        <v>#VALUE!</v>
      </c>
      <c r="U244" s="22">
        <f>IF(ISBLANK(I244),U243*((1+Assumptions!$C$7)^(1/12)),I244)</f>
        <v>0</v>
      </c>
      <c r="V244" s="22" t="e">
        <f>IF(ISBLANK(J244),V243*((1+Assumptions!$C$8)^(1/12)),J244)</f>
        <v>#VALUE!</v>
      </c>
      <c r="W244" s="22" t="e">
        <f>IF(ISBLANK(K244),W243*((1+Assumptions!$C$9)^(1/12)),K244)</f>
        <v>#VALUE!</v>
      </c>
      <c r="X244" s="22">
        <f>IF(ISBLANK(M244),X243*((1+Assumptions!$C$10)^(1/12)),M244)</f>
        <v>107</v>
      </c>
    </row>
    <row r="245" spans="1:24" x14ac:dyDescent="0.2">
      <c r="A245" s="1">
        <v>43891</v>
      </c>
      <c r="B245">
        <f t="shared" si="18"/>
        <v>2020</v>
      </c>
      <c r="C245" s="19">
        <v>172.2</v>
      </c>
      <c r="D245" s="19">
        <v>172.2</v>
      </c>
      <c r="E245" s="19"/>
      <c r="J245" s="19"/>
      <c r="K245" s="79"/>
      <c r="L245" s="19">
        <v>120.7</v>
      </c>
      <c r="M245">
        <v>107.4</v>
      </c>
      <c r="N245" s="13">
        <f>IF(A245&gt;=DATE(2018,7,1),INDEX(Assumptions!$C$15:$K$15,MATCH(YEAR(EOMONTH($A245,6)),Assumptions!$C$14:$K$14,0))/100,"-")</f>
        <v>1.760701842157042E-2</v>
      </c>
      <c r="O245" s="17">
        <f t="shared" si="15"/>
        <v>172.2</v>
      </c>
      <c r="P245" s="17">
        <f t="shared" si="16"/>
        <v>172.2</v>
      </c>
      <c r="Q245" s="17" t="e">
        <f t="shared" si="17"/>
        <v>#VALUE!</v>
      </c>
      <c r="R245" s="17" t="e">
        <f t="shared" si="19"/>
        <v>#VALUE!</v>
      </c>
      <c r="S245" s="22">
        <f>IF(ISBLANK(G245),S244*((1+Assumptions!$C$5)^(1/12)),G245)</f>
        <v>0</v>
      </c>
      <c r="T245" s="22" t="e">
        <f>IF(ISBLANK(H245),T244*((1+Assumptions!$C$6)^(1/12)),H245)</f>
        <v>#VALUE!</v>
      </c>
      <c r="U245" s="22">
        <f>IF(ISBLANK(I245),U244*((1+Assumptions!$C$7)^(1/12)),I245)</f>
        <v>0</v>
      </c>
      <c r="V245" s="22" t="e">
        <f>IF(ISBLANK(J245),V244*((1+Assumptions!$C$8)^(1/12)),J245)</f>
        <v>#VALUE!</v>
      </c>
      <c r="W245" s="22" t="e">
        <f>IF(ISBLANK(K245),W244*((1+Assumptions!$C$9)^(1/12)),K245)</f>
        <v>#VALUE!</v>
      </c>
      <c r="X245" s="22">
        <f>IF(ISBLANK(M245),X244*((1+Assumptions!$C$10)^(1/12)),M245)</f>
        <v>107.4</v>
      </c>
    </row>
    <row r="246" spans="1:24" x14ac:dyDescent="0.2">
      <c r="A246" s="1">
        <v>43922</v>
      </c>
      <c r="B246">
        <f t="shared" si="18"/>
        <v>2021</v>
      </c>
      <c r="C246" s="19">
        <v>166.5</v>
      </c>
      <c r="D246" s="19">
        <v>156.69999999999999</v>
      </c>
      <c r="E246" s="19"/>
      <c r="J246" s="8"/>
      <c r="K246" s="79"/>
      <c r="L246" s="19">
        <v>120.7</v>
      </c>
      <c r="M246">
        <v>107.3</v>
      </c>
      <c r="N246" s="13">
        <f>IF(A246&gt;=DATE(2018,7,1),INDEX(Assumptions!$C$15:$K$15,MATCH(YEAR(EOMONTH($A246,6)),Assumptions!$C$14:$K$14,0))/100,"-")</f>
        <v>1.760701842157042E-2</v>
      </c>
      <c r="O246" s="17">
        <f t="shared" si="15"/>
        <v>166.5</v>
      </c>
      <c r="P246" s="17">
        <f t="shared" si="16"/>
        <v>156.69999999999999</v>
      </c>
      <c r="Q246" s="17" t="e">
        <f t="shared" si="17"/>
        <v>#VALUE!</v>
      </c>
      <c r="R246" s="17" t="e">
        <f t="shared" si="19"/>
        <v>#VALUE!</v>
      </c>
      <c r="S246" s="22">
        <f>IF(ISBLANK(G246),S245*((1+Assumptions!$C$5)^(1/12)),G246)</f>
        <v>0</v>
      </c>
      <c r="T246" s="22" t="e">
        <f>IF(ISBLANK(H246),T245*((1+Assumptions!$C$6)^(1/12)),H246)</f>
        <v>#VALUE!</v>
      </c>
      <c r="U246" s="22">
        <f>IF(ISBLANK(I246),U245*((1+Assumptions!$C$7)^(1/12)),I246)</f>
        <v>0</v>
      </c>
      <c r="V246" s="22" t="e">
        <f>IF(ISBLANK(J246),V245*((1+Assumptions!$C$8)^(1/12)),J246)</f>
        <v>#VALUE!</v>
      </c>
      <c r="W246" s="22" t="e">
        <f>IF(ISBLANK(K246),W245*((1+Assumptions!$C$9)^(1/12)),K246)</f>
        <v>#VALUE!</v>
      </c>
      <c r="X246" s="22">
        <f>IF(ISBLANK(M246),X245*((1+Assumptions!$C$10)^(1/12)),M246)</f>
        <v>107.3</v>
      </c>
    </row>
    <row r="247" spans="1:24" x14ac:dyDescent="0.2">
      <c r="A247" s="1">
        <v>43952</v>
      </c>
      <c r="B247">
        <f t="shared" si="18"/>
        <v>2021</v>
      </c>
      <c r="C247" s="19">
        <v>166.6</v>
      </c>
      <c r="D247" s="19">
        <v>156.1</v>
      </c>
      <c r="E247" s="19"/>
      <c r="J247" s="8"/>
      <c r="K247" s="79"/>
      <c r="L247" s="19">
        <v>120.5</v>
      </c>
      <c r="M247">
        <v>107.3</v>
      </c>
      <c r="N247" s="13">
        <f>IF(A247&gt;=DATE(2018,7,1),INDEX(Assumptions!$C$15:$K$15,MATCH(YEAR(EOMONTH($A247,6)),Assumptions!$C$14:$K$14,0))/100,"-")</f>
        <v>1.760701842157042E-2</v>
      </c>
      <c r="O247" s="17">
        <f t="shared" si="15"/>
        <v>166.6</v>
      </c>
      <c r="P247" s="17">
        <f t="shared" si="16"/>
        <v>156.1</v>
      </c>
      <c r="Q247" s="17" t="e">
        <f t="shared" si="17"/>
        <v>#VALUE!</v>
      </c>
      <c r="R247" s="17" t="e">
        <f t="shared" si="19"/>
        <v>#VALUE!</v>
      </c>
      <c r="S247" s="22">
        <f>IF(ISBLANK(G247),S246*((1+Assumptions!$C$5)^(1/12)),G247)</f>
        <v>0</v>
      </c>
      <c r="T247" s="22" t="e">
        <f>IF(ISBLANK(H247),T246*((1+Assumptions!$C$6)^(1/12)),H247)</f>
        <v>#VALUE!</v>
      </c>
      <c r="U247" s="22">
        <f>IF(ISBLANK(I247),U246*((1+Assumptions!$C$7)^(1/12)),I247)</f>
        <v>0</v>
      </c>
      <c r="V247" s="22" t="e">
        <f>IF(ISBLANK(J247),V246*((1+Assumptions!$C$8)^(1/12)),J247)</f>
        <v>#VALUE!</v>
      </c>
      <c r="W247" s="22" t="e">
        <f>IF(ISBLANK(K247),W246*((1+Assumptions!$C$9)^(1/12)),K247)</f>
        <v>#VALUE!</v>
      </c>
      <c r="X247" s="22">
        <f>IF(ISBLANK(M247),X246*((1+Assumptions!$C$10)^(1/12)),M247)</f>
        <v>107.3</v>
      </c>
    </row>
    <row r="248" spans="1:24" x14ac:dyDescent="0.2">
      <c r="A248" s="1">
        <v>43983</v>
      </c>
      <c r="B248">
        <f t="shared" si="18"/>
        <v>2021</v>
      </c>
      <c r="C248" s="19">
        <v>167.3</v>
      </c>
      <c r="D248" s="19">
        <v>159.69999999999999</v>
      </c>
      <c r="E248" s="19"/>
      <c r="J248" s="8"/>
      <c r="K248" s="79"/>
      <c r="L248" s="19">
        <v>120.3</v>
      </c>
      <c r="M248">
        <v>107.5</v>
      </c>
      <c r="N248" s="13">
        <f>IF(A248&gt;=DATE(2018,7,1),INDEX(Assumptions!$C$15:$K$15,MATCH(YEAR(EOMONTH($A248,6)),Assumptions!$C$14:$K$14,0))/100,"-")</f>
        <v>1.760701842157042E-2</v>
      </c>
      <c r="O248" s="17">
        <f t="shared" si="15"/>
        <v>167.3</v>
      </c>
      <c r="P248" s="17">
        <f t="shared" si="16"/>
        <v>159.69999999999999</v>
      </c>
      <c r="Q248" s="17" t="e">
        <f t="shared" si="17"/>
        <v>#VALUE!</v>
      </c>
      <c r="R248" s="17" t="e">
        <f t="shared" si="19"/>
        <v>#VALUE!</v>
      </c>
      <c r="S248" s="22">
        <f>IF(ISBLANK(G248),S247*((1+Assumptions!$C$5)^(1/12)),G248)</f>
        <v>0</v>
      </c>
      <c r="T248" s="22" t="e">
        <f>IF(ISBLANK(H248),T247*((1+Assumptions!$C$6)^(1/12)),H248)</f>
        <v>#VALUE!</v>
      </c>
      <c r="U248" s="22">
        <f>IF(ISBLANK(I248),U247*((1+Assumptions!$C$7)^(1/12)),I248)</f>
        <v>0</v>
      </c>
      <c r="V248" s="22" t="e">
        <f>IF(ISBLANK(J248),V247*((1+Assumptions!$C$8)^(1/12)),J248)</f>
        <v>#VALUE!</v>
      </c>
      <c r="W248" s="22" t="e">
        <f>IF(ISBLANK(K248),W247*((1+Assumptions!$C$9)^(1/12)),K248)</f>
        <v>#VALUE!</v>
      </c>
      <c r="X248" s="22">
        <f>IF(ISBLANK(M248),X247*((1+Assumptions!$C$10)^(1/12)),M248)</f>
        <v>107.5</v>
      </c>
    </row>
    <row r="249" spans="1:24" x14ac:dyDescent="0.2">
      <c r="A249" s="1">
        <v>44013</v>
      </c>
      <c r="B249">
        <f t="shared" si="18"/>
        <v>2021</v>
      </c>
      <c r="C249" s="19">
        <v>171.5</v>
      </c>
      <c r="D249" s="19">
        <v>168</v>
      </c>
      <c r="E249" s="19"/>
      <c r="J249" s="8"/>
      <c r="K249" s="79"/>
      <c r="L249" s="19">
        <v>120.5</v>
      </c>
      <c r="M249">
        <v>107.5</v>
      </c>
      <c r="N249" s="13">
        <f>IF(A249&gt;=DATE(2018,7,1),INDEX(Assumptions!$C$15:$K$15,MATCH(YEAR(EOMONTH($A249,6)),Assumptions!$C$14:$K$14,0))/100,"-")</f>
        <v>6.1861388888223567E-2</v>
      </c>
      <c r="O249" s="17">
        <f t="shared" si="15"/>
        <v>171.5</v>
      </c>
      <c r="P249" s="17">
        <f t="shared" si="16"/>
        <v>168</v>
      </c>
      <c r="Q249" s="17" t="e">
        <f t="shared" si="17"/>
        <v>#VALUE!</v>
      </c>
      <c r="R249" s="17" t="e">
        <f t="shared" si="19"/>
        <v>#VALUE!</v>
      </c>
      <c r="S249" s="22">
        <f>IF(ISBLANK(G249),S248*((1+Assumptions!$C$5)^(1/12)),G249)</f>
        <v>0</v>
      </c>
      <c r="T249" s="22" t="e">
        <f>IF(ISBLANK(H249),T248*((1+Assumptions!$C$6)^(1/12)),H249)</f>
        <v>#VALUE!</v>
      </c>
      <c r="U249" s="22">
        <f>IF(ISBLANK(I249),U248*((1+Assumptions!$C$7)^(1/12)),I249)</f>
        <v>0</v>
      </c>
      <c r="V249" s="22" t="e">
        <f>IF(ISBLANK(J249),V248*((1+Assumptions!$C$8)^(1/12)),J249)</f>
        <v>#VALUE!</v>
      </c>
      <c r="W249" s="22" t="e">
        <f>IF(ISBLANK(K249),W248*((1+Assumptions!$C$9)^(1/12)),K249)</f>
        <v>#VALUE!</v>
      </c>
      <c r="X249" s="22">
        <f>IF(ISBLANK(M249),X248*((1+Assumptions!$C$10)^(1/12)),M249)</f>
        <v>107.5</v>
      </c>
    </row>
    <row r="250" spans="1:24" x14ac:dyDescent="0.2">
      <c r="A250" s="1">
        <v>44044</v>
      </c>
      <c r="B250">
        <f t="shared" si="18"/>
        <v>2021</v>
      </c>
      <c r="C250" s="19">
        <v>175.7</v>
      </c>
      <c r="D250" s="19">
        <v>171.6</v>
      </c>
      <c r="E250" s="19"/>
      <c r="J250" s="8"/>
      <c r="K250" s="79"/>
      <c r="L250" s="19">
        <v>120.3</v>
      </c>
      <c r="M250">
        <v>107.4</v>
      </c>
      <c r="N250" s="13">
        <f>IF(A250&gt;=DATE(2018,7,1),INDEX(Assumptions!$C$15:$K$15,MATCH(YEAR(EOMONTH($A250,6)),Assumptions!$C$14:$K$14,0))/100,"-")</f>
        <v>6.1861388888223567E-2</v>
      </c>
      <c r="O250" s="17">
        <f t="shared" si="15"/>
        <v>175.7</v>
      </c>
      <c r="P250" s="17">
        <f t="shared" si="16"/>
        <v>171.6</v>
      </c>
      <c r="Q250" s="17" t="e">
        <f t="shared" si="17"/>
        <v>#VALUE!</v>
      </c>
      <c r="R250" s="17" t="e">
        <f t="shared" si="19"/>
        <v>#VALUE!</v>
      </c>
      <c r="S250" s="22">
        <f>IF(ISBLANK(G250),S249*((1+Assumptions!$C$5)^(1/12)),G250)</f>
        <v>0</v>
      </c>
      <c r="T250" s="22" t="e">
        <f>IF(ISBLANK(H250),T249*((1+Assumptions!$C$6)^(1/12)),H250)</f>
        <v>#VALUE!</v>
      </c>
      <c r="U250" s="22">
        <f>IF(ISBLANK(I250),U249*((1+Assumptions!$C$7)^(1/12)),I250)</f>
        <v>0</v>
      </c>
      <c r="V250" s="22" t="e">
        <f>IF(ISBLANK(J250),V249*((1+Assumptions!$C$8)^(1/12)),J250)</f>
        <v>#VALUE!</v>
      </c>
      <c r="W250" s="22" t="e">
        <f>IF(ISBLANK(K250),W249*((1+Assumptions!$C$9)^(1/12)),K250)</f>
        <v>#VALUE!</v>
      </c>
      <c r="X250" s="22">
        <f>IF(ISBLANK(M250),X249*((1+Assumptions!$C$10)^(1/12)),M250)</f>
        <v>107.4</v>
      </c>
    </row>
    <row r="251" spans="1:24" x14ac:dyDescent="0.2">
      <c r="A251" s="1">
        <v>44075</v>
      </c>
      <c r="B251">
        <f t="shared" si="18"/>
        <v>2021</v>
      </c>
      <c r="C251" s="19">
        <v>177.3</v>
      </c>
      <c r="D251" s="19">
        <v>171.5</v>
      </c>
      <c r="E251" s="19"/>
      <c r="J251" s="8"/>
      <c r="K251" s="79"/>
      <c r="L251" s="19">
        <v>120.5</v>
      </c>
      <c r="M251">
        <v>107.5</v>
      </c>
      <c r="N251" s="13">
        <f>IF(A251&gt;=DATE(2018,7,1),INDEX(Assumptions!$C$15:$K$15,MATCH(YEAR(EOMONTH($A251,6)),Assumptions!$C$14:$K$14,0))/100,"-")</f>
        <v>6.1861388888223567E-2</v>
      </c>
      <c r="O251" s="17">
        <f t="shared" si="15"/>
        <v>177.3</v>
      </c>
      <c r="P251" s="17">
        <f t="shared" si="16"/>
        <v>171.5</v>
      </c>
      <c r="Q251" s="17" t="e">
        <f t="shared" si="17"/>
        <v>#VALUE!</v>
      </c>
      <c r="R251" s="17" t="e">
        <f t="shared" ref="R251:R282" si="20">IF(ISBLANK(F251),R250*((1+$N251)^(1/12)),F251)</f>
        <v>#VALUE!</v>
      </c>
      <c r="S251" s="22">
        <f>IF(ISBLANK(G251),S250*((1+Assumptions!$C$5)^(1/12)),G251)</f>
        <v>0</v>
      </c>
      <c r="T251" s="22" t="e">
        <f>IF(ISBLANK(H251),T250*((1+Assumptions!$C$6)^(1/12)),H251)</f>
        <v>#VALUE!</v>
      </c>
      <c r="U251" s="22">
        <f>IF(ISBLANK(I251),U250*((1+Assumptions!$C$7)^(1/12)),I251)</f>
        <v>0</v>
      </c>
      <c r="V251" s="22" t="e">
        <f>IF(ISBLANK(J251),V250*((1+Assumptions!$C$8)^(1/12)),J251)</f>
        <v>#VALUE!</v>
      </c>
      <c r="W251" s="22" t="e">
        <f>IF(ISBLANK(K251),W250*((1+Assumptions!$C$9)^(1/12)),K251)</f>
        <v>#VALUE!</v>
      </c>
      <c r="X251" s="22">
        <f>IF(ISBLANK(M251),X250*((1+Assumptions!$C$10)^(1/12)),M251)</f>
        <v>107.5</v>
      </c>
    </row>
    <row r="252" spans="1:24" x14ac:dyDescent="0.2">
      <c r="A252" s="1">
        <v>44105</v>
      </c>
      <c r="B252">
        <f t="shared" si="18"/>
        <v>2021</v>
      </c>
      <c r="C252" s="19">
        <v>179.3</v>
      </c>
      <c r="D252" s="19">
        <v>175.7</v>
      </c>
      <c r="E252" s="19"/>
      <c r="J252" s="8"/>
      <c r="K252" s="79"/>
      <c r="L252" s="19"/>
      <c r="M252">
        <v>107.6</v>
      </c>
      <c r="N252" s="13">
        <f>IF(A252&gt;=DATE(2018,7,1),INDEX(Assumptions!$C$15:$K$15,MATCH(YEAR(EOMONTH($A252,6)),Assumptions!$C$14:$K$14,0))/100,"-")</f>
        <v>6.1861388888223567E-2</v>
      </c>
      <c r="O252" s="17">
        <f t="shared" si="15"/>
        <v>179.3</v>
      </c>
      <c r="P252" s="17">
        <f t="shared" si="16"/>
        <v>175.7</v>
      </c>
      <c r="Q252" s="17" t="e">
        <f t="shared" si="17"/>
        <v>#VALUE!</v>
      </c>
      <c r="R252" s="17" t="e">
        <f t="shared" si="20"/>
        <v>#VALUE!</v>
      </c>
      <c r="S252" s="22">
        <f>IF(ISBLANK(G252),S251*((1+Assumptions!$C$5)^(1/12)),G252)</f>
        <v>0</v>
      </c>
      <c r="T252" s="22" t="e">
        <f>IF(ISBLANK(H252),T251*((1+Assumptions!$C$6)^(1/12)),H252)</f>
        <v>#VALUE!</v>
      </c>
      <c r="U252" s="22">
        <f>IF(ISBLANK(I252),U251*((1+Assumptions!$C$7)^(1/12)),I252)</f>
        <v>0</v>
      </c>
      <c r="V252" s="22" t="e">
        <f>IF(ISBLANK(J252),V251*((1+Assumptions!$C$8)^(1/12)),J252)</f>
        <v>#VALUE!</v>
      </c>
      <c r="W252" s="22" t="e">
        <f>IF(ISBLANK(K252),W251*((1+Assumptions!$C$9)^(1/12)),K252)</f>
        <v>#VALUE!</v>
      </c>
      <c r="X252" s="22">
        <f>IF(ISBLANK(M252),X251*((1+Assumptions!$C$10)^(1/12)),M252)</f>
        <v>107.6</v>
      </c>
    </row>
    <row r="253" spans="1:24" x14ac:dyDescent="0.2">
      <c r="A253" s="1">
        <v>44136</v>
      </c>
      <c r="B253">
        <f t="shared" si="18"/>
        <v>2021</v>
      </c>
      <c r="C253" s="21">
        <v>182.1</v>
      </c>
      <c r="D253" s="21">
        <v>177.5</v>
      </c>
      <c r="E253" s="21"/>
      <c r="J253" s="8"/>
      <c r="K253" s="79"/>
      <c r="L253" s="21"/>
      <c r="M253">
        <v>107</v>
      </c>
      <c r="N253" s="13">
        <f>IF(A253&gt;=DATE(2018,7,1),INDEX(Assumptions!$C$15:$K$15,MATCH(YEAR(EOMONTH($A253,6)),Assumptions!$C$14:$K$14,0))/100,"-")</f>
        <v>6.1861388888223567E-2</v>
      </c>
      <c r="O253" s="17">
        <f t="shared" si="15"/>
        <v>182.1</v>
      </c>
      <c r="P253" s="17">
        <f t="shared" si="16"/>
        <v>177.5</v>
      </c>
      <c r="Q253" s="17" t="e">
        <f t="shared" si="17"/>
        <v>#VALUE!</v>
      </c>
      <c r="R253" s="17" t="e">
        <f t="shared" si="20"/>
        <v>#VALUE!</v>
      </c>
      <c r="S253" s="22">
        <f>IF(ISBLANK(G253),S252*((1+Assumptions!$C$5)^(1/12)),G253)</f>
        <v>0</v>
      </c>
      <c r="T253" s="22" t="e">
        <f>IF(ISBLANK(H253),T252*((1+Assumptions!$C$6)^(1/12)),H253)</f>
        <v>#VALUE!</v>
      </c>
      <c r="U253" s="22">
        <f>IF(ISBLANK(I253),U252*((1+Assumptions!$C$7)^(1/12)),I253)</f>
        <v>0</v>
      </c>
      <c r="V253" s="22" t="e">
        <f>IF(ISBLANK(J253),V252*((1+Assumptions!$C$8)^(1/12)),J253)</f>
        <v>#VALUE!</v>
      </c>
      <c r="W253" s="22" t="e">
        <f>IF(ISBLANK(K253),W252*((1+Assumptions!$C$9)^(1/12)),K253)</f>
        <v>#VALUE!</v>
      </c>
      <c r="X253" s="22">
        <f>IF(ISBLANK(M253),X252*((1+Assumptions!$C$10)^(1/12)),M253)</f>
        <v>107</v>
      </c>
    </row>
    <row r="254" spans="1:24" x14ac:dyDescent="0.2">
      <c r="A254" s="1">
        <v>44166</v>
      </c>
      <c r="B254">
        <f t="shared" si="18"/>
        <v>2021</v>
      </c>
      <c r="C254" s="21">
        <v>180.9</v>
      </c>
      <c r="D254" s="21">
        <v>183.5</v>
      </c>
      <c r="E254" s="21"/>
      <c r="J254" s="8"/>
      <c r="K254" s="79"/>
      <c r="L254" s="21"/>
      <c r="M254">
        <v>106.9</v>
      </c>
      <c r="N254" s="13">
        <f>IF(A254&gt;=DATE(2018,7,1),INDEX(Assumptions!$C$15:$K$15,MATCH(YEAR(EOMONTH($A254,6)),Assumptions!$C$14:$K$14,0))/100,"-")</f>
        <v>6.1861388888223567E-2</v>
      </c>
      <c r="O254" s="17">
        <f t="shared" si="15"/>
        <v>180.9</v>
      </c>
      <c r="P254" s="17">
        <f t="shared" si="16"/>
        <v>183.5</v>
      </c>
      <c r="Q254" s="17" t="e">
        <f t="shared" si="17"/>
        <v>#VALUE!</v>
      </c>
      <c r="R254" s="17" t="e">
        <f t="shared" si="20"/>
        <v>#VALUE!</v>
      </c>
      <c r="S254" s="22">
        <f>IF(ISBLANK(G254),S253*((1+Assumptions!$C$5)^(1/12)),G254)</f>
        <v>0</v>
      </c>
      <c r="T254" s="22" t="e">
        <f>IF(ISBLANK(H254),T253*((1+Assumptions!$C$6)^(1/12)),H254)</f>
        <v>#VALUE!</v>
      </c>
      <c r="U254" s="22">
        <f>IF(ISBLANK(I254),U253*((1+Assumptions!$C$7)^(1/12)),I254)</f>
        <v>0</v>
      </c>
      <c r="V254" s="22" t="e">
        <f>IF(ISBLANK(J254),V253*((1+Assumptions!$C$8)^(1/12)),J254)</f>
        <v>#VALUE!</v>
      </c>
      <c r="W254" s="22" t="e">
        <f>IF(ISBLANK(K254),W253*((1+Assumptions!$C$9)^(1/12)),K254)</f>
        <v>#VALUE!</v>
      </c>
      <c r="X254" s="22">
        <f>IF(ISBLANK(M254),X253*((1+Assumptions!$C$10)^(1/12)),M254)</f>
        <v>106.9</v>
      </c>
    </row>
    <row r="255" spans="1:24" x14ac:dyDescent="0.2">
      <c r="A255" s="1">
        <v>44197</v>
      </c>
      <c r="B255">
        <f t="shared" si="18"/>
        <v>2021</v>
      </c>
      <c r="C255" s="21">
        <v>181.9</v>
      </c>
      <c r="D255" s="21">
        <v>178.8</v>
      </c>
      <c r="E255" s="21"/>
      <c r="J255" s="8"/>
      <c r="K255" s="79"/>
      <c r="L255" s="21"/>
      <c r="M255">
        <v>107.3</v>
      </c>
      <c r="N255" s="13">
        <f>IF(A255&gt;=DATE(2018,7,1),INDEX(Assumptions!$C$15:$K$15,MATCH(YEAR(EOMONTH($A255,6)),Assumptions!$C$14:$K$14,0))/100,"-")</f>
        <v>6.1861388888223567E-2</v>
      </c>
      <c r="O255" s="17">
        <f t="shared" si="15"/>
        <v>181.9</v>
      </c>
      <c r="P255" s="17">
        <f t="shared" si="16"/>
        <v>178.8</v>
      </c>
      <c r="Q255" s="17" t="e">
        <f t="shared" si="17"/>
        <v>#VALUE!</v>
      </c>
      <c r="R255" s="17" t="e">
        <f t="shared" si="20"/>
        <v>#VALUE!</v>
      </c>
      <c r="S255" s="22">
        <f>IF(ISBLANK(G255),S254*((1+Assumptions!$C$5)^(1/12)),G255)</f>
        <v>0</v>
      </c>
      <c r="T255" s="22" t="e">
        <f>IF(ISBLANK(H255),T254*((1+Assumptions!$C$6)^(1/12)),H255)</f>
        <v>#VALUE!</v>
      </c>
      <c r="U255" s="22">
        <f>IF(ISBLANK(I255),U254*((1+Assumptions!$C$7)^(1/12)),I255)</f>
        <v>0</v>
      </c>
      <c r="V255" s="22" t="e">
        <f>IF(ISBLANK(J255),V254*((1+Assumptions!$C$8)^(1/12)),J255)</f>
        <v>#VALUE!</v>
      </c>
      <c r="W255" s="22" t="e">
        <f>IF(ISBLANK(K255),W254*((1+Assumptions!$C$9)^(1/12)),K255)</f>
        <v>#VALUE!</v>
      </c>
      <c r="X255" s="22">
        <f>IF(ISBLANK(M255),X254*((1+Assumptions!$C$10)^(1/12)),M255)</f>
        <v>107.3</v>
      </c>
    </row>
    <row r="256" spans="1:24" x14ac:dyDescent="0.2">
      <c r="A256" s="1">
        <v>44228</v>
      </c>
      <c r="B256">
        <f t="shared" si="18"/>
        <v>2021</v>
      </c>
      <c r="C256" s="81">
        <v>181</v>
      </c>
      <c r="D256" s="21">
        <v>176.4</v>
      </c>
      <c r="E256" s="21"/>
      <c r="J256" s="8"/>
      <c r="K256" s="79"/>
      <c r="L256" s="21"/>
      <c r="M256">
        <v>107.5</v>
      </c>
      <c r="N256" s="13">
        <f>IF(A256&gt;=DATE(2018,7,1),INDEX(Assumptions!$C$15:$K$15,MATCH(YEAR(EOMONTH($A256,6)),Assumptions!$C$14:$K$14,0))/100,"-")</f>
        <v>6.1861388888223567E-2</v>
      </c>
      <c r="O256" s="17">
        <f t="shared" si="15"/>
        <v>181</v>
      </c>
      <c r="P256" s="17">
        <f t="shared" si="16"/>
        <v>176.4</v>
      </c>
      <c r="Q256" s="17" t="e">
        <f t="shared" si="17"/>
        <v>#VALUE!</v>
      </c>
      <c r="R256" s="17" t="e">
        <f t="shared" si="20"/>
        <v>#VALUE!</v>
      </c>
      <c r="S256" s="22">
        <f>IF(ISBLANK(G256),S255*((1+Assumptions!$C$5)^(1/12)),G256)</f>
        <v>0</v>
      </c>
      <c r="T256" s="22" t="e">
        <f>IF(ISBLANK(H256),T255*((1+Assumptions!$C$6)^(1/12)),H256)</f>
        <v>#VALUE!</v>
      </c>
      <c r="U256" s="22">
        <f>IF(ISBLANK(I256),U255*((1+Assumptions!$C$7)^(1/12)),I256)</f>
        <v>0</v>
      </c>
      <c r="V256" s="22" t="e">
        <f>IF(ISBLANK(J256),V255*((1+Assumptions!$C$8)^(1/12)),J256)</f>
        <v>#VALUE!</v>
      </c>
      <c r="W256" s="22" t="e">
        <f>IF(ISBLANK(K256),W255*((1+Assumptions!$C$9)^(1/12)),K256)</f>
        <v>#VALUE!</v>
      </c>
      <c r="X256" s="22">
        <f>IF(ISBLANK(M256),X255*((1+Assumptions!$C$10)^(1/12)),M256)</f>
        <v>107.5</v>
      </c>
    </row>
    <row r="257" spans="1:28" x14ac:dyDescent="0.2">
      <c r="A257" s="1">
        <v>44256</v>
      </c>
      <c r="B257">
        <f t="shared" si="18"/>
        <v>2021</v>
      </c>
      <c r="C257" s="81">
        <v>177.6</v>
      </c>
      <c r="D257" s="21">
        <v>174.6</v>
      </c>
      <c r="E257" s="21"/>
      <c r="J257" s="8"/>
      <c r="K257" s="79"/>
      <c r="L257" s="21"/>
      <c r="M257">
        <v>107.9</v>
      </c>
      <c r="N257" s="13">
        <f>IF(A257&gt;=DATE(2018,7,1),INDEX(Assumptions!$C$15:$K$15,MATCH(YEAR(EOMONTH($A257,6)),Assumptions!$C$14:$K$14,0))/100,"-")</f>
        <v>6.1861388888223567E-2</v>
      </c>
      <c r="O257" s="17">
        <f t="shared" si="15"/>
        <v>177.6</v>
      </c>
      <c r="P257" s="17">
        <f t="shared" si="16"/>
        <v>174.6</v>
      </c>
      <c r="Q257" s="17" t="e">
        <f t="shared" si="17"/>
        <v>#VALUE!</v>
      </c>
      <c r="R257" s="17" t="e">
        <f t="shared" si="20"/>
        <v>#VALUE!</v>
      </c>
      <c r="S257" s="22">
        <f>IF(ISBLANK(G257),S256*((1+Assumptions!$C$5)^(1/12)),G257)</f>
        <v>0</v>
      </c>
      <c r="T257" s="22" t="e">
        <f>IF(ISBLANK(H257),T256*((1+Assumptions!$C$6)^(1/12)),H257)</f>
        <v>#VALUE!</v>
      </c>
      <c r="U257" s="22">
        <f>IF(ISBLANK(I257),U256*((1+Assumptions!$C$7)^(1/12)),I257)</f>
        <v>0</v>
      </c>
      <c r="V257" s="22" t="e">
        <f>IF(ISBLANK(J257),V256*((1+Assumptions!$C$8)^(1/12)),J257)</f>
        <v>#VALUE!</v>
      </c>
      <c r="W257" s="22" t="e">
        <f>IF(ISBLANK(K257),W256*((1+Assumptions!$C$9)^(1/12)),K257)</f>
        <v>#VALUE!</v>
      </c>
      <c r="X257" s="22">
        <f>IF(ISBLANK(M257),X256*((1+Assumptions!$C$10)^(1/12)),M257)</f>
        <v>107.9</v>
      </c>
    </row>
    <row r="258" spans="1:28" ht="13.8" x14ac:dyDescent="0.3">
      <c r="A258" s="1">
        <v>44287</v>
      </c>
      <c r="B258">
        <f t="shared" si="18"/>
        <v>2022</v>
      </c>
      <c r="C258" s="81">
        <v>183.7</v>
      </c>
      <c r="D258" s="21">
        <v>179.3</v>
      </c>
      <c r="E258" s="21"/>
      <c r="J258" s="8"/>
      <c r="K258" s="79"/>
      <c r="L258" s="21"/>
      <c r="M258">
        <v>108.2</v>
      </c>
      <c r="N258" s="13">
        <f>IF(A258&gt;=DATE(2018,7,1),INDEX(Assumptions!$C$15:$K$15,MATCH(YEAR(EOMONTH($A258,6)),Assumptions!$C$14:$K$14,0))/100,"-")</f>
        <v>6.1861388888223567E-2</v>
      </c>
      <c r="O258" s="17">
        <f t="shared" si="15"/>
        <v>183.7</v>
      </c>
      <c r="P258" s="17">
        <f t="shared" si="16"/>
        <v>179.3</v>
      </c>
      <c r="Q258" s="17" t="e">
        <f t="shared" si="17"/>
        <v>#VALUE!</v>
      </c>
      <c r="R258" s="17" t="e">
        <f t="shared" si="20"/>
        <v>#VALUE!</v>
      </c>
      <c r="S258" s="22">
        <f>IF(ISBLANK(G258),S257*((1+Assumptions!$C$5)^(1/12)),G258)</f>
        <v>0</v>
      </c>
      <c r="T258" s="22" t="e">
        <f>IF(ISBLANK(H258),T257*((1+Assumptions!$C$6)^(1/12)),H258)</f>
        <v>#VALUE!</v>
      </c>
      <c r="U258" s="22">
        <f>IF(ISBLANK(I258),U257*((1+Assumptions!$C$7)^(1/12)),I258)</f>
        <v>0</v>
      </c>
      <c r="V258" s="22" t="e">
        <f>IF(ISBLANK(J258),V257*((1+Assumptions!$C$8)^(1/12)),J258)</f>
        <v>#VALUE!</v>
      </c>
      <c r="W258" s="22" t="e">
        <f>IF(ISBLANK(K258),W257*((1+Assumptions!$C$9)^(1/12)),K258)</f>
        <v>#VALUE!</v>
      </c>
      <c r="X258" s="22">
        <f>IF(ISBLANK(M258),X257*((1+Assumptions!$C$10)^(1/12)),M258)</f>
        <v>108.2</v>
      </c>
      <c r="Y258" s="3"/>
      <c r="Z258" s="3"/>
      <c r="AA258" s="3"/>
      <c r="AB258" s="3"/>
    </row>
    <row r="259" spans="1:28" ht="13.8" x14ac:dyDescent="0.3">
      <c r="A259" s="1">
        <v>44317</v>
      </c>
      <c r="B259">
        <f t="shared" si="18"/>
        <v>2022</v>
      </c>
      <c r="C259" s="81">
        <v>185.2</v>
      </c>
      <c r="D259" s="21">
        <v>179.2</v>
      </c>
      <c r="E259" s="21"/>
      <c r="J259" s="8"/>
      <c r="K259" s="79"/>
      <c r="L259" s="21"/>
      <c r="M259">
        <v>108.5</v>
      </c>
      <c r="N259" s="13">
        <f>IF(A259&gt;=DATE(2018,7,1),INDEX(Assumptions!$C$15:$K$15,MATCH(YEAR(EOMONTH($A259,6)),Assumptions!$C$14:$K$14,0))/100,"-")</f>
        <v>6.1861388888223567E-2</v>
      </c>
      <c r="O259" s="17">
        <f t="shared" ref="O259:O317" si="21">IF(ISBLANK(C259),O258*((1+$N259)^(1/12)),C259)</f>
        <v>185.2</v>
      </c>
      <c r="P259" s="17">
        <f t="shared" ref="P259:P317" si="22">IF(ISBLANK(D259),P258*((1+$N259)^(1/12)),D259)</f>
        <v>179.2</v>
      </c>
      <c r="Q259" s="17" t="e">
        <f t="shared" ref="Q259:Q317" si="23">IF(ISBLANK(E259),Q258*((1+$N259)^(1/12)),E259)</f>
        <v>#VALUE!</v>
      </c>
      <c r="R259" s="17" t="e">
        <f t="shared" si="20"/>
        <v>#VALUE!</v>
      </c>
      <c r="S259" s="22">
        <f>IF(ISBLANK(G259),S258*((1+Assumptions!$C$5)^(1/12)),G259)</f>
        <v>0</v>
      </c>
      <c r="T259" s="22" t="e">
        <f>IF(ISBLANK(H259),T258*((1+Assumptions!$C$6)^(1/12)),H259)</f>
        <v>#VALUE!</v>
      </c>
      <c r="U259" s="22">
        <f>IF(ISBLANK(I259),U258*((1+Assumptions!$C$7)^(1/12)),I259)</f>
        <v>0</v>
      </c>
      <c r="V259" s="22" t="e">
        <f>IF(ISBLANK(J259),V258*((1+Assumptions!$C$8)^(1/12)),J259)</f>
        <v>#VALUE!</v>
      </c>
      <c r="W259" s="22" t="e">
        <f>IF(ISBLANK(K259),W258*((1+Assumptions!$C$9)^(1/12)),K259)</f>
        <v>#VALUE!</v>
      </c>
      <c r="X259" s="22">
        <f>IF(ISBLANK(M259),X258*((1+Assumptions!$C$10)^(1/12)),M259)</f>
        <v>108.5</v>
      </c>
      <c r="Y259" s="3"/>
      <c r="Z259" s="3"/>
      <c r="AA259" s="3"/>
      <c r="AB259" s="3"/>
    </row>
    <row r="260" spans="1:28" ht="13.8" x14ac:dyDescent="0.3">
      <c r="A260" s="1">
        <v>44348</v>
      </c>
      <c r="B260">
        <f t="shared" si="18"/>
        <v>2022</v>
      </c>
      <c r="C260" s="81">
        <v>184.2</v>
      </c>
      <c r="D260" s="21">
        <v>182.3</v>
      </c>
      <c r="E260" s="21"/>
      <c r="J260" s="8"/>
      <c r="K260" s="79"/>
      <c r="L260" s="21"/>
      <c r="M260">
        <v>109.2</v>
      </c>
      <c r="N260" s="13">
        <f>IF(A260&gt;=DATE(2018,7,1),INDEX(Assumptions!$C$15:$K$15,MATCH(YEAR(EOMONTH($A260,6)),Assumptions!$C$14:$K$14,0))/100,"-")</f>
        <v>6.1861388888223567E-2</v>
      </c>
      <c r="O260" s="17">
        <f t="shared" si="21"/>
        <v>184.2</v>
      </c>
      <c r="P260" s="17">
        <f t="shared" si="22"/>
        <v>182.3</v>
      </c>
      <c r="Q260" s="17" t="e">
        <f t="shared" si="23"/>
        <v>#VALUE!</v>
      </c>
      <c r="R260" s="17" t="e">
        <f t="shared" si="20"/>
        <v>#VALUE!</v>
      </c>
      <c r="S260" s="22">
        <f>IF(ISBLANK(G260),S259*((1+Assumptions!$C$5)^(1/12)),G260)</f>
        <v>0</v>
      </c>
      <c r="T260" s="22" t="e">
        <f>IF(ISBLANK(H260),T259*((1+Assumptions!$C$6)^(1/12)),H260)</f>
        <v>#VALUE!</v>
      </c>
      <c r="U260" s="22">
        <f>IF(ISBLANK(I260),U259*((1+Assumptions!$C$7)^(1/12)),I260)</f>
        <v>0</v>
      </c>
      <c r="V260" s="22" t="e">
        <f>IF(ISBLANK(J260),V259*((1+Assumptions!$C$8)^(1/12)),J260)</f>
        <v>#VALUE!</v>
      </c>
      <c r="W260" s="22" t="e">
        <f>IF(ISBLANK(K260),W259*((1+Assumptions!$C$9)^(1/12)),K260)</f>
        <v>#VALUE!</v>
      </c>
      <c r="X260" s="22">
        <f>IF(ISBLANK(M260),X259*((1+Assumptions!$C$10)^(1/12)),M260)</f>
        <v>109.2</v>
      </c>
      <c r="Y260" s="3"/>
      <c r="Z260" s="3"/>
      <c r="AA260" s="3"/>
      <c r="AB260" s="3"/>
    </row>
    <row r="261" spans="1:28" ht="13.8" x14ac:dyDescent="0.3">
      <c r="A261" s="1">
        <v>44378</v>
      </c>
      <c r="B261">
        <f t="shared" ref="B261:B317" si="24">IF(MONTH(A261)&gt;=4,YEAR(A261)+1,YEAR(A261))</f>
        <v>2022</v>
      </c>
      <c r="C261" s="81">
        <v>185.7</v>
      </c>
      <c r="D261" s="21">
        <v>181</v>
      </c>
      <c r="E261" s="21"/>
      <c r="J261" s="81"/>
      <c r="K261" s="79"/>
      <c r="L261" s="21"/>
      <c r="M261">
        <v>109.2</v>
      </c>
      <c r="N261" s="13">
        <f>IF(A261&gt;=DATE(2018,7,1),INDEX(Assumptions!$C$15:$K$15,MATCH(YEAR(EOMONTH($A261,6)),Assumptions!$C$14:$K$14,0))/100,"-")</f>
        <v>5.9431879554450617E-2</v>
      </c>
      <c r="O261" s="17">
        <f t="shared" si="21"/>
        <v>185.7</v>
      </c>
      <c r="P261" s="17">
        <f t="shared" si="22"/>
        <v>181</v>
      </c>
      <c r="Q261" s="17" t="e">
        <f t="shared" si="23"/>
        <v>#VALUE!</v>
      </c>
      <c r="R261" s="17" t="e">
        <f t="shared" si="20"/>
        <v>#VALUE!</v>
      </c>
      <c r="S261" s="22">
        <f>IF(ISBLANK(G261),S260*((1+Assumptions!$C$5)^(1/12)),G261)</f>
        <v>0</v>
      </c>
      <c r="T261" s="22" t="e">
        <f>IF(ISBLANK(H261),T260*((1+Assumptions!$C$6)^(1/12)),H261)</f>
        <v>#VALUE!</v>
      </c>
      <c r="U261" s="22">
        <f>IF(ISBLANK(I261),U260*((1+Assumptions!$C$7)^(1/12)),I261)</f>
        <v>0</v>
      </c>
      <c r="V261" s="22" t="e">
        <f>IF(ISBLANK(J261),V260*((1+Assumptions!$C$8)^(1/12)),J261)</f>
        <v>#VALUE!</v>
      </c>
      <c r="W261" s="22" t="e">
        <f>IF(ISBLANK(K261),W260*((1+Assumptions!$C$9)^(1/12)),K261)</f>
        <v>#VALUE!</v>
      </c>
      <c r="X261" s="22">
        <f>IF(ISBLANK(M261),X260*((1+Assumptions!$C$10)^(1/12)),M261)</f>
        <v>109.2</v>
      </c>
      <c r="Y261" s="3"/>
      <c r="Z261" s="3"/>
      <c r="AA261" s="3"/>
      <c r="AB261" s="3"/>
    </row>
    <row r="262" spans="1:28" ht="13.8" x14ac:dyDescent="0.3">
      <c r="A262" s="1">
        <v>44409</v>
      </c>
      <c r="B262">
        <f t="shared" si="24"/>
        <v>2022</v>
      </c>
      <c r="C262" s="81">
        <v>187.1</v>
      </c>
      <c r="D262" s="21">
        <v>184</v>
      </c>
      <c r="E262" s="21"/>
      <c r="J262" s="81"/>
      <c r="K262" s="79"/>
      <c r="L262" s="21"/>
      <c r="M262">
        <v>109.9</v>
      </c>
      <c r="N262" s="13">
        <f>IF(A262&gt;=DATE(2018,7,1),INDEX(Assumptions!$C$15:$K$15,MATCH(YEAR(EOMONTH($A262,6)),Assumptions!$C$14:$K$14,0))/100,"-")</f>
        <v>5.9431879554450617E-2</v>
      </c>
      <c r="O262" s="17">
        <f t="shared" si="21"/>
        <v>187.1</v>
      </c>
      <c r="P262" s="17">
        <f t="shared" si="22"/>
        <v>184</v>
      </c>
      <c r="Q262" s="17" t="e">
        <f t="shared" si="23"/>
        <v>#VALUE!</v>
      </c>
      <c r="R262" s="17" t="e">
        <f t="shared" si="20"/>
        <v>#VALUE!</v>
      </c>
      <c r="S262" s="22">
        <f>IF(ISBLANK(G262),S261*((1+Assumptions!$C$5)^(1/12)),G262)</f>
        <v>0</v>
      </c>
      <c r="T262" s="22" t="e">
        <f>IF(ISBLANK(H262),T261*((1+Assumptions!$C$6)^(1/12)),H262)</f>
        <v>#VALUE!</v>
      </c>
      <c r="U262" s="22">
        <f>IF(ISBLANK(I262),U261*((1+Assumptions!$C$7)^(1/12)),I262)</f>
        <v>0</v>
      </c>
      <c r="V262" s="22" t="e">
        <f>IF(ISBLANK(J262),V261*((1+Assumptions!$C$8)^(1/12)),J262)</f>
        <v>#VALUE!</v>
      </c>
      <c r="W262" s="22" t="e">
        <f>IF(ISBLANK(K262),W261*((1+Assumptions!$C$9)^(1/12)),K262)</f>
        <v>#VALUE!</v>
      </c>
      <c r="X262" s="22">
        <f>IF(ISBLANK(M262),X261*((1+Assumptions!$C$10)^(1/12)),M262)</f>
        <v>109.9</v>
      </c>
      <c r="Y262" s="3"/>
      <c r="Z262" s="3"/>
      <c r="AA262" s="3"/>
      <c r="AB262" s="3"/>
    </row>
    <row r="263" spans="1:28" ht="13.8" x14ac:dyDescent="0.3">
      <c r="A263" s="1">
        <v>44440</v>
      </c>
      <c r="B263">
        <f t="shared" si="24"/>
        <v>2022</v>
      </c>
      <c r="C263" s="81">
        <v>186.7</v>
      </c>
      <c r="D263" s="21">
        <v>182.6</v>
      </c>
      <c r="E263" s="21"/>
      <c r="J263" s="81"/>
      <c r="K263" s="79"/>
      <c r="L263" s="21"/>
      <c r="M263">
        <v>111</v>
      </c>
      <c r="N263" s="13">
        <f>IF(A263&gt;=DATE(2018,7,1),INDEX(Assumptions!$C$15:$K$15,MATCH(YEAR(EOMONTH($A263,6)),Assumptions!$C$14:$K$14,0))/100,"-")</f>
        <v>5.9431879554450617E-2</v>
      </c>
      <c r="O263" s="17">
        <f t="shared" si="21"/>
        <v>186.7</v>
      </c>
      <c r="P263" s="17">
        <f t="shared" si="22"/>
        <v>182.6</v>
      </c>
      <c r="Q263" s="17" t="e">
        <f t="shared" si="23"/>
        <v>#VALUE!</v>
      </c>
      <c r="R263" s="17" t="e">
        <f t="shared" si="20"/>
        <v>#VALUE!</v>
      </c>
      <c r="S263" s="22">
        <f>IF(ISBLANK(G263),S262*((1+Assumptions!$C$5)^(1/12)),G263)</f>
        <v>0</v>
      </c>
      <c r="T263" s="22" t="e">
        <f>IF(ISBLANK(H263),T262*((1+Assumptions!$C$6)^(1/12)),H263)</f>
        <v>#VALUE!</v>
      </c>
      <c r="U263" s="22">
        <f>IF(ISBLANK(I263),U262*((1+Assumptions!$C$7)^(1/12)),I263)</f>
        <v>0</v>
      </c>
      <c r="V263" s="22" t="e">
        <f>IF(ISBLANK(J263),V262*((1+Assumptions!$C$8)^(1/12)),J263)</f>
        <v>#VALUE!</v>
      </c>
      <c r="W263" s="22" t="e">
        <f>IF(ISBLANK(K263),W262*((1+Assumptions!$C$9)^(1/12)),K263)</f>
        <v>#VALUE!</v>
      </c>
      <c r="X263" s="22">
        <f>IF(ISBLANK(M263),X262*((1+Assumptions!$C$10)^(1/12)),M263)</f>
        <v>111</v>
      </c>
      <c r="Y263" s="3"/>
      <c r="Z263" s="3"/>
      <c r="AA263" s="3"/>
      <c r="AB263" s="3"/>
    </row>
    <row r="264" spans="1:28" x14ac:dyDescent="0.2">
      <c r="A264" s="1">
        <v>44470</v>
      </c>
      <c r="B264">
        <f t="shared" si="24"/>
        <v>2022</v>
      </c>
      <c r="C264" s="81">
        <v>187.8</v>
      </c>
      <c r="D264" s="21">
        <v>182.2</v>
      </c>
      <c r="E264" s="21"/>
      <c r="F264" s="21"/>
      <c r="G264" s="21"/>
      <c r="H264" s="21"/>
      <c r="I264" s="21"/>
      <c r="J264" s="81"/>
      <c r="K264" s="82"/>
      <c r="L264" s="21"/>
      <c r="M264" s="21">
        <v>111.3</v>
      </c>
      <c r="N264" s="13">
        <f>IF(A264&gt;=DATE(2018,7,1),INDEX(Assumptions!$C$15:$K$15,MATCH(YEAR(EOMONTH($A264,6)),Assumptions!$C$14:$K$14,0))/100,"-")</f>
        <v>5.9431879554450617E-2</v>
      </c>
      <c r="O264" s="17">
        <f t="shared" si="21"/>
        <v>187.8</v>
      </c>
      <c r="P264" s="17">
        <f t="shared" si="22"/>
        <v>182.2</v>
      </c>
      <c r="Q264" s="17" t="e">
        <f t="shared" si="23"/>
        <v>#VALUE!</v>
      </c>
      <c r="R264" s="17" t="e">
        <f t="shared" si="20"/>
        <v>#VALUE!</v>
      </c>
      <c r="S264" s="22">
        <f>IF(ISBLANK(G264),S263*((1+Assumptions!$C$5)^(1/12)),G264)</f>
        <v>0</v>
      </c>
      <c r="T264" s="22" t="e">
        <f>IF(ISBLANK(H264),T263*((1+Assumptions!$C$6)^(1/12)),H264)</f>
        <v>#VALUE!</v>
      </c>
      <c r="U264" s="22">
        <f>IF(ISBLANK(I264),U263*((1+Assumptions!$C$7)^(1/12)),I264)</f>
        <v>0</v>
      </c>
      <c r="V264" s="22" t="e">
        <f>IF(ISBLANK(J264),V263*((1+Assumptions!$C$8)^(1/12)),J264)</f>
        <v>#VALUE!</v>
      </c>
      <c r="W264" s="22" t="e">
        <f>IF(ISBLANK(K264),W263*((1+Assumptions!$C$9)^(1/12)),K264)</f>
        <v>#VALUE!</v>
      </c>
      <c r="X264" s="22">
        <f>IF(ISBLANK(M264),X263*((1+Assumptions!$C$10)^(1/12)),M264)</f>
        <v>111.3</v>
      </c>
    </row>
    <row r="265" spans="1:28" x14ac:dyDescent="0.2">
      <c r="A265" s="1">
        <v>44501</v>
      </c>
      <c r="B265">
        <f t="shared" si="24"/>
        <v>2022</v>
      </c>
      <c r="C265" s="81">
        <v>189</v>
      </c>
      <c r="D265" s="21">
        <v>184.1</v>
      </c>
      <c r="E265" s="21"/>
      <c r="F265" s="21"/>
      <c r="G265" s="21"/>
      <c r="H265" s="21"/>
      <c r="I265" s="21"/>
      <c r="J265" s="81"/>
      <c r="K265" s="82"/>
      <c r="L265" s="21"/>
      <c r="M265" s="21">
        <v>113</v>
      </c>
      <c r="N265" s="13">
        <f>IF(A265&gt;=DATE(2018,7,1),INDEX(Assumptions!$C$15:$K$15,MATCH(YEAR(EOMONTH($A265,6)),Assumptions!$C$14:$K$14,0))/100,"-")</f>
        <v>5.9431879554450617E-2</v>
      </c>
      <c r="O265" s="17">
        <f t="shared" si="21"/>
        <v>189</v>
      </c>
      <c r="P265" s="17">
        <f t="shared" si="22"/>
        <v>184.1</v>
      </c>
      <c r="Q265" s="17" t="e">
        <f t="shared" si="23"/>
        <v>#VALUE!</v>
      </c>
      <c r="R265" s="17" t="e">
        <f t="shared" si="20"/>
        <v>#VALUE!</v>
      </c>
      <c r="S265" s="22">
        <f>IF(ISBLANK(G265),S264*((1+Assumptions!$C$5)^(1/12)),G265)</f>
        <v>0</v>
      </c>
      <c r="T265" s="22" t="e">
        <f>IF(ISBLANK(H265),T264*((1+Assumptions!$C$6)^(1/12)),H265)</f>
        <v>#VALUE!</v>
      </c>
      <c r="U265" s="22">
        <f>IF(ISBLANK(I265),U264*((1+Assumptions!$C$7)^(1/12)),I265)</f>
        <v>0</v>
      </c>
      <c r="V265" s="22" t="e">
        <f>IF(ISBLANK(J265),V264*((1+Assumptions!$C$8)^(1/12)),J265)</f>
        <v>#VALUE!</v>
      </c>
      <c r="W265" s="22" t="e">
        <f>IF(ISBLANK(K265),W264*((1+Assumptions!$C$9)^(1/12)),K265)</f>
        <v>#VALUE!</v>
      </c>
      <c r="X265" s="22">
        <f>IF(ISBLANK(M265),X264*((1+Assumptions!$C$10)^(1/12)),M265)</f>
        <v>113</v>
      </c>
    </row>
    <row r="266" spans="1:28" x14ac:dyDescent="0.2">
      <c r="A266" s="1">
        <v>44531</v>
      </c>
      <c r="B266">
        <f t="shared" si="24"/>
        <v>2022</v>
      </c>
      <c r="C266" s="81">
        <v>192.9</v>
      </c>
      <c r="D266" s="21">
        <v>183.7</v>
      </c>
      <c r="E266" s="21"/>
      <c r="F266" s="21"/>
      <c r="G266" s="21"/>
      <c r="H266" s="21"/>
      <c r="I266" s="21"/>
      <c r="J266" s="81"/>
      <c r="K266" s="82"/>
      <c r="L266" s="21"/>
      <c r="M266" s="21">
        <v>114.3</v>
      </c>
      <c r="N266" s="13">
        <f>IF(A266&gt;=DATE(2018,7,1),INDEX(Assumptions!$C$15:$K$15,MATCH(YEAR(EOMONTH($A266,6)),Assumptions!$C$14:$K$14,0))/100,"-")</f>
        <v>5.9431879554450617E-2</v>
      </c>
      <c r="O266" s="17">
        <f t="shared" si="21"/>
        <v>192.9</v>
      </c>
      <c r="P266" s="17">
        <f t="shared" si="22"/>
        <v>183.7</v>
      </c>
      <c r="Q266" s="17" t="e">
        <f t="shared" si="23"/>
        <v>#VALUE!</v>
      </c>
      <c r="R266" s="17" t="e">
        <f t="shared" si="20"/>
        <v>#VALUE!</v>
      </c>
      <c r="S266" s="22">
        <f>IF(ISBLANK(G266),S265*((1+Assumptions!$C$5)^(1/12)),G266)</f>
        <v>0</v>
      </c>
      <c r="T266" s="22" t="e">
        <f>IF(ISBLANK(H266),T265*((1+Assumptions!$C$6)^(1/12)),H266)</f>
        <v>#VALUE!</v>
      </c>
      <c r="U266" s="22">
        <f>IF(ISBLANK(I266),U265*((1+Assumptions!$C$7)^(1/12)),I266)</f>
        <v>0</v>
      </c>
      <c r="V266" s="22" t="e">
        <f>IF(ISBLANK(J266),V265*((1+Assumptions!$C$8)^(1/12)),J266)</f>
        <v>#VALUE!</v>
      </c>
      <c r="W266" s="22" t="e">
        <f>IF(ISBLANK(K266),W265*((1+Assumptions!$C$9)^(1/12)),K266)</f>
        <v>#VALUE!</v>
      </c>
      <c r="X266" s="22">
        <f>IF(ISBLANK(M266),X265*((1+Assumptions!$C$10)^(1/12)),M266)</f>
        <v>114.3</v>
      </c>
    </row>
    <row r="267" spans="1:28" x14ac:dyDescent="0.2">
      <c r="A267" s="1">
        <v>44562</v>
      </c>
      <c r="B267">
        <f t="shared" si="24"/>
        <v>2022</v>
      </c>
      <c r="C267" s="81">
        <v>192.7</v>
      </c>
      <c r="D267" s="21">
        <v>187.8</v>
      </c>
      <c r="E267" s="21"/>
      <c r="F267" s="21"/>
      <c r="G267" s="21"/>
      <c r="H267" s="21"/>
      <c r="I267" s="21"/>
      <c r="J267" s="81"/>
      <c r="K267" s="82"/>
      <c r="L267" s="21"/>
      <c r="M267" s="21">
        <v>116.8</v>
      </c>
      <c r="N267" s="13">
        <f>IF(A267&gt;=DATE(2018,7,1),INDEX(Assumptions!$C$15:$K$15,MATCH(YEAR(EOMONTH($A267,6)),Assumptions!$C$14:$K$14,0))/100,"-")</f>
        <v>5.9431879554450617E-2</v>
      </c>
      <c r="O267" s="17">
        <f t="shared" si="21"/>
        <v>192.7</v>
      </c>
      <c r="P267" s="17">
        <f t="shared" si="22"/>
        <v>187.8</v>
      </c>
      <c r="Q267" s="17" t="e">
        <f t="shared" si="23"/>
        <v>#VALUE!</v>
      </c>
      <c r="R267" s="17" t="e">
        <f t="shared" si="20"/>
        <v>#VALUE!</v>
      </c>
      <c r="S267" s="22">
        <f>IF(ISBLANK(G267),S266*((1+Assumptions!$C$5)^(1/12)),G267)</f>
        <v>0</v>
      </c>
      <c r="T267" s="22" t="e">
        <f>IF(ISBLANK(H267),T266*((1+Assumptions!$C$6)^(1/12)),H267)</f>
        <v>#VALUE!</v>
      </c>
      <c r="U267" s="22">
        <f>IF(ISBLANK(I267),U266*((1+Assumptions!$C$7)^(1/12)),I267)</f>
        <v>0</v>
      </c>
      <c r="V267" s="22" t="e">
        <f>IF(ISBLANK(J267),V266*((1+Assumptions!$C$8)^(1/12)),J267)</f>
        <v>#VALUE!</v>
      </c>
      <c r="W267" s="22" t="e">
        <f>IF(ISBLANK(K267),W266*((1+Assumptions!$C$9)^(1/12)),K267)</f>
        <v>#VALUE!</v>
      </c>
      <c r="X267" s="22">
        <f>IF(ISBLANK(M267),X266*((1+Assumptions!$C$10)^(1/12)),M267)</f>
        <v>116.8</v>
      </c>
    </row>
    <row r="268" spans="1:28" x14ac:dyDescent="0.2">
      <c r="A268" s="1">
        <v>44593</v>
      </c>
      <c r="B268">
        <f t="shared" si="24"/>
        <v>2022</v>
      </c>
      <c r="C268" s="81">
        <v>193.3</v>
      </c>
      <c r="D268" s="21">
        <v>187.5</v>
      </c>
      <c r="E268" s="21"/>
      <c r="F268" s="21"/>
      <c r="G268" s="21"/>
      <c r="H268" s="21"/>
      <c r="I268" s="21"/>
      <c r="J268" s="81"/>
      <c r="K268" s="82"/>
      <c r="L268" s="21"/>
      <c r="M268" s="21">
        <v>117.1</v>
      </c>
      <c r="N268" s="13">
        <f>IF(A268&gt;=DATE(2018,7,1),INDEX(Assumptions!$C$15:$K$15,MATCH(YEAR(EOMONTH($A268,6)),Assumptions!$C$14:$K$14,0))/100,"-")</f>
        <v>5.9431879554450617E-2</v>
      </c>
      <c r="O268" s="17">
        <f t="shared" si="21"/>
        <v>193.3</v>
      </c>
      <c r="P268" s="17">
        <f t="shared" si="22"/>
        <v>187.5</v>
      </c>
      <c r="Q268" s="17" t="e">
        <f t="shared" si="23"/>
        <v>#VALUE!</v>
      </c>
      <c r="R268" s="17" t="e">
        <f t="shared" si="20"/>
        <v>#VALUE!</v>
      </c>
      <c r="S268" s="22">
        <f>IF(ISBLANK(G268),S267*((1+Assumptions!$C$5)^(1/12)),G268)</f>
        <v>0</v>
      </c>
      <c r="T268" s="22" t="e">
        <f>IF(ISBLANK(H268),T267*((1+Assumptions!$C$6)^(1/12)),H268)</f>
        <v>#VALUE!</v>
      </c>
      <c r="U268" s="22">
        <f>IF(ISBLANK(I268),U267*((1+Assumptions!$C$7)^(1/12)),I268)</f>
        <v>0</v>
      </c>
      <c r="V268" s="22" t="e">
        <f>IF(ISBLANK(J268),V267*((1+Assumptions!$C$8)^(1/12)),J268)</f>
        <v>#VALUE!</v>
      </c>
      <c r="W268" s="22" t="e">
        <f>IF(ISBLANK(K268),W267*((1+Assumptions!$C$9)^(1/12)),K268)</f>
        <v>#VALUE!</v>
      </c>
      <c r="X268" s="22">
        <f>IF(ISBLANK(M268),X267*((1+Assumptions!$C$10)^(1/12)),M268)</f>
        <v>117.1</v>
      </c>
    </row>
    <row r="269" spans="1:28" x14ac:dyDescent="0.2">
      <c r="A269" s="1">
        <v>44621</v>
      </c>
      <c r="B269">
        <f t="shared" si="24"/>
        <v>2022</v>
      </c>
      <c r="C269" s="81">
        <v>198</v>
      </c>
      <c r="D269" s="21">
        <v>192.7</v>
      </c>
      <c r="E269" s="21"/>
      <c r="F269" s="21"/>
      <c r="G269" s="21"/>
      <c r="H269" s="21"/>
      <c r="I269" s="21"/>
      <c r="J269" s="81"/>
      <c r="K269" s="82"/>
      <c r="L269" s="21"/>
      <c r="M269" s="21">
        <v>117.8</v>
      </c>
      <c r="N269" s="13">
        <f>IF(A269&gt;=DATE(2018,7,1),INDEX(Assumptions!$C$15:$K$15,MATCH(YEAR(EOMONTH($A269,6)),Assumptions!$C$14:$K$14,0))/100,"-")</f>
        <v>5.9431879554450617E-2</v>
      </c>
      <c r="O269" s="17">
        <f t="shared" si="21"/>
        <v>198</v>
      </c>
      <c r="P269" s="17">
        <f t="shared" si="22"/>
        <v>192.7</v>
      </c>
      <c r="Q269" s="17" t="e">
        <f t="shared" si="23"/>
        <v>#VALUE!</v>
      </c>
      <c r="R269" s="17" t="e">
        <f t="shared" si="20"/>
        <v>#VALUE!</v>
      </c>
      <c r="S269" s="22">
        <f>IF(ISBLANK(G269),S268*((1+Assumptions!$C$5)^(1/12)),G269)</f>
        <v>0</v>
      </c>
      <c r="T269" s="22" t="e">
        <f>IF(ISBLANK(H269),T268*((1+Assumptions!$C$6)^(1/12)),H269)</f>
        <v>#VALUE!</v>
      </c>
      <c r="U269" s="22">
        <f>IF(ISBLANK(I269),U268*((1+Assumptions!$C$7)^(1/12)),I269)</f>
        <v>0</v>
      </c>
      <c r="V269" s="22" t="e">
        <f>IF(ISBLANK(J269),V268*((1+Assumptions!$C$8)^(1/12)),J269)</f>
        <v>#VALUE!</v>
      </c>
      <c r="W269" s="22" t="e">
        <f>IF(ISBLANK(K269),W268*((1+Assumptions!$C$9)^(1/12)),K269)</f>
        <v>#VALUE!</v>
      </c>
      <c r="X269" s="22">
        <f>IF(ISBLANK(M269),X268*((1+Assumptions!$C$10)^(1/12)),M269)</f>
        <v>117.8</v>
      </c>
    </row>
    <row r="270" spans="1:28" x14ac:dyDescent="0.2">
      <c r="A270" s="1">
        <v>44652</v>
      </c>
      <c r="B270">
        <f t="shared" si="24"/>
        <v>2023</v>
      </c>
      <c r="C270" s="81">
        <v>194.3</v>
      </c>
      <c r="D270" s="21">
        <v>189.5</v>
      </c>
      <c r="E270" s="21"/>
      <c r="F270" s="21"/>
      <c r="G270" s="21"/>
      <c r="H270" s="21"/>
      <c r="I270" s="21"/>
      <c r="J270" s="81"/>
      <c r="K270" s="82"/>
      <c r="L270" s="21"/>
      <c r="M270" s="21">
        <v>118.5</v>
      </c>
      <c r="N270" s="13">
        <f>IF(A270&gt;=DATE(2018,7,1),INDEX(Assumptions!$C$15:$K$15,MATCH(YEAR(EOMONTH($A270,6)),Assumptions!$C$14:$K$14,0))/100,"-")</f>
        <v>5.9431879554450617E-2</v>
      </c>
      <c r="O270" s="17">
        <f t="shared" si="21"/>
        <v>194.3</v>
      </c>
      <c r="P270" s="17">
        <f t="shared" si="22"/>
        <v>189.5</v>
      </c>
      <c r="Q270" s="17" t="e">
        <f t="shared" si="23"/>
        <v>#VALUE!</v>
      </c>
      <c r="R270" s="17" t="e">
        <f t="shared" si="20"/>
        <v>#VALUE!</v>
      </c>
      <c r="S270" s="22">
        <f>IF(ISBLANK(G270),S269*((1+Assumptions!$C$5)^(1/12)),G270)</f>
        <v>0</v>
      </c>
      <c r="T270" s="22" t="e">
        <f>IF(ISBLANK(H270),T269*((1+Assumptions!$C$6)^(1/12)),H270)</f>
        <v>#VALUE!</v>
      </c>
      <c r="U270" s="22">
        <f>IF(ISBLANK(I270),U269*((1+Assumptions!$C$7)^(1/12)),I270)</f>
        <v>0</v>
      </c>
      <c r="V270" s="22" t="e">
        <f>IF(ISBLANK(J270),V269*((1+Assumptions!$C$8)^(1/12)),J270)</f>
        <v>#VALUE!</v>
      </c>
      <c r="W270" s="22" t="e">
        <f>IF(ISBLANK(K270),W269*((1+Assumptions!$C$9)^(1/12)),K270)</f>
        <v>#VALUE!</v>
      </c>
      <c r="X270" s="22">
        <f>IF(ISBLANK(M270),X269*((1+Assumptions!$C$10)^(1/12)),M270)</f>
        <v>118.5</v>
      </c>
    </row>
    <row r="271" spans="1:28" x14ac:dyDescent="0.2">
      <c r="A271" s="1">
        <v>44682</v>
      </c>
      <c r="B271">
        <f t="shared" si="24"/>
        <v>2023</v>
      </c>
      <c r="C271" s="81">
        <v>194.3</v>
      </c>
      <c r="D271" s="21">
        <v>194.4</v>
      </c>
      <c r="E271" s="21"/>
      <c r="F271" s="21"/>
      <c r="G271" s="21"/>
      <c r="H271" s="21"/>
      <c r="I271" s="21"/>
      <c r="J271" s="81"/>
      <c r="K271" s="82"/>
      <c r="L271" s="21"/>
      <c r="M271" s="21">
        <v>122.6</v>
      </c>
      <c r="N271" s="13">
        <f>IF(A271&gt;=DATE(2018,7,1),INDEX(Assumptions!$C$15:$K$15,MATCH(YEAR(EOMONTH($A271,6)),Assumptions!$C$14:$K$14,0))/100,"-")</f>
        <v>5.9431879554450617E-2</v>
      </c>
      <c r="O271" s="17">
        <f t="shared" si="21"/>
        <v>194.3</v>
      </c>
      <c r="P271" s="17">
        <f t="shared" si="22"/>
        <v>194.4</v>
      </c>
      <c r="Q271" s="17" t="e">
        <f t="shared" si="23"/>
        <v>#VALUE!</v>
      </c>
      <c r="R271" s="17" t="e">
        <f t="shared" si="20"/>
        <v>#VALUE!</v>
      </c>
      <c r="S271" s="22">
        <f>IF(ISBLANK(G271),S270*((1+Assumptions!$C$5)^(1/12)),G271)</f>
        <v>0</v>
      </c>
      <c r="T271" s="22" t="e">
        <f>IF(ISBLANK(H271),T270*((1+Assumptions!$C$6)^(1/12)),H271)</f>
        <v>#VALUE!</v>
      </c>
      <c r="U271" s="22">
        <f>IF(ISBLANK(I271),U270*((1+Assumptions!$C$7)^(1/12)),I271)</f>
        <v>0</v>
      </c>
      <c r="V271" s="22" t="e">
        <f>IF(ISBLANK(J271),V270*((1+Assumptions!$C$8)^(1/12)),J271)</f>
        <v>#VALUE!</v>
      </c>
      <c r="W271" s="22" t="e">
        <f>IF(ISBLANK(K271),W270*((1+Assumptions!$C$9)^(1/12)),K271)</f>
        <v>#VALUE!</v>
      </c>
      <c r="X271" s="22">
        <f>IF(ISBLANK(M271),X270*((1+Assumptions!$C$10)^(1/12)),M271)</f>
        <v>122.6</v>
      </c>
    </row>
    <row r="272" spans="1:28" x14ac:dyDescent="0.2">
      <c r="A272" s="1">
        <v>44713</v>
      </c>
      <c r="B272">
        <f t="shared" si="24"/>
        <v>2023</v>
      </c>
      <c r="C272" s="81">
        <v>197.6</v>
      </c>
      <c r="D272" s="21">
        <v>190.6</v>
      </c>
      <c r="E272" s="21"/>
      <c r="F272" s="21"/>
      <c r="G272" s="21"/>
      <c r="H272" s="21"/>
      <c r="I272" s="21"/>
      <c r="J272" s="81"/>
      <c r="K272" s="82"/>
      <c r="L272" s="21"/>
      <c r="M272" s="21">
        <v>123.1</v>
      </c>
      <c r="N272" s="13">
        <f>IF(A272&gt;=DATE(2018,7,1),INDEX(Assumptions!$C$15:$K$15,MATCH(YEAR(EOMONTH($A272,6)),Assumptions!$C$14:$K$14,0))/100,"-")</f>
        <v>5.9431879554450617E-2</v>
      </c>
      <c r="O272" s="17">
        <f t="shared" si="21"/>
        <v>197.6</v>
      </c>
      <c r="P272" s="17">
        <f t="shared" si="22"/>
        <v>190.6</v>
      </c>
      <c r="Q272" s="17" t="e">
        <f t="shared" si="23"/>
        <v>#VALUE!</v>
      </c>
      <c r="R272" s="17" t="e">
        <f t="shared" si="20"/>
        <v>#VALUE!</v>
      </c>
      <c r="S272" s="22">
        <f>IF(ISBLANK(G272),S271*((1+Assumptions!$C$5)^(1/12)),G272)</f>
        <v>0</v>
      </c>
      <c r="T272" s="22" t="e">
        <f>IF(ISBLANK(H272),T271*((1+Assumptions!$C$6)^(1/12)),H272)</f>
        <v>#VALUE!</v>
      </c>
      <c r="U272" s="22">
        <f>IF(ISBLANK(I272),U271*((1+Assumptions!$C$7)^(1/12)),I272)</f>
        <v>0</v>
      </c>
      <c r="V272" s="22" t="e">
        <f>IF(ISBLANK(J272),V271*((1+Assumptions!$C$8)^(1/12)),J272)</f>
        <v>#VALUE!</v>
      </c>
      <c r="W272" s="22" t="e">
        <f>IF(ISBLANK(K272),W271*((1+Assumptions!$C$9)^(1/12)),K272)</f>
        <v>#VALUE!</v>
      </c>
      <c r="X272" s="22">
        <f>IF(ISBLANK(M272),X271*((1+Assumptions!$C$10)^(1/12)),M272)</f>
        <v>123.1</v>
      </c>
    </row>
    <row r="273" spans="1:25" x14ac:dyDescent="0.2">
      <c r="A273" s="1">
        <v>44743</v>
      </c>
      <c r="B273">
        <f t="shared" si="24"/>
        <v>2023</v>
      </c>
      <c r="C273" s="81">
        <v>198</v>
      </c>
      <c r="D273" s="21">
        <v>191.5</v>
      </c>
      <c r="E273" s="21"/>
      <c r="F273" s="21"/>
      <c r="G273" s="21"/>
      <c r="H273" s="21"/>
      <c r="I273" s="21"/>
      <c r="J273" s="21"/>
      <c r="K273" s="82"/>
      <c r="L273" s="21"/>
      <c r="M273" s="21">
        <v>124</v>
      </c>
      <c r="N273" s="13">
        <f>IF(A273&gt;=DATE(2018,7,1),INDEX(Assumptions!$C$15:$K$15,MATCH(YEAR(EOMONTH($A273,6)),Assumptions!$C$14:$K$14,0))/100,"-")</f>
        <v>4.1848232683472597E-2</v>
      </c>
      <c r="O273" s="17">
        <f t="shared" si="21"/>
        <v>198</v>
      </c>
      <c r="P273" s="17">
        <f t="shared" si="22"/>
        <v>191.5</v>
      </c>
      <c r="Q273" s="17" t="e">
        <f t="shared" si="23"/>
        <v>#VALUE!</v>
      </c>
      <c r="R273" s="17" t="e">
        <f t="shared" si="20"/>
        <v>#VALUE!</v>
      </c>
      <c r="S273" s="22">
        <f>IF(ISBLANK(G273),S272*((1+Assumptions!$C$5)^(1/12)),G273)</f>
        <v>0</v>
      </c>
      <c r="T273" s="22" t="e">
        <f>IF(ISBLANK(H273),T272*((1+Assumptions!$C$6)^(1/12)),H273)</f>
        <v>#VALUE!</v>
      </c>
      <c r="U273" s="22">
        <f>IF(ISBLANK(I273),U272*((1+Assumptions!$C$7)^(1/12)),I273)</f>
        <v>0</v>
      </c>
      <c r="V273" s="22" t="e">
        <f>IF(ISBLANK(J273),V272*((1+Assumptions!$C$8)^(1/12)),J273)</f>
        <v>#VALUE!</v>
      </c>
      <c r="W273" s="22" t="e">
        <f>IF(ISBLANK(K273),W272*((1+Assumptions!$C$9)^(1/12)),K273)</f>
        <v>#VALUE!</v>
      </c>
      <c r="X273" s="22">
        <f>IF(ISBLANK(M273),X272*((1+Assumptions!$C$10)^(1/12)),M273)</f>
        <v>124</v>
      </c>
    </row>
    <row r="274" spans="1:25" x14ac:dyDescent="0.2">
      <c r="A274" s="1">
        <v>44774</v>
      </c>
      <c r="B274">
        <f t="shared" si="24"/>
        <v>2023</v>
      </c>
      <c r="C274" s="81">
        <v>199.1</v>
      </c>
      <c r="D274" s="21">
        <v>192</v>
      </c>
      <c r="E274" s="21"/>
      <c r="F274" s="21"/>
      <c r="G274" s="21"/>
      <c r="H274" s="21"/>
      <c r="I274" s="21"/>
      <c r="J274" s="21"/>
      <c r="K274" s="82"/>
      <c r="L274" s="21"/>
      <c r="M274" s="21">
        <v>124.6</v>
      </c>
      <c r="N274" s="13">
        <f>IF(A274&gt;=DATE(2018,7,1),INDEX(Assumptions!$C$15:$K$15,MATCH(YEAR(EOMONTH($A274,6)),Assumptions!$C$14:$K$14,0))/100,"-")</f>
        <v>4.1848232683472597E-2</v>
      </c>
      <c r="O274" s="17">
        <f t="shared" si="21"/>
        <v>199.1</v>
      </c>
      <c r="P274" s="17">
        <f t="shared" si="22"/>
        <v>192</v>
      </c>
      <c r="Q274" s="17" t="e">
        <f t="shared" si="23"/>
        <v>#VALUE!</v>
      </c>
      <c r="R274" s="17" t="e">
        <f t="shared" si="20"/>
        <v>#VALUE!</v>
      </c>
      <c r="S274" s="22">
        <f>IF(ISBLANK(G274),S273*((1+Assumptions!$C$5)^(1/12)),G274)</f>
        <v>0</v>
      </c>
      <c r="T274" s="22" t="e">
        <f>IF(ISBLANK(H274),T273*((1+Assumptions!$C$6)^(1/12)),H274)</f>
        <v>#VALUE!</v>
      </c>
      <c r="U274" s="22">
        <f>IF(ISBLANK(I274),U273*((1+Assumptions!$C$7)^(1/12)),I274)</f>
        <v>0</v>
      </c>
      <c r="V274" s="22" t="e">
        <f>IF(ISBLANK(J274),V273*((1+Assumptions!$C$8)^(1/12)),J274)</f>
        <v>#VALUE!</v>
      </c>
      <c r="W274" s="22" t="e">
        <f>IF(ISBLANK(K274),W273*((1+Assumptions!$C$9)^(1/12)),K274)</f>
        <v>#VALUE!</v>
      </c>
      <c r="X274" s="22">
        <f>IF(ISBLANK(M274),X273*((1+Assumptions!$C$10)^(1/12)),M274)</f>
        <v>124.6</v>
      </c>
    </row>
    <row r="275" spans="1:25" x14ac:dyDescent="0.2">
      <c r="A275" s="1">
        <v>44805</v>
      </c>
      <c r="B275">
        <f t="shared" si="24"/>
        <v>2023</v>
      </c>
      <c r="C275" s="21"/>
      <c r="D275" s="21"/>
      <c r="E275" s="21"/>
      <c r="F275" s="21"/>
      <c r="G275" s="21"/>
      <c r="H275" s="21"/>
      <c r="I275" s="21"/>
      <c r="J275" s="21"/>
      <c r="K275" s="82"/>
      <c r="L275" s="21"/>
      <c r="M275" s="21">
        <v>125.8</v>
      </c>
      <c r="N275" s="13">
        <f>IF(A275&gt;=DATE(2018,7,1),INDEX(Assumptions!$C$15:$K$15,MATCH(YEAR(EOMONTH($A275,6)),Assumptions!$C$14:$K$14,0))/100,"-")</f>
        <v>4.1848232683472597E-2</v>
      </c>
      <c r="O275" s="17">
        <f t="shared" si="21"/>
        <v>199.78135987880412</v>
      </c>
      <c r="P275" s="17">
        <f t="shared" si="22"/>
        <v>192.65706226383924</v>
      </c>
      <c r="Q275" s="17" t="e">
        <f t="shared" si="23"/>
        <v>#VALUE!</v>
      </c>
      <c r="R275" s="17" t="e">
        <f t="shared" si="20"/>
        <v>#VALUE!</v>
      </c>
      <c r="S275" s="22">
        <f>IF(ISBLANK(G275),S274*((1+Assumptions!$C$5)^(1/12)),G275)</f>
        <v>0</v>
      </c>
      <c r="T275" s="22" t="e">
        <f>IF(ISBLANK(H275),T274*((1+Assumptions!$C$6)^(1/12)),H275)</f>
        <v>#VALUE!</v>
      </c>
      <c r="U275" s="22">
        <f>IF(ISBLANK(I275),U274*((1+Assumptions!$C$7)^(1/12)),I275)</f>
        <v>0</v>
      </c>
      <c r="V275" s="22" t="e">
        <f>IF(ISBLANK(J275),V274*((1+Assumptions!$C$8)^(1/12)),J275)</f>
        <v>#VALUE!</v>
      </c>
      <c r="W275" s="22" t="e">
        <f>IF(ISBLANK(K275),W274*((1+Assumptions!$C$9)^(1/12)),K275)</f>
        <v>#VALUE!</v>
      </c>
      <c r="X275" s="22">
        <f>IF(ISBLANK(M275),X274*((1+Assumptions!$C$10)^(1/12)),M275)</f>
        <v>125.8</v>
      </c>
    </row>
    <row r="276" spans="1:25" x14ac:dyDescent="0.2">
      <c r="A276" s="1">
        <v>44835</v>
      </c>
      <c r="B276">
        <f t="shared" si="24"/>
        <v>2023</v>
      </c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13">
        <f>IF(A276&gt;=DATE(2018,7,1),INDEX(Assumptions!$C$15:$K$15,MATCH(YEAR(EOMONTH($A276,6)),Assumptions!$C$14:$K$14,0))/100,"-")</f>
        <v>4.1848232683472597E-2</v>
      </c>
      <c r="O276" s="17">
        <f t="shared" si="21"/>
        <v>200.46505150690231</v>
      </c>
      <c r="P276" s="17">
        <f t="shared" si="22"/>
        <v>193.31637312569183</v>
      </c>
      <c r="Q276" s="17" t="e">
        <f t="shared" si="23"/>
        <v>#VALUE!</v>
      </c>
      <c r="R276" s="17" t="e">
        <f t="shared" si="20"/>
        <v>#VALUE!</v>
      </c>
      <c r="S276" s="22">
        <f>IF(ISBLANK(G276),S275*((1+Assumptions!$C$5)^(1/12)),G276)</f>
        <v>0</v>
      </c>
      <c r="T276" s="22" t="e">
        <f>IF(ISBLANK(H276),T275*((1+Assumptions!$C$6)^(1/12)),H276)</f>
        <v>#VALUE!</v>
      </c>
      <c r="U276" s="22">
        <f>IF(ISBLANK(I276),U275*((1+Assumptions!$C$7)^(1/12)),I276)</f>
        <v>0</v>
      </c>
      <c r="V276" s="22" t="e">
        <f>IF(ISBLANK(J276),V275*((1+Assumptions!$C$8)^(1/12)),J276)</f>
        <v>#VALUE!</v>
      </c>
      <c r="W276" s="22" t="e">
        <f>IF(ISBLANK(K276),W275*((1+Assumptions!$C$9)^(1/12)),K276)</f>
        <v>#VALUE!</v>
      </c>
      <c r="X276" s="22">
        <f>IF(ISBLANK(M276),X275*((1+Assumptions!$C$10)^(1/12)),M276)</f>
        <v>125.99643909897117</v>
      </c>
    </row>
    <row r="277" spans="1:25" x14ac:dyDescent="0.2">
      <c r="A277" s="1">
        <v>44866</v>
      </c>
      <c r="B277">
        <f t="shared" si="24"/>
        <v>2023</v>
      </c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13">
        <f>IF(A277&gt;=DATE(2018,7,1),INDEX(Assumptions!$C$15:$K$15,MATCH(YEAR(EOMONTH($A277,6)),Assumptions!$C$14:$K$14,0))/100,"-")</f>
        <v>4.1848232683472597E-2</v>
      </c>
      <c r="O277" s="17">
        <f t="shared" si="21"/>
        <v>201.15108286400533</v>
      </c>
      <c r="P277" s="17">
        <f t="shared" si="22"/>
        <v>193.97794028070828</v>
      </c>
      <c r="Q277" s="17" t="e">
        <f t="shared" si="23"/>
        <v>#VALUE!</v>
      </c>
      <c r="R277" s="17" t="e">
        <f t="shared" si="20"/>
        <v>#VALUE!</v>
      </c>
      <c r="S277" s="22">
        <f>IF(ISBLANK(G277),S276*((1+Assumptions!$C$5)^(1/12)),G277)</f>
        <v>0</v>
      </c>
      <c r="T277" s="22" t="e">
        <f>IF(ISBLANK(H277),T276*((1+Assumptions!$C$6)^(1/12)),H277)</f>
        <v>#VALUE!</v>
      </c>
      <c r="U277" s="22">
        <f>IF(ISBLANK(I277),U276*((1+Assumptions!$C$7)^(1/12)),I277)</f>
        <v>0</v>
      </c>
      <c r="V277" s="22" t="e">
        <f>IF(ISBLANK(J277),V276*((1+Assumptions!$C$8)^(1/12)),J277)</f>
        <v>#VALUE!</v>
      </c>
      <c r="W277" s="22" t="e">
        <f>IF(ISBLANK(K277),W276*((1+Assumptions!$C$9)^(1/12)),K277)</f>
        <v>#VALUE!</v>
      </c>
      <c r="X277" s="22">
        <f>IF(ISBLANK(M277),X276*((1+Assumptions!$C$10)^(1/12)),M277)</f>
        <v>126.19318494134141</v>
      </c>
    </row>
    <row r="278" spans="1:25" x14ac:dyDescent="0.2">
      <c r="A278" s="1">
        <v>44896</v>
      </c>
      <c r="B278">
        <f t="shared" si="24"/>
        <v>2023</v>
      </c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13">
        <f>IF(A278&gt;=DATE(2018,7,1),INDEX(Assumptions!$C$15:$K$15,MATCH(YEAR(EOMONTH($A278,6)),Assumptions!$C$14:$K$14,0))/100,"-")</f>
        <v>4.1848232683472597E-2</v>
      </c>
      <c r="O278" s="17">
        <f t="shared" si="21"/>
        <v>201.8394619571321</v>
      </c>
      <c r="P278" s="17">
        <f t="shared" si="22"/>
        <v>194.64177145037348</v>
      </c>
      <c r="Q278" s="17" t="e">
        <f t="shared" si="23"/>
        <v>#VALUE!</v>
      </c>
      <c r="R278" s="17" t="e">
        <f t="shared" si="20"/>
        <v>#VALUE!</v>
      </c>
      <c r="S278" s="22">
        <f>IF(ISBLANK(G278),S277*((1+Assumptions!$C$5)^(1/12)),G278)</f>
        <v>0</v>
      </c>
      <c r="T278" s="22" t="e">
        <f>IF(ISBLANK(H278),T277*((1+Assumptions!$C$6)^(1/12)),H278)</f>
        <v>#VALUE!</v>
      </c>
      <c r="U278" s="22">
        <f>IF(ISBLANK(I278),U277*((1+Assumptions!$C$7)^(1/12)),I278)</f>
        <v>0</v>
      </c>
      <c r="V278" s="22" t="e">
        <f>IF(ISBLANK(J278),V277*((1+Assumptions!$C$8)^(1/12)),J278)</f>
        <v>#VALUE!</v>
      </c>
      <c r="W278" s="22" t="e">
        <f>IF(ISBLANK(K278),W277*((1+Assumptions!$C$9)^(1/12)),K278)</f>
        <v>#VALUE!</v>
      </c>
      <c r="X278" s="22">
        <f>IF(ISBLANK(M278),X277*((1+Assumptions!$C$10)^(1/12)),M278)</f>
        <v>126.39023800609641</v>
      </c>
    </row>
    <row r="279" spans="1:25" x14ac:dyDescent="0.2">
      <c r="A279" s="1">
        <v>44927</v>
      </c>
      <c r="B279">
        <f t="shared" si="24"/>
        <v>2023</v>
      </c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13">
        <f>IF(A279&gt;=DATE(2018,7,1),INDEX(Assumptions!$C$15:$K$15,MATCH(YEAR(EOMONTH($A279,6)),Assumptions!$C$14:$K$14,0))/100,"-")</f>
        <v>4.1848232683472597E-2</v>
      </c>
      <c r="O279" s="17">
        <f t="shared" si="21"/>
        <v>202.5301968207032</v>
      </c>
      <c r="P279" s="17">
        <f t="shared" si="22"/>
        <v>195.30787438259674</v>
      </c>
      <c r="Q279" s="17" t="e">
        <f t="shared" si="23"/>
        <v>#VALUE!</v>
      </c>
      <c r="R279" s="17" t="e">
        <f t="shared" si="20"/>
        <v>#VALUE!</v>
      </c>
      <c r="S279" s="22">
        <f>IF(ISBLANK(G279),S278*((1+Assumptions!$C$5)^(1/12)),G279)</f>
        <v>0</v>
      </c>
      <c r="T279" s="22" t="e">
        <f>IF(ISBLANK(H279),T278*((1+Assumptions!$C$6)^(1/12)),H279)</f>
        <v>#VALUE!</v>
      </c>
      <c r="U279" s="22">
        <f>IF(ISBLANK(I279),U278*((1+Assumptions!$C$7)^(1/12)),I279)</f>
        <v>0</v>
      </c>
      <c r="V279" s="22" t="e">
        <f>IF(ISBLANK(J279),V278*((1+Assumptions!$C$8)^(1/12)),J279)</f>
        <v>#VALUE!</v>
      </c>
      <c r="W279" s="22" t="e">
        <f>IF(ISBLANK(K279),W278*((1+Assumptions!$C$9)^(1/12)),K279)</f>
        <v>#VALUE!</v>
      </c>
      <c r="X279" s="22">
        <f>IF(ISBLANK(M279),X278*((1+Assumptions!$C$10)^(1/12)),M279)</f>
        <v>126.58759877296977</v>
      </c>
    </row>
    <row r="280" spans="1:25" x14ac:dyDescent="0.2">
      <c r="A280" s="1">
        <v>44958</v>
      </c>
      <c r="B280">
        <f t="shared" si="24"/>
        <v>2023</v>
      </c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13">
        <f>IF(A280&gt;=DATE(2018,7,1),INDEX(Assumptions!$C$15:$K$15,MATCH(YEAR(EOMONTH($A280,6)),Assumptions!$C$14:$K$14,0))/100,"-")</f>
        <v>4.1848232683472597E-2</v>
      </c>
      <c r="O280" s="17">
        <f t="shared" si="21"/>
        <v>203.22329551663455</v>
      </c>
      <c r="P280" s="17">
        <f t="shared" si="22"/>
        <v>195.97625685180228</v>
      </c>
      <c r="Q280" s="17" t="e">
        <f t="shared" si="23"/>
        <v>#VALUE!</v>
      </c>
      <c r="R280" s="17" t="e">
        <f t="shared" si="20"/>
        <v>#VALUE!</v>
      </c>
      <c r="S280" s="22">
        <f>IF(ISBLANK(G280),S279*((1+Assumptions!$C$5)^(1/12)),G280)</f>
        <v>0</v>
      </c>
      <c r="T280" s="22" t="e">
        <f>IF(ISBLANK(H280),T279*((1+Assumptions!$C$6)^(1/12)),H280)</f>
        <v>#VALUE!</v>
      </c>
      <c r="U280" s="22">
        <f>IF(ISBLANK(I280),U279*((1+Assumptions!$C$7)^(1/12)),I280)</f>
        <v>0</v>
      </c>
      <c r="V280" s="22" t="e">
        <f>IF(ISBLANK(J280),V279*((1+Assumptions!$C$8)^(1/12)),J280)</f>
        <v>#VALUE!</v>
      </c>
      <c r="W280" s="22" t="e">
        <f>IF(ISBLANK(K280),W279*((1+Assumptions!$C$9)^(1/12)),K280)</f>
        <v>#VALUE!</v>
      </c>
      <c r="X280" s="22">
        <f>IF(ISBLANK(M280),X279*((1+Assumptions!$C$10)^(1/12)),M280)</f>
        <v>126.78526772244422</v>
      </c>
    </row>
    <row r="281" spans="1:25" x14ac:dyDescent="0.2">
      <c r="A281" s="1">
        <v>44986</v>
      </c>
      <c r="B281">
        <f t="shared" si="24"/>
        <v>2023</v>
      </c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13">
        <f>IF(A281&gt;=DATE(2018,7,1),INDEX(Assumptions!$C$15:$K$15,MATCH(YEAR(EOMONTH($A281,6)),Assumptions!$C$14:$K$14,0))/100,"-")</f>
        <v>4.1848232683472597E-2</v>
      </c>
      <c r="O281" s="17">
        <f t="shared" si="21"/>
        <v>203.91876613443159</v>
      </c>
      <c r="P281" s="17">
        <f t="shared" si="22"/>
        <v>196.64692665901993</v>
      </c>
      <c r="Q281" s="17" t="e">
        <f t="shared" si="23"/>
        <v>#VALUE!</v>
      </c>
      <c r="R281" s="17" t="e">
        <f t="shared" si="20"/>
        <v>#VALUE!</v>
      </c>
      <c r="S281" s="22">
        <f>IF(ISBLANK(G281),S280*((1+Assumptions!$C$5)^(1/12)),G281)</f>
        <v>0</v>
      </c>
      <c r="T281" s="22" t="e">
        <f>IF(ISBLANK(H281),T280*((1+Assumptions!$C$6)^(1/12)),H281)</f>
        <v>#VALUE!</v>
      </c>
      <c r="U281" s="22">
        <f>IF(ISBLANK(I281),U280*((1+Assumptions!$C$7)^(1/12)),I281)</f>
        <v>0</v>
      </c>
      <c r="V281" s="22" t="e">
        <f>IF(ISBLANK(J281),V280*((1+Assumptions!$C$8)^(1/12)),J281)</f>
        <v>#VALUE!</v>
      </c>
      <c r="W281" s="22" t="e">
        <f>IF(ISBLANK(K281),W280*((1+Assumptions!$C$9)^(1/12)),K281)</f>
        <v>#VALUE!</v>
      </c>
      <c r="X281" s="22">
        <f>IF(ISBLANK(M281),X280*((1+Assumptions!$C$10)^(1/12)),M281)</f>
        <v>126.98324533575277</v>
      </c>
      <c r="Y281" s="78"/>
    </row>
    <row r="282" spans="1:25" x14ac:dyDescent="0.2">
      <c r="A282" s="1">
        <v>45017</v>
      </c>
      <c r="B282">
        <f t="shared" si="24"/>
        <v>2024</v>
      </c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13">
        <f>IF(A282&gt;=DATE(2018,7,1),INDEX(Assumptions!$C$15:$K$15,MATCH(YEAR(EOMONTH($A282,6)),Assumptions!$C$14:$K$14,0))/100,"-")</f>
        <v>4.1848232683472597E-2</v>
      </c>
      <c r="O282" s="17">
        <f t="shared" si="21"/>
        <v>204.61661679128366</v>
      </c>
      <c r="P282" s="17">
        <f t="shared" si="22"/>
        <v>197.31989163197622</v>
      </c>
      <c r="Q282" s="17" t="e">
        <f t="shared" si="23"/>
        <v>#VALUE!</v>
      </c>
      <c r="R282" s="17" t="e">
        <f t="shared" si="20"/>
        <v>#VALUE!</v>
      </c>
      <c r="S282" s="22">
        <f>IF(ISBLANK(G282),S281*((1+Assumptions!$C$5)^(1/12)),G282)</f>
        <v>0</v>
      </c>
      <c r="T282" s="22" t="e">
        <f>IF(ISBLANK(H282),T281*((1+Assumptions!$C$6)^(1/12)),H282)</f>
        <v>#VALUE!</v>
      </c>
      <c r="U282" s="22">
        <f>IF(ISBLANK(I282),U281*((1+Assumptions!$C$7)^(1/12)),I282)</f>
        <v>0</v>
      </c>
      <c r="V282" s="22" t="e">
        <f>IF(ISBLANK(J282),V281*((1+Assumptions!$C$8)^(1/12)),J282)</f>
        <v>#VALUE!</v>
      </c>
      <c r="W282" s="22" t="e">
        <f>IF(ISBLANK(K282),W281*((1+Assumptions!$C$9)^(1/12)),K282)</f>
        <v>#VALUE!</v>
      </c>
      <c r="X282" s="22">
        <f>IF(ISBLANK(M282),X281*((1+Assumptions!$C$10)^(1/12)),M282)</f>
        <v>127.18153209487988</v>
      </c>
    </row>
    <row r="283" spans="1:25" x14ac:dyDescent="0.2">
      <c r="A283" s="1">
        <v>45047</v>
      </c>
      <c r="B283">
        <f t="shared" si="24"/>
        <v>2024</v>
      </c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13">
        <f>IF(A283&gt;=DATE(2018,7,1),INDEX(Assumptions!$C$15:$K$15,MATCH(YEAR(EOMONTH($A283,6)),Assumptions!$C$14:$K$14,0))/100,"-")</f>
        <v>4.1848232683472597E-2</v>
      </c>
      <c r="O283" s="17">
        <f t="shared" si="21"/>
        <v>205.31685563215871</v>
      </c>
      <c r="P283" s="17">
        <f t="shared" si="22"/>
        <v>197.99515962518572</v>
      </c>
      <c r="Q283" s="17" t="e">
        <f t="shared" si="23"/>
        <v>#VALUE!</v>
      </c>
      <c r="R283" s="17" t="e">
        <f t="shared" ref="R283:R317" si="25">IF(ISBLANK(F283),R282*((1+$N283)^(1/12)),F283)</f>
        <v>#VALUE!</v>
      </c>
      <c r="S283" s="22">
        <f>IF(ISBLANK(G283),S282*((1+Assumptions!$C$5)^(1/12)),G283)</f>
        <v>0</v>
      </c>
      <c r="T283" s="22" t="e">
        <f>IF(ISBLANK(H283),T282*((1+Assumptions!$C$6)^(1/12)),H283)</f>
        <v>#VALUE!</v>
      </c>
      <c r="U283" s="22">
        <f>IF(ISBLANK(I283),U282*((1+Assumptions!$C$7)^(1/12)),I283)</f>
        <v>0</v>
      </c>
      <c r="V283" s="22" t="e">
        <f>IF(ISBLANK(J283),V282*((1+Assumptions!$C$8)^(1/12)),J283)</f>
        <v>#VALUE!</v>
      </c>
      <c r="W283" s="22" t="e">
        <f>IF(ISBLANK(K283),W282*((1+Assumptions!$C$9)^(1/12)),K283)</f>
        <v>#VALUE!</v>
      </c>
      <c r="X283" s="22">
        <f>IF(ISBLANK(M283),X282*((1+Assumptions!$C$10)^(1/12)),M283)</f>
        <v>127.38012848256264</v>
      </c>
    </row>
    <row r="284" spans="1:25" x14ac:dyDescent="0.2">
      <c r="A284" s="1">
        <v>45078</v>
      </c>
      <c r="B284">
        <f t="shared" si="24"/>
        <v>2024</v>
      </c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13">
        <f>IF(A284&gt;=DATE(2018,7,1),INDEX(Assumptions!$C$15:$K$15,MATCH(YEAR(EOMONTH($A284,6)),Assumptions!$C$14:$K$14,0))/100,"-")</f>
        <v>4.1848232683472597E-2</v>
      </c>
      <c r="O284" s="17">
        <f t="shared" si="21"/>
        <v>206.01949082989842</v>
      </c>
      <c r="P284" s="17">
        <f t="shared" si="22"/>
        <v>198.67273852004269</v>
      </c>
      <c r="Q284" s="17" t="e">
        <f t="shared" si="23"/>
        <v>#VALUE!</v>
      </c>
      <c r="R284" s="17" t="e">
        <f t="shared" si="25"/>
        <v>#VALUE!</v>
      </c>
      <c r="S284" s="22">
        <f>IF(ISBLANK(G284),S283*((1+Assumptions!$C$5)^(1/12)),G284)</f>
        <v>0</v>
      </c>
      <c r="T284" s="22" t="e">
        <f>IF(ISBLANK(H284),T283*((1+Assumptions!$C$6)^(1/12)),H284)</f>
        <v>#VALUE!</v>
      </c>
      <c r="U284" s="22">
        <f>IF(ISBLANK(I284),U283*((1+Assumptions!$C$7)^(1/12)),I284)</f>
        <v>0</v>
      </c>
      <c r="V284" s="22" t="e">
        <f>IF(ISBLANK(J284),V283*((1+Assumptions!$C$8)^(1/12)),J284)</f>
        <v>#VALUE!</v>
      </c>
      <c r="W284" s="22" t="e">
        <f>IF(ISBLANK(K284),W283*((1+Assumptions!$C$9)^(1/12)),K284)</f>
        <v>#VALUE!</v>
      </c>
      <c r="X284" s="22">
        <f>IF(ISBLANK(M284),X283*((1+Assumptions!$C$10)^(1/12)),M284)</f>
        <v>127.57903498229194</v>
      </c>
    </row>
    <row r="285" spans="1:25" x14ac:dyDescent="0.2">
      <c r="A285" s="1">
        <v>45108</v>
      </c>
      <c r="B285">
        <f t="shared" si="24"/>
        <v>2024</v>
      </c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13">
        <f>IF(A285&gt;=DATE(2018,7,1),INDEX(Assumptions!$C$15:$K$15,MATCH(YEAR(EOMONTH($A285,6)),Assumptions!$C$14:$K$14,0))/100,"-")</f>
        <v>1.7208186730395925E-2</v>
      </c>
      <c r="O285" s="17">
        <f t="shared" si="21"/>
        <v>206.31262116370758</v>
      </c>
      <c r="P285" s="17">
        <f t="shared" si="22"/>
        <v>198.95541568775417</v>
      </c>
      <c r="Q285" s="17" t="e">
        <f t="shared" si="23"/>
        <v>#VALUE!</v>
      </c>
      <c r="R285" s="17" t="e">
        <f t="shared" si="25"/>
        <v>#VALUE!</v>
      </c>
      <c r="S285" s="22">
        <f>IF(ISBLANK(G285),S284*((1+Assumptions!$C$5)^(1/12)),G285)</f>
        <v>0</v>
      </c>
      <c r="T285" s="22" t="e">
        <f>IF(ISBLANK(H285),T284*((1+Assumptions!$C$6)^(1/12)),H285)</f>
        <v>#VALUE!</v>
      </c>
      <c r="U285" s="22">
        <f>IF(ISBLANK(I285),U284*((1+Assumptions!$C$7)^(1/12)),I285)</f>
        <v>0</v>
      </c>
      <c r="V285" s="22" t="e">
        <f>IF(ISBLANK(J285),V284*((1+Assumptions!$C$8)^(1/12)),J285)</f>
        <v>#VALUE!</v>
      </c>
      <c r="W285" s="22" t="e">
        <f>IF(ISBLANK(K285),W284*((1+Assumptions!$C$9)^(1/12)),K285)</f>
        <v>#VALUE!</v>
      </c>
      <c r="X285" s="22">
        <f>IF(ISBLANK(M285),X284*((1+Assumptions!$C$10)^(1/12)),M285)</f>
        <v>127.77825207831367</v>
      </c>
    </row>
    <row r="286" spans="1:25" x14ac:dyDescent="0.2">
      <c r="A286" s="1">
        <v>45139</v>
      </c>
      <c r="B286">
        <f t="shared" si="24"/>
        <v>2024</v>
      </c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13">
        <f>IF(A286&gt;=DATE(2018,7,1),INDEX(Assumptions!$C$15:$K$15,MATCH(YEAR(EOMONTH($A286,6)),Assumptions!$C$14:$K$14,0))/100,"-")</f>
        <v>1.7208186730395925E-2</v>
      </c>
      <c r="O286" s="17">
        <f t="shared" si="21"/>
        <v>206.60616857161128</v>
      </c>
      <c r="P286" s="17">
        <f t="shared" si="22"/>
        <v>199.23849505650111</v>
      </c>
      <c r="Q286" s="17" t="e">
        <f t="shared" si="23"/>
        <v>#VALUE!</v>
      </c>
      <c r="R286" s="17" t="e">
        <f t="shared" si="25"/>
        <v>#VALUE!</v>
      </c>
      <c r="S286" s="22">
        <f>IF(ISBLANK(G286),S285*((1+Assumptions!$C$5)^(1/12)),G286)</f>
        <v>0</v>
      </c>
      <c r="T286" s="22" t="e">
        <f>IF(ISBLANK(H286),T285*((1+Assumptions!$C$6)^(1/12)),H286)</f>
        <v>#VALUE!</v>
      </c>
      <c r="U286" s="22">
        <f>IF(ISBLANK(I286),U285*((1+Assumptions!$C$7)^(1/12)),I286)</f>
        <v>0</v>
      </c>
      <c r="V286" s="22" t="e">
        <f>IF(ISBLANK(J286),V285*((1+Assumptions!$C$8)^(1/12)),J286)</f>
        <v>#VALUE!</v>
      </c>
      <c r="W286" s="22" t="e">
        <f>IF(ISBLANK(K286),W285*((1+Assumptions!$C$9)^(1/12)),K286)</f>
        <v>#VALUE!</v>
      </c>
      <c r="X286" s="22">
        <f>IF(ISBLANK(M286),X285*((1+Assumptions!$C$10)^(1/12)),M286)</f>
        <v>127.97778025562985</v>
      </c>
    </row>
    <row r="287" spans="1:25" x14ac:dyDescent="0.2">
      <c r="A287" s="1">
        <v>45170</v>
      </c>
      <c r="B287">
        <f t="shared" si="24"/>
        <v>2024</v>
      </c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13">
        <f>IF(A287&gt;=DATE(2018,7,1),INDEX(Assumptions!$C$15:$K$15,MATCH(YEAR(EOMONTH($A287,6)),Assumptions!$C$14:$K$14,0))/100,"-")</f>
        <v>1.7208186730395925E-2</v>
      </c>
      <c r="O287" s="17">
        <f t="shared" si="21"/>
        <v>206.90013364703432</v>
      </c>
      <c r="P287" s="17">
        <f t="shared" si="22"/>
        <v>199.52197719854644</v>
      </c>
      <c r="Q287" s="17" t="e">
        <f t="shared" si="23"/>
        <v>#VALUE!</v>
      </c>
      <c r="R287" s="17" t="e">
        <f t="shared" si="25"/>
        <v>#VALUE!</v>
      </c>
      <c r="S287" s="22">
        <f>IF(ISBLANK(G287),S286*((1+Assumptions!$C$5)^(1/12)),G287)</f>
        <v>0</v>
      </c>
      <c r="T287" s="22" t="e">
        <f>IF(ISBLANK(H287),T286*((1+Assumptions!$C$6)^(1/12)),H287)</f>
        <v>#VALUE!</v>
      </c>
      <c r="U287" s="22">
        <f>IF(ISBLANK(I287),U286*((1+Assumptions!$C$7)^(1/12)),I287)</f>
        <v>0</v>
      </c>
      <c r="V287" s="22" t="e">
        <f>IF(ISBLANK(J287),V286*((1+Assumptions!$C$8)^(1/12)),J287)</f>
        <v>#VALUE!</v>
      </c>
      <c r="W287" s="22" t="e">
        <f>IF(ISBLANK(K287),W286*((1+Assumptions!$C$9)^(1/12)),K287)</f>
        <v>#VALUE!</v>
      </c>
      <c r="X287" s="22">
        <f>IF(ISBLANK(M287),X286*((1+Assumptions!$C$10)^(1/12)),M287)</f>
        <v>128.17761999999985</v>
      </c>
    </row>
    <row r="288" spans="1:25" x14ac:dyDescent="0.2">
      <c r="A288" s="1">
        <v>45200</v>
      </c>
      <c r="B288">
        <f t="shared" si="24"/>
        <v>2024</v>
      </c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13">
        <f>IF(A288&gt;=DATE(2018,7,1),INDEX(Assumptions!$C$15:$K$15,MATCH(YEAR(EOMONTH($A288,6)),Assumptions!$C$14:$K$14,0))/100,"-")</f>
        <v>1.7208186730395925E-2</v>
      </c>
      <c r="O288" s="17">
        <f t="shared" si="21"/>
        <v>207.19451698424581</v>
      </c>
      <c r="P288" s="17">
        <f t="shared" si="22"/>
        <v>199.80586268696734</v>
      </c>
      <c r="Q288" s="17" t="e">
        <f t="shared" si="23"/>
        <v>#VALUE!</v>
      </c>
      <c r="R288" s="17" t="e">
        <f t="shared" si="25"/>
        <v>#VALUE!</v>
      </c>
      <c r="S288" s="22">
        <f>IF(ISBLANK(G288),S287*((1+Assumptions!$C$5)^(1/12)),G288)</f>
        <v>0</v>
      </c>
      <c r="T288" s="22" t="e">
        <f>IF(ISBLANK(H288),T287*((1+Assumptions!$C$6)^(1/12)),H288)</f>
        <v>#VALUE!</v>
      </c>
      <c r="U288" s="22">
        <f>IF(ISBLANK(I288),U287*((1+Assumptions!$C$7)^(1/12)),I288)</f>
        <v>0</v>
      </c>
      <c r="V288" s="22" t="e">
        <f>IF(ISBLANK(J288),V287*((1+Assumptions!$C$8)^(1/12)),J288)</f>
        <v>#VALUE!</v>
      </c>
      <c r="W288" s="22" t="e">
        <f>IF(ISBLANK(K288),W287*((1+Assumptions!$C$9)^(1/12)),K288)</f>
        <v>#VALUE!</v>
      </c>
      <c r="X288" s="22">
        <f>IF(ISBLANK(M288),X287*((1+Assumptions!$C$10)^(1/12)),M288)</f>
        <v>128.37777179794156</v>
      </c>
    </row>
    <row r="289" spans="1:24" x14ac:dyDescent="0.2">
      <c r="A289" s="1">
        <v>45231</v>
      </c>
      <c r="B289">
        <f t="shared" si="24"/>
        <v>2024</v>
      </c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13">
        <f>IF(A289&gt;=DATE(2018,7,1),INDEX(Assumptions!$C$15:$K$15,MATCH(YEAR(EOMONTH($A289,6)),Assumptions!$C$14:$K$14,0))/100,"-")</f>
        <v>1.7208186730395925E-2</v>
      </c>
      <c r="O289" s="17">
        <f t="shared" si="21"/>
        <v>207.48931917836038</v>
      </c>
      <c r="P289" s="17">
        <f t="shared" si="22"/>
        <v>200.09015209565644</v>
      </c>
      <c r="Q289" s="17" t="e">
        <f t="shared" si="23"/>
        <v>#VALUE!</v>
      </c>
      <c r="R289" s="17" t="e">
        <f t="shared" si="25"/>
        <v>#VALUE!</v>
      </c>
      <c r="S289" s="22">
        <f>IF(ISBLANK(G289),S288*((1+Assumptions!$C$5)^(1/12)),G289)</f>
        <v>0</v>
      </c>
      <c r="T289" s="22" t="e">
        <f>IF(ISBLANK(H289),T288*((1+Assumptions!$C$6)^(1/12)),H289)</f>
        <v>#VALUE!</v>
      </c>
      <c r="U289" s="22">
        <f>IF(ISBLANK(I289),U288*((1+Assumptions!$C$7)^(1/12)),I289)</f>
        <v>0</v>
      </c>
      <c r="V289" s="22" t="e">
        <f>IF(ISBLANK(J289),V288*((1+Assumptions!$C$8)^(1/12)),J289)</f>
        <v>#VALUE!</v>
      </c>
      <c r="W289" s="22" t="e">
        <f>IF(ISBLANK(K289),W288*((1+Assumptions!$C$9)^(1/12)),K289)</f>
        <v>#VALUE!</v>
      </c>
      <c r="X289" s="22">
        <f>IF(ISBLANK(M289),X288*((1+Assumptions!$C$10)^(1/12)),M289)</f>
        <v>128.57823613673261</v>
      </c>
    </row>
    <row r="290" spans="1:24" x14ac:dyDescent="0.2">
      <c r="A290" s="1">
        <v>45261</v>
      </c>
      <c r="B290">
        <f t="shared" si="24"/>
        <v>2024</v>
      </c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13">
        <f>IF(A290&gt;=DATE(2018,7,1),INDEX(Assumptions!$C$15:$K$15,MATCH(YEAR(EOMONTH($A290,6)),Assumptions!$C$14:$K$14,0))/100,"-")</f>
        <v>1.7208186730395925E-2</v>
      </c>
      <c r="O290" s="17">
        <f t="shared" si="21"/>
        <v>207.78454082533943</v>
      </c>
      <c r="P290" s="17">
        <f t="shared" si="22"/>
        <v>200.37484599932282</v>
      </c>
      <c r="Q290" s="17" t="e">
        <f t="shared" si="23"/>
        <v>#VALUE!</v>
      </c>
      <c r="R290" s="17" t="e">
        <f t="shared" si="25"/>
        <v>#VALUE!</v>
      </c>
      <c r="S290" s="22">
        <f>IF(ISBLANK(G290),S289*((1+Assumptions!$C$5)^(1/12)),G290)</f>
        <v>0</v>
      </c>
      <c r="T290" s="22" t="e">
        <f>IF(ISBLANK(H290),T289*((1+Assumptions!$C$6)^(1/12)),H290)</f>
        <v>#VALUE!</v>
      </c>
      <c r="U290" s="22">
        <f>IF(ISBLANK(I290),U289*((1+Assumptions!$C$7)^(1/12)),I290)</f>
        <v>0</v>
      </c>
      <c r="V290" s="22" t="e">
        <f>IF(ISBLANK(J290),V289*((1+Assumptions!$C$8)^(1/12)),J290)</f>
        <v>#VALUE!</v>
      </c>
      <c r="W290" s="22" t="e">
        <f>IF(ISBLANK(K290),W289*((1+Assumptions!$C$9)^(1/12)),K290)</f>
        <v>#VALUE!</v>
      </c>
      <c r="X290" s="22">
        <f>IF(ISBLANK(M290),X289*((1+Assumptions!$C$10)^(1/12)),M290)</f>
        <v>128.77901350441149</v>
      </c>
    </row>
    <row r="291" spans="1:24" x14ac:dyDescent="0.2">
      <c r="A291" s="1">
        <v>45292</v>
      </c>
      <c r="B291">
        <f t="shared" si="24"/>
        <v>2024</v>
      </c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13">
        <f>IF(A291&gt;=DATE(2018,7,1),INDEX(Assumptions!$C$15:$K$15,MATCH(YEAR(EOMONTH($A291,6)),Assumptions!$C$14:$K$14,0))/100,"-")</f>
        <v>1.7208186730395925E-2</v>
      </c>
      <c r="O291" s="17">
        <f t="shared" si="21"/>
        <v>208.08018252199233</v>
      </c>
      <c r="P291" s="17">
        <f t="shared" si="22"/>
        <v>200.65994497349334</v>
      </c>
      <c r="Q291" s="17" t="e">
        <f t="shared" si="23"/>
        <v>#VALUE!</v>
      </c>
      <c r="R291" s="17" t="e">
        <f t="shared" si="25"/>
        <v>#VALUE!</v>
      </c>
      <c r="S291" s="22">
        <f>IF(ISBLANK(G291),S290*((1+Assumptions!$C$5)^(1/12)),G291)</f>
        <v>0</v>
      </c>
      <c r="T291" s="22" t="e">
        <f>IF(ISBLANK(H291),T290*((1+Assumptions!$C$6)^(1/12)),H291)</f>
        <v>#VALUE!</v>
      </c>
      <c r="U291" s="22">
        <f>IF(ISBLANK(I291),U290*((1+Assumptions!$C$7)^(1/12)),I291)</f>
        <v>0</v>
      </c>
      <c r="V291" s="22" t="e">
        <f>IF(ISBLANK(J291),V290*((1+Assumptions!$C$8)^(1/12)),J291)</f>
        <v>#VALUE!</v>
      </c>
      <c r="W291" s="22" t="e">
        <f>IF(ISBLANK(K291),W290*((1+Assumptions!$C$9)^(1/12)),K291)</f>
        <v>#VALUE!</v>
      </c>
      <c r="X291" s="22">
        <f>IF(ISBLANK(M291),X290*((1+Assumptions!$C$10)^(1/12)),M291)</f>
        <v>128.98010438977877</v>
      </c>
    </row>
    <row r="292" spans="1:24" x14ac:dyDescent="0.2">
      <c r="A292" s="1">
        <v>45323</v>
      </c>
      <c r="B292">
        <f t="shared" si="24"/>
        <v>2024</v>
      </c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13">
        <f>IF(A292&gt;=DATE(2018,7,1),INDEX(Assumptions!$C$15:$K$15,MATCH(YEAR(EOMONTH($A292,6)),Assumptions!$C$14:$K$14,0))/100,"-")</f>
        <v>1.7208186730395925E-2</v>
      </c>
      <c r="O292" s="17">
        <f t="shared" si="21"/>
        <v>208.37624486597755</v>
      </c>
      <c r="P292" s="17">
        <f t="shared" si="22"/>
        <v>200.94544959451375</v>
      </c>
      <c r="Q292" s="17" t="e">
        <f t="shared" si="23"/>
        <v>#VALUE!</v>
      </c>
      <c r="R292" s="17" t="e">
        <f t="shared" si="25"/>
        <v>#VALUE!</v>
      </c>
      <c r="S292" s="22">
        <f>IF(ISBLANK(G292),S291*((1+Assumptions!$C$5)^(1/12)),G292)</f>
        <v>0</v>
      </c>
      <c r="T292" s="22" t="e">
        <f>IF(ISBLANK(H292),T291*((1+Assumptions!$C$6)^(1/12)),H292)</f>
        <v>#VALUE!</v>
      </c>
      <c r="U292" s="22">
        <f>IF(ISBLANK(I292),U291*((1+Assumptions!$C$7)^(1/12)),I292)</f>
        <v>0</v>
      </c>
      <c r="V292" s="22" t="e">
        <f>IF(ISBLANK(J292),V291*((1+Assumptions!$C$8)^(1/12)),J292)</f>
        <v>#VALUE!</v>
      </c>
      <c r="W292" s="22" t="e">
        <f>IF(ISBLANK(K292),W291*((1+Assumptions!$C$9)^(1/12)),K292)</f>
        <v>#VALUE!</v>
      </c>
      <c r="X292" s="22">
        <f>IF(ISBLANK(M292),X291*((1+Assumptions!$C$10)^(1/12)),M292)</f>
        <v>129.18150928239828</v>
      </c>
    </row>
    <row r="293" spans="1:24" x14ac:dyDescent="0.2">
      <c r="A293" s="1">
        <v>45352</v>
      </c>
      <c r="B293">
        <f t="shared" si="24"/>
        <v>2024</v>
      </c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13">
        <f>IF(A293&gt;=DATE(2018,7,1),INDEX(Assumptions!$C$15:$K$15,MATCH(YEAR(EOMONTH($A293,6)),Assumptions!$C$14:$K$14,0))/100,"-")</f>
        <v>1.7208186730395925E-2</v>
      </c>
      <c r="O293" s="17">
        <f t="shared" si="21"/>
        <v>208.67272845580399</v>
      </c>
      <c r="P293" s="17">
        <f t="shared" si="22"/>
        <v>201.23136043954977</v>
      </c>
      <c r="Q293" s="17" t="e">
        <f t="shared" si="23"/>
        <v>#VALUE!</v>
      </c>
      <c r="R293" s="17" t="e">
        <f t="shared" si="25"/>
        <v>#VALUE!</v>
      </c>
      <c r="S293" s="22">
        <f>IF(ISBLANK(G293),S292*((1+Assumptions!$C$5)^(1/12)),G293)</f>
        <v>0</v>
      </c>
      <c r="T293" s="22" t="e">
        <f>IF(ISBLANK(H293),T292*((1+Assumptions!$C$6)^(1/12)),H293)</f>
        <v>#VALUE!</v>
      </c>
      <c r="U293" s="22">
        <f>IF(ISBLANK(I293),U292*((1+Assumptions!$C$7)^(1/12)),I293)</f>
        <v>0</v>
      </c>
      <c r="V293" s="22" t="e">
        <f>IF(ISBLANK(J293),V292*((1+Assumptions!$C$8)^(1/12)),J293)</f>
        <v>#VALUE!</v>
      </c>
      <c r="W293" s="22" t="e">
        <f>IF(ISBLANK(K293),W292*((1+Assumptions!$C$9)^(1/12)),K293)</f>
        <v>#VALUE!</v>
      </c>
      <c r="X293" s="22">
        <f>IF(ISBLANK(M293),X292*((1+Assumptions!$C$10)^(1/12)),M293)</f>
        <v>129.38322867259836</v>
      </c>
    </row>
    <row r="294" spans="1:24" x14ac:dyDescent="0.2">
      <c r="A294" s="1">
        <v>45383</v>
      </c>
      <c r="B294">
        <f t="shared" si="24"/>
        <v>2025</v>
      </c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13">
        <f>IF(A294&gt;=DATE(2018,7,1),INDEX(Assumptions!$C$15:$K$15,MATCH(YEAR(EOMONTH($A294,6)),Assumptions!$C$14:$K$14,0))/100,"-")</f>
        <v>1.7208186730395925E-2</v>
      </c>
      <c r="O294" s="17">
        <f t="shared" si="21"/>
        <v>208.96963389083209</v>
      </c>
      <c r="P294" s="17">
        <f t="shared" si="22"/>
        <v>201.51767808658843</v>
      </c>
      <c r="Q294" s="17" t="e">
        <f t="shared" si="23"/>
        <v>#VALUE!</v>
      </c>
      <c r="R294" s="17" t="e">
        <f t="shared" si="25"/>
        <v>#VALUE!</v>
      </c>
      <c r="S294" s="22">
        <f>IF(ISBLANK(G294),S293*((1+Assumptions!$C$5)^(1/12)),G294)</f>
        <v>0</v>
      </c>
      <c r="T294" s="22" t="e">
        <f>IF(ISBLANK(H294),T293*((1+Assumptions!$C$6)^(1/12)),H294)</f>
        <v>#VALUE!</v>
      </c>
      <c r="U294" s="22">
        <f>IF(ISBLANK(I294),U293*((1+Assumptions!$C$7)^(1/12)),I294)</f>
        <v>0</v>
      </c>
      <c r="V294" s="22" t="e">
        <f>IF(ISBLANK(J294),V293*((1+Assumptions!$C$8)^(1/12)),J294)</f>
        <v>#VALUE!</v>
      </c>
      <c r="W294" s="22" t="e">
        <f>IF(ISBLANK(K294),W293*((1+Assumptions!$C$9)^(1/12)),K294)</f>
        <v>#VALUE!</v>
      </c>
      <c r="X294" s="22">
        <f>IF(ISBLANK(M294),X293*((1+Assumptions!$C$10)^(1/12)),M294)</f>
        <v>129.58526305147296</v>
      </c>
    </row>
    <row r="295" spans="1:24" x14ac:dyDescent="0.2">
      <c r="A295" s="1">
        <v>45413</v>
      </c>
      <c r="B295">
        <f t="shared" si="24"/>
        <v>2025</v>
      </c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13">
        <f>IF(A295&gt;=DATE(2018,7,1),INDEX(Assumptions!$C$15:$K$15,MATCH(YEAR(EOMONTH($A295,6)),Assumptions!$C$14:$K$14,0))/100,"-")</f>
        <v>1.7208186730395925E-2</v>
      </c>
      <c r="O295" s="17">
        <f t="shared" si="21"/>
        <v>209.26696177127508</v>
      </c>
      <c r="P295" s="17">
        <f t="shared" si="22"/>
        <v>201.80440311443903</v>
      </c>
      <c r="Q295" s="17" t="e">
        <f t="shared" si="23"/>
        <v>#VALUE!</v>
      </c>
      <c r="R295" s="17" t="e">
        <f t="shared" si="25"/>
        <v>#VALUE!</v>
      </c>
      <c r="S295" s="22">
        <f>IF(ISBLANK(G295),S294*((1+Assumptions!$C$5)^(1/12)),G295)</f>
        <v>0</v>
      </c>
      <c r="T295" s="22" t="e">
        <f>IF(ISBLANK(H295),T294*((1+Assumptions!$C$6)^(1/12)),H295)</f>
        <v>#VALUE!</v>
      </c>
      <c r="U295" s="22">
        <f>IF(ISBLANK(I295),U294*((1+Assumptions!$C$7)^(1/12)),I295)</f>
        <v>0</v>
      </c>
      <c r="V295" s="22" t="e">
        <f>IF(ISBLANK(J295),V294*((1+Assumptions!$C$8)^(1/12)),J295)</f>
        <v>#VALUE!</v>
      </c>
      <c r="W295" s="22" t="e">
        <f>IF(ISBLANK(K295),W294*((1+Assumptions!$C$9)^(1/12)),K295)</f>
        <v>#VALUE!</v>
      </c>
      <c r="X295" s="22">
        <f>IF(ISBLANK(M295),X294*((1+Assumptions!$C$10)^(1/12)),M295)</f>
        <v>129.78761291088293</v>
      </c>
    </row>
    <row r="296" spans="1:24" x14ac:dyDescent="0.2">
      <c r="A296" s="1">
        <v>45444</v>
      </c>
      <c r="B296">
        <f t="shared" si="24"/>
        <v>2025</v>
      </c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13">
        <f>IF(A296&gt;=DATE(2018,7,1),INDEX(Assumptions!$C$15:$K$15,MATCH(YEAR(EOMONTH($A296,6)),Assumptions!$C$14:$K$14,0))/100,"-")</f>
        <v>1.7208186730395925E-2</v>
      </c>
      <c r="O296" s="17">
        <f t="shared" si="21"/>
        <v>209.5647126982002</v>
      </c>
      <c r="P296" s="17">
        <f t="shared" si="22"/>
        <v>202.09153610273447</v>
      </c>
      <c r="Q296" s="17" t="e">
        <f t="shared" si="23"/>
        <v>#VALUE!</v>
      </c>
      <c r="R296" s="17" t="e">
        <f t="shared" si="25"/>
        <v>#VALUE!</v>
      </c>
      <c r="S296" s="22">
        <f>IF(ISBLANK(G296),S295*((1+Assumptions!$C$5)^(1/12)),G296)</f>
        <v>0</v>
      </c>
      <c r="T296" s="22" t="e">
        <f>IF(ISBLANK(H296),T295*((1+Assumptions!$C$6)^(1/12)),H296)</f>
        <v>#VALUE!</v>
      </c>
      <c r="U296" s="22">
        <f>IF(ISBLANK(I296),U295*((1+Assumptions!$C$7)^(1/12)),I296)</f>
        <v>0</v>
      </c>
      <c r="V296" s="22" t="e">
        <f>IF(ISBLANK(J296),V295*((1+Assumptions!$C$8)^(1/12)),J296)</f>
        <v>#VALUE!</v>
      </c>
      <c r="W296" s="22" t="e">
        <f>IF(ISBLANK(K296),W295*((1+Assumptions!$C$9)^(1/12)),K296)</f>
        <v>#VALUE!</v>
      </c>
      <c r="X296" s="22">
        <f>IF(ISBLANK(M296),X295*((1+Assumptions!$C$10)^(1/12)),M296)</f>
        <v>129.99027874345711</v>
      </c>
    </row>
    <row r="297" spans="1:24" x14ac:dyDescent="0.2">
      <c r="A297" s="1">
        <v>45474</v>
      </c>
      <c r="B297">
        <f t="shared" si="24"/>
        <v>2025</v>
      </c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13">
        <f>IF(A297&gt;=DATE(2018,7,1),INDEX(Assumptions!$C$15:$K$15,MATCH(YEAR(EOMONTH($A297,6)),Assumptions!$C$14:$K$14,0))/100,"-")</f>
        <v>1.665341399788467E-2</v>
      </c>
      <c r="O297" s="17">
        <f t="shared" si="21"/>
        <v>209.85334683709573</v>
      </c>
      <c r="P297" s="17">
        <f t="shared" si="22"/>
        <v>202.36987741196572</v>
      </c>
      <c r="Q297" s="17" t="e">
        <f t="shared" si="23"/>
        <v>#VALUE!</v>
      </c>
      <c r="R297" s="17" t="e">
        <f t="shared" si="25"/>
        <v>#VALUE!</v>
      </c>
      <c r="S297" s="22">
        <f>IF(ISBLANK(G297),S296*((1+Assumptions!$C$5)^(1/12)),G297)</f>
        <v>0</v>
      </c>
      <c r="T297" s="22" t="e">
        <f>IF(ISBLANK(H297),T296*((1+Assumptions!$C$6)^(1/12)),H297)</f>
        <v>#VALUE!</v>
      </c>
      <c r="U297" s="22">
        <f>IF(ISBLANK(I297),U296*((1+Assumptions!$C$7)^(1/12)),I297)</f>
        <v>0</v>
      </c>
      <c r="V297" s="22" t="e">
        <f>IF(ISBLANK(J297),V296*((1+Assumptions!$C$8)^(1/12)),J297)</f>
        <v>#VALUE!</v>
      </c>
      <c r="W297" s="22" t="e">
        <f>IF(ISBLANK(K297),W296*((1+Assumptions!$C$9)^(1/12)),K297)</f>
        <v>#VALUE!</v>
      </c>
      <c r="X297" s="22">
        <f>IF(ISBLANK(M297),X296*((1+Assumptions!$C$10)^(1/12)),M297)</f>
        <v>130.19326104259363</v>
      </c>
    </row>
    <row r="298" spans="1:24" x14ac:dyDescent="0.2">
      <c r="A298" s="1">
        <v>45505</v>
      </c>
      <c r="B298">
        <f t="shared" si="24"/>
        <v>2025</v>
      </c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13">
        <f>IF(A298&gt;=DATE(2018,7,1),INDEX(Assumptions!$C$15:$K$15,MATCH(YEAR(EOMONTH($A298,6)),Assumptions!$C$14:$K$14,0))/100,"-")</f>
        <v>1.665341399788467E-2</v>
      </c>
      <c r="O298" s="17">
        <f t="shared" si="21"/>
        <v>210.14237851269993</v>
      </c>
      <c r="P298" s="17">
        <f t="shared" si="22"/>
        <v>202.64860208155892</v>
      </c>
      <c r="Q298" s="17" t="e">
        <f t="shared" si="23"/>
        <v>#VALUE!</v>
      </c>
      <c r="R298" s="17" t="e">
        <f t="shared" si="25"/>
        <v>#VALUE!</v>
      </c>
      <c r="S298" s="22">
        <f>IF(ISBLANK(G298),S297*((1+Assumptions!$C$5)^(1/12)),G298)</f>
        <v>0</v>
      </c>
      <c r="T298" s="22" t="e">
        <f>IF(ISBLANK(H298),T297*((1+Assumptions!$C$6)^(1/12)),H298)</f>
        <v>#VALUE!</v>
      </c>
      <c r="U298" s="22">
        <f>IF(ISBLANK(I298),U297*((1+Assumptions!$C$7)^(1/12)),I298)</f>
        <v>0</v>
      </c>
      <c r="V298" s="22" t="e">
        <f>IF(ISBLANK(J298),V297*((1+Assumptions!$C$8)^(1/12)),J298)</f>
        <v>#VALUE!</v>
      </c>
      <c r="W298" s="22" t="e">
        <f>IF(ISBLANK(K298),W297*((1+Assumptions!$C$9)^(1/12)),K298)</f>
        <v>#VALUE!</v>
      </c>
      <c r="X298" s="22">
        <f>IF(ISBLANK(M298),X297*((1+Assumptions!$C$10)^(1/12)),M298)</f>
        <v>130.3965603024611</v>
      </c>
    </row>
    <row r="299" spans="1:24" x14ac:dyDescent="0.2">
      <c r="A299" s="1">
        <v>45536</v>
      </c>
      <c r="B299">
        <f t="shared" si="24"/>
        <v>2025</v>
      </c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13">
        <f>IF(A299&gt;=DATE(2018,7,1),INDEX(Assumptions!$C$15:$K$15,MATCH(YEAR(EOMONTH($A299,6)),Assumptions!$C$14:$K$14,0))/100,"-")</f>
        <v>1.665341399788467E-2</v>
      </c>
      <c r="O299" s="17">
        <f t="shared" si="21"/>
        <v>210.43180827254133</v>
      </c>
      <c r="P299" s="17">
        <f t="shared" si="22"/>
        <v>202.92771063951747</v>
      </c>
      <c r="Q299" s="17" t="e">
        <f t="shared" si="23"/>
        <v>#VALUE!</v>
      </c>
      <c r="R299" s="17" t="e">
        <f t="shared" si="25"/>
        <v>#VALUE!</v>
      </c>
      <c r="S299" s="22">
        <f>IF(ISBLANK(G299),S298*((1+Assumptions!$C$5)^(1/12)),G299)</f>
        <v>0</v>
      </c>
      <c r="T299" s="22" t="e">
        <f>IF(ISBLANK(H299),T298*((1+Assumptions!$C$6)^(1/12)),H299)</f>
        <v>#VALUE!</v>
      </c>
      <c r="U299" s="22">
        <f>IF(ISBLANK(I299),U298*((1+Assumptions!$C$7)^(1/12)),I299)</f>
        <v>0</v>
      </c>
      <c r="V299" s="22" t="e">
        <f>IF(ISBLANK(J299),V298*((1+Assumptions!$C$8)^(1/12)),J299)</f>
        <v>#VALUE!</v>
      </c>
      <c r="W299" s="22" t="e">
        <f>IF(ISBLANK(K299),W298*((1+Assumptions!$C$9)^(1/12)),K299)</f>
        <v>#VALUE!</v>
      </c>
      <c r="X299" s="22">
        <f>IF(ISBLANK(M299),X298*((1+Assumptions!$C$10)^(1/12)),M299)</f>
        <v>130.6001770179997</v>
      </c>
    </row>
    <row r="300" spans="1:24" x14ac:dyDescent="0.2">
      <c r="A300" s="1">
        <v>45566</v>
      </c>
      <c r="B300">
        <f t="shared" si="24"/>
        <v>2025</v>
      </c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13">
        <f>IF(A300&gt;=DATE(2018,7,1),INDEX(Assumptions!$C$15:$K$15,MATCH(YEAR(EOMONTH($A300,6)),Assumptions!$C$14:$K$14,0))/100,"-")</f>
        <v>1.665341399788467E-2</v>
      </c>
      <c r="O300" s="17">
        <f t="shared" si="21"/>
        <v>210.72163666490263</v>
      </c>
      <c r="P300" s="17">
        <f t="shared" si="22"/>
        <v>203.20720361457205</v>
      </c>
      <c r="Q300" s="17" t="e">
        <f t="shared" si="23"/>
        <v>#VALUE!</v>
      </c>
      <c r="R300" s="17" t="e">
        <f t="shared" si="25"/>
        <v>#VALUE!</v>
      </c>
      <c r="S300" s="22">
        <f>IF(ISBLANK(G300),S299*((1+Assumptions!$C$5)^(1/12)),G300)</f>
        <v>0</v>
      </c>
      <c r="T300" s="22" t="e">
        <f>IF(ISBLANK(H300),T299*((1+Assumptions!$C$6)^(1/12)),H300)</f>
        <v>#VALUE!</v>
      </c>
      <c r="U300" s="22">
        <f>IF(ISBLANK(I300),U299*((1+Assumptions!$C$7)^(1/12)),I300)</f>
        <v>0</v>
      </c>
      <c r="V300" s="22" t="e">
        <f>IF(ISBLANK(J300),V299*((1+Assumptions!$C$8)^(1/12)),J300)</f>
        <v>#VALUE!</v>
      </c>
      <c r="W300" s="22" t="e">
        <f>IF(ISBLANK(K300),W299*((1+Assumptions!$C$9)^(1/12)),K300)</f>
        <v>#VALUE!</v>
      </c>
      <c r="X300" s="22">
        <f>IF(ISBLANK(M300),X299*((1+Assumptions!$C$10)^(1/12)),M300)</f>
        <v>130.80411168492253</v>
      </c>
    </row>
    <row r="301" spans="1:24" x14ac:dyDescent="0.2">
      <c r="A301" s="1">
        <v>45597</v>
      </c>
      <c r="B301">
        <f t="shared" si="24"/>
        <v>2025</v>
      </c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13">
        <f>IF(A301&gt;=DATE(2018,7,1),INDEX(Assumptions!$C$15:$K$15,MATCH(YEAR(EOMONTH($A301,6)),Assumptions!$C$14:$K$14,0))/100,"-")</f>
        <v>1.665341399788467E-2</v>
      </c>
      <c r="O301" s="17">
        <f t="shared" si="21"/>
        <v>211.01186423882163</v>
      </c>
      <c r="P301" s="17">
        <f t="shared" si="22"/>
        <v>203.48708153618153</v>
      </c>
      <c r="Q301" s="17" t="e">
        <f t="shared" si="23"/>
        <v>#VALUE!</v>
      </c>
      <c r="R301" s="17" t="e">
        <f t="shared" si="25"/>
        <v>#VALUE!</v>
      </c>
      <c r="S301" s="22">
        <f>IF(ISBLANK(G301),S300*((1+Assumptions!$C$5)^(1/12)),G301)</f>
        <v>0</v>
      </c>
      <c r="T301" s="22" t="e">
        <f>IF(ISBLANK(H301),T300*((1+Assumptions!$C$6)^(1/12)),H301)</f>
        <v>#VALUE!</v>
      </c>
      <c r="U301" s="22">
        <f>IF(ISBLANK(I301),U300*((1+Assumptions!$C$7)^(1/12)),I301)</f>
        <v>0</v>
      </c>
      <c r="V301" s="22" t="e">
        <f>IF(ISBLANK(J301),V300*((1+Assumptions!$C$8)^(1/12)),J301)</f>
        <v>#VALUE!</v>
      </c>
      <c r="W301" s="22" t="e">
        <f>IF(ISBLANK(K301),W300*((1+Assumptions!$C$9)^(1/12)),K301)</f>
        <v>#VALUE!</v>
      </c>
      <c r="X301" s="22">
        <f>IF(ISBLANK(M301),X300*((1+Assumptions!$C$10)^(1/12)),M301)</f>
        <v>131.00836479971673</v>
      </c>
    </row>
    <row r="302" spans="1:24" x14ac:dyDescent="0.2">
      <c r="A302" s="1">
        <v>45627</v>
      </c>
      <c r="B302">
        <f t="shared" si="24"/>
        <v>2025</v>
      </c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13">
        <f>IF(A302&gt;=DATE(2018,7,1),INDEX(Assumptions!$C$15:$K$15,MATCH(YEAR(EOMONTH($A302,6)),Assumptions!$C$14:$K$14,0))/100,"-")</f>
        <v>1.665341399788467E-2</v>
      </c>
      <c r="O302" s="17">
        <f t="shared" si="21"/>
        <v>211.30249154409236</v>
      </c>
      <c r="P302" s="17">
        <f t="shared" si="22"/>
        <v>203.76734493453404</v>
      </c>
      <c r="Q302" s="17" t="e">
        <f t="shared" si="23"/>
        <v>#VALUE!</v>
      </c>
      <c r="R302" s="17" t="e">
        <f t="shared" si="25"/>
        <v>#VALUE!</v>
      </c>
      <c r="S302" s="22">
        <f>IF(ISBLANK(G302),S301*((1+Assumptions!$C$5)^(1/12)),G302)</f>
        <v>0</v>
      </c>
      <c r="T302" s="22" t="e">
        <f>IF(ISBLANK(H302),T301*((1+Assumptions!$C$6)^(1/12)),H302)</f>
        <v>#VALUE!</v>
      </c>
      <c r="U302" s="22">
        <f>IF(ISBLANK(I302),U301*((1+Assumptions!$C$7)^(1/12)),I302)</f>
        <v>0</v>
      </c>
      <c r="V302" s="22" t="e">
        <f>IF(ISBLANK(J302),V301*((1+Assumptions!$C$8)^(1/12)),J302)</f>
        <v>#VALUE!</v>
      </c>
      <c r="W302" s="22" t="e">
        <f>IF(ISBLANK(K302),W301*((1+Assumptions!$C$9)^(1/12)),K302)</f>
        <v>#VALUE!</v>
      </c>
      <c r="X302" s="22">
        <f>IF(ISBLANK(M302),X301*((1+Assumptions!$C$10)^(1/12)),M302)</f>
        <v>131.21293685964474</v>
      </c>
    </row>
    <row r="303" spans="1:24" x14ac:dyDescent="0.2">
      <c r="A303" s="1">
        <v>45658</v>
      </c>
      <c r="B303">
        <f t="shared" si="24"/>
        <v>2025</v>
      </c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13">
        <f>IF(A303&gt;=DATE(2018,7,1),INDEX(Assumptions!$C$15:$K$15,MATCH(YEAR(EOMONTH($A303,6)),Assumptions!$C$14:$K$14,0))/100,"-")</f>
        <v>1.665341399788467E-2</v>
      </c>
      <c r="O303" s="17">
        <f t="shared" si="21"/>
        <v>211.59351913126608</v>
      </c>
      <c r="P303" s="17">
        <f t="shared" si="22"/>
        <v>204.04799434054786</v>
      </c>
      <c r="Q303" s="17" t="e">
        <f t="shared" si="23"/>
        <v>#VALUE!</v>
      </c>
      <c r="R303" s="17" t="e">
        <f t="shared" si="25"/>
        <v>#VALUE!</v>
      </c>
      <c r="S303" s="22">
        <f>IF(ISBLANK(G303),S302*((1+Assumptions!$C$5)^(1/12)),G303)</f>
        <v>0</v>
      </c>
      <c r="T303" s="22" t="e">
        <f>IF(ISBLANK(H303),T302*((1+Assumptions!$C$6)^(1/12)),H303)</f>
        <v>#VALUE!</v>
      </c>
      <c r="U303" s="22">
        <f>IF(ISBLANK(I303),U302*((1+Assumptions!$C$7)^(1/12)),I303)</f>
        <v>0</v>
      </c>
      <c r="V303" s="22" t="e">
        <f>IF(ISBLANK(J303),V302*((1+Assumptions!$C$8)^(1/12)),J303)</f>
        <v>#VALUE!</v>
      </c>
      <c r="W303" s="22" t="e">
        <f>IF(ISBLANK(K303),W302*((1+Assumptions!$C$9)^(1/12)),K303)</f>
        <v>#VALUE!</v>
      </c>
      <c r="X303" s="22">
        <f>IF(ISBLANK(M303),X302*((1+Assumptions!$C$10)^(1/12)),M303)</f>
        <v>131.41782836274547</v>
      </c>
    </row>
    <row r="304" spans="1:24" x14ac:dyDescent="0.2">
      <c r="A304" s="1">
        <v>45689</v>
      </c>
      <c r="B304">
        <f t="shared" si="24"/>
        <v>2025</v>
      </c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13">
        <f>IF(A304&gt;=DATE(2018,7,1),INDEX(Assumptions!$C$15:$K$15,MATCH(YEAR(EOMONTH($A304,6)),Assumptions!$C$14:$K$14,0))/100,"-")</f>
        <v>1.665341399788467E-2</v>
      </c>
      <c r="O304" s="17">
        <f t="shared" si="21"/>
        <v>211.88494755165232</v>
      </c>
      <c r="P304" s="17">
        <f t="shared" si="22"/>
        <v>204.32903028587259</v>
      </c>
      <c r="Q304" s="17" t="e">
        <f t="shared" si="23"/>
        <v>#VALUE!</v>
      </c>
      <c r="R304" s="17" t="e">
        <f t="shared" si="25"/>
        <v>#VALUE!</v>
      </c>
      <c r="S304" s="22">
        <f>IF(ISBLANK(G304),S303*((1+Assumptions!$C$5)^(1/12)),G304)</f>
        <v>0</v>
      </c>
      <c r="T304" s="22" t="e">
        <f>IF(ISBLANK(H304),T303*((1+Assumptions!$C$6)^(1/12)),H304)</f>
        <v>#VALUE!</v>
      </c>
      <c r="U304" s="22">
        <f>IF(ISBLANK(I304),U303*((1+Assumptions!$C$7)^(1/12)),I304)</f>
        <v>0</v>
      </c>
      <c r="V304" s="22" t="e">
        <f>IF(ISBLANK(J304),V303*((1+Assumptions!$C$8)^(1/12)),J304)</f>
        <v>#VALUE!</v>
      </c>
      <c r="W304" s="22" t="e">
        <f>IF(ISBLANK(K304),W303*((1+Assumptions!$C$9)^(1/12)),K304)</f>
        <v>#VALUE!</v>
      </c>
      <c r="X304" s="22">
        <f>IF(ISBLANK(M304),X303*((1+Assumptions!$C$10)^(1/12)),M304)</f>
        <v>131.62303980783548</v>
      </c>
    </row>
    <row r="305" spans="1:24" x14ac:dyDescent="0.2">
      <c r="A305" s="1">
        <v>45717</v>
      </c>
      <c r="B305">
        <f t="shared" si="24"/>
        <v>2025</v>
      </c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13">
        <f>IF(A305&gt;=DATE(2018,7,1),INDEX(Assumptions!$C$15:$K$15,MATCH(YEAR(EOMONTH($A305,6)),Assumptions!$C$14:$K$14,0))/100,"-")</f>
        <v>1.665341399788467E-2</v>
      </c>
      <c r="O305" s="17">
        <f t="shared" si="21"/>
        <v>212.17677735731991</v>
      </c>
      <c r="P305" s="17">
        <f t="shared" si="22"/>
        <v>204.61045330289005</v>
      </c>
      <c r="Q305" s="17" t="e">
        <f t="shared" si="23"/>
        <v>#VALUE!</v>
      </c>
      <c r="R305" s="17" t="e">
        <f t="shared" si="25"/>
        <v>#VALUE!</v>
      </c>
      <c r="S305" s="22">
        <f>IF(ISBLANK(G305),S304*((1+Assumptions!$C$5)^(1/12)),G305)</f>
        <v>0</v>
      </c>
      <c r="T305" s="22" t="e">
        <f>IF(ISBLANK(H305),T304*((1+Assumptions!$C$6)^(1/12)),H305)</f>
        <v>#VALUE!</v>
      </c>
      <c r="U305" s="22">
        <f>IF(ISBLANK(I305),U304*((1+Assumptions!$C$7)^(1/12)),I305)</f>
        <v>0</v>
      </c>
      <c r="V305" s="22" t="e">
        <f>IF(ISBLANK(J305),V304*((1+Assumptions!$C$8)^(1/12)),J305)</f>
        <v>#VALUE!</v>
      </c>
      <c r="W305" s="22" t="e">
        <f>IF(ISBLANK(K305),W304*((1+Assumptions!$C$9)^(1/12)),K305)</f>
        <v>#VALUE!</v>
      </c>
      <c r="X305" s="22">
        <f>IF(ISBLANK(M305),X304*((1+Assumptions!$C$10)^(1/12)),M305)</f>
        <v>131.82857169451034</v>
      </c>
    </row>
    <row r="306" spans="1:24" x14ac:dyDescent="0.2">
      <c r="A306" s="1">
        <v>45748</v>
      </c>
      <c r="B306">
        <f t="shared" si="24"/>
        <v>2026</v>
      </c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13">
        <f>IF(A306&gt;=DATE(2018,7,1),INDEX(Assumptions!$C$15:$K$15,MATCH(YEAR(EOMONTH($A306,6)),Assumptions!$C$14:$K$14,0))/100,"-")</f>
        <v>1.665341399788467E-2</v>
      </c>
      <c r="O306" s="17">
        <f t="shared" si="21"/>
        <v>212.46900910109804</v>
      </c>
      <c r="P306" s="17">
        <f t="shared" si="22"/>
        <v>204.89226392471528</v>
      </c>
      <c r="Q306" s="17" t="e">
        <f t="shared" si="23"/>
        <v>#VALUE!</v>
      </c>
      <c r="R306" s="17" t="e">
        <f t="shared" si="25"/>
        <v>#VALUE!</v>
      </c>
      <c r="S306" s="22">
        <f>IF(ISBLANK(G306),S305*((1+Assumptions!$C$5)^(1/12)),G306)</f>
        <v>0</v>
      </c>
      <c r="T306" s="22" t="e">
        <f>IF(ISBLANK(H306),T305*((1+Assumptions!$C$6)^(1/12)),H306)</f>
        <v>#VALUE!</v>
      </c>
      <c r="U306" s="22">
        <f>IF(ISBLANK(I306),U305*((1+Assumptions!$C$7)^(1/12)),I306)</f>
        <v>0</v>
      </c>
      <c r="V306" s="22" t="e">
        <f>IF(ISBLANK(J306),V305*((1+Assumptions!$C$8)^(1/12)),J306)</f>
        <v>#VALUE!</v>
      </c>
      <c r="W306" s="22" t="e">
        <f>IF(ISBLANK(K306),W305*((1+Assumptions!$C$9)^(1/12)),K306)</f>
        <v>#VALUE!</v>
      </c>
      <c r="X306" s="22">
        <f>IF(ISBLANK(M306),X305*((1+Assumptions!$C$10)^(1/12)),M306)</f>
        <v>132.03442452314567</v>
      </c>
    </row>
    <row r="307" spans="1:24" x14ac:dyDescent="0.2">
      <c r="A307" s="1">
        <v>45778</v>
      </c>
      <c r="B307">
        <f t="shared" si="24"/>
        <v>2026</v>
      </c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13">
        <f>IF(A307&gt;=DATE(2018,7,1),INDEX(Assumptions!$C$15:$K$15,MATCH(YEAR(EOMONTH($A307,6)),Assumptions!$C$14:$K$14,0))/100,"-")</f>
        <v>1.665341399788467E-2</v>
      </c>
      <c r="O307" s="17">
        <f t="shared" si="21"/>
        <v>212.76164333657738</v>
      </c>
      <c r="P307" s="17">
        <f t="shared" si="22"/>
        <v>205.17446268519762</v>
      </c>
      <c r="Q307" s="17" t="e">
        <f t="shared" si="23"/>
        <v>#VALUE!</v>
      </c>
      <c r="R307" s="17" t="e">
        <f t="shared" si="25"/>
        <v>#VALUE!</v>
      </c>
      <c r="S307" s="22">
        <f>IF(ISBLANK(G307),S306*((1+Assumptions!$C$5)^(1/12)),G307)</f>
        <v>0</v>
      </c>
      <c r="T307" s="22" t="e">
        <f>IF(ISBLANK(H307),T306*((1+Assumptions!$C$6)^(1/12)),H307)</f>
        <v>#VALUE!</v>
      </c>
      <c r="U307" s="22">
        <f>IF(ISBLANK(I307),U306*((1+Assumptions!$C$7)^(1/12)),I307)</f>
        <v>0</v>
      </c>
      <c r="V307" s="22" t="e">
        <f>IF(ISBLANK(J307),V306*((1+Assumptions!$C$8)^(1/12)),J307)</f>
        <v>#VALUE!</v>
      </c>
      <c r="W307" s="22" t="e">
        <f>IF(ISBLANK(K307),W306*((1+Assumptions!$C$9)^(1/12)),K307)</f>
        <v>#VALUE!</v>
      </c>
      <c r="X307" s="22">
        <f>IF(ISBLANK(M307),X306*((1+Assumptions!$C$10)^(1/12)),M307)</f>
        <v>132.24059879489849</v>
      </c>
    </row>
    <row r="308" spans="1:24" x14ac:dyDescent="0.2">
      <c r="A308" s="1">
        <v>45809</v>
      </c>
      <c r="B308">
        <f t="shared" si="24"/>
        <v>2026</v>
      </c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13">
        <f>IF(A308&gt;=DATE(2018,7,1),INDEX(Assumptions!$C$15:$K$15,MATCH(YEAR(EOMONTH($A308,6)),Assumptions!$C$14:$K$14,0))/100,"-")</f>
        <v>1.665341399788467E-2</v>
      </c>
      <c r="O308" s="17">
        <f t="shared" si="21"/>
        <v>213.05468061811098</v>
      </c>
      <c r="P308" s="17">
        <f t="shared" si="22"/>
        <v>205.45705011892164</v>
      </c>
      <c r="Q308" s="17" t="e">
        <f t="shared" si="23"/>
        <v>#VALUE!</v>
      </c>
      <c r="R308" s="17" t="e">
        <f t="shared" si="25"/>
        <v>#VALUE!</v>
      </c>
      <c r="S308" s="22">
        <f>IF(ISBLANK(G308),S307*((1+Assumptions!$C$5)^(1/12)),G308)</f>
        <v>0</v>
      </c>
      <c r="T308" s="22" t="e">
        <f>IF(ISBLANK(H308),T307*((1+Assumptions!$C$6)^(1/12)),H308)</f>
        <v>#VALUE!</v>
      </c>
      <c r="U308" s="22">
        <f>IF(ISBLANK(I308),U307*((1+Assumptions!$C$7)^(1/12)),I308)</f>
        <v>0</v>
      </c>
      <c r="V308" s="22" t="e">
        <f>IF(ISBLANK(J308),V307*((1+Assumptions!$C$8)^(1/12)),J308)</f>
        <v>#VALUE!</v>
      </c>
      <c r="W308" s="22" t="e">
        <f>IF(ISBLANK(K308),W307*((1+Assumptions!$C$9)^(1/12)),K308)</f>
        <v>#VALUE!</v>
      </c>
      <c r="X308" s="22">
        <f>IF(ISBLANK(M308),X307*((1+Assumptions!$C$10)^(1/12)),M308)</f>
        <v>132.44709501170834</v>
      </c>
    </row>
    <row r="309" spans="1:24" x14ac:dyDescent="0.2">
      <c r="A309" s="1">
        <v>45839</v>
      </c>
      <c r="B309">
        <f t="shared" si="24"/>
        <v>2026</v>
      </c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13">
        <f>IF(A309&gt;=DATE(2018,7,1),INDEX(Assumptions!$C$15:$K$15,MATCH(YEAR(EOMONTH($A309,6)),Assumptions!$C$14:$K$14,0))/100,"-")</f>
        <v>1.9279271406576814E-2</v>
      </c>
      <c r="O309" s="17">
        <f t="shared" si="21"/>
        <v>213.39398764339307</v>
      </c>
      <c r="P309" s="17">
        <f t="shared" si="22"/>
        <v>205.78425729548698</v>
      </c>
      <c r="Q309" s="17" t="e">
        <f t="shared" si="23"/>
        <v>#VALUE!</v>
      </c>
      <c r="R309" s="17" t="e">
        <f t="shared" si="25"/>
        <v>#VALUE!</v>
      </c>
      <c r="S309" s="22">
        <f>IF(ISBLANK(G309),S308*((1+Assumptions!$C$5)^(1/12)),G309)</f>
        <v>0</v>
      </c>
      <c r="T309" s="22" t="e">
        <f>IF(ISBLANK(H309),T308*((1+Assumptions!$C$6)^(1/12)),H309)</f>
        <v>#VALUE!</v>
      </c>
      <c r="U309" s="22">
        <f>IF(ISBLANK(I309),U308*((1+Assumptions!$C$7)^(1/12)),I309)</f>
        <v>0</v>
      </c>
      <c r="V309" s="22" t="e">
        <f>IF(ISBLANK(J309),V308*((1+Assumptions!$C$8)^(1/12)),J309)</f>
        <v>#VALUE!</v>
      </c>
      <c r="W309" s="22" t="e">
        <f>IF(ISBLANK(K309),W308*((1+Assumptions!$C$9)^(1/12)),K309)</f>
        <v>#VALUE!</v>
      </c>
      <c r="X309" s="22">
        <f>IF(ISBLANK(M309),X308*((1+Assumptions!$C$10)^(1/12)),M309)</f>
        <v>132.65391367629854</v>
      </c>
    </row>
    <row r="310" spans="1:24" x14ac:dyDescent="0.2">
      <c r="A310" s="1">
        <v>45870</v>
      </c>
      <c r="B310">
        <f t="shared" si="24"/>
        <v>2026</v>
      </c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13">
        <f>IF(A310&gt;=DATE(2018,7,1),INDEX(Assumptions!$C$15:$K$15,MATCH(YEAR(EOMONTH($A310,6)),Assumptions!$C$14:$K$14,0))/100,"-")</f>
        <v>1.9279271406576814E-2</v>
      </c>
      <c r="O310" s="17">
        <f t="shared" si="21"/>
        <v>213.73383504289774</v>
      </c>
      <c r="P310" s="17">
        <f t="shared" si="22"/>
        <v>206.111985576275</v>
      </c>
      <c r="Q310" s="17" t="e">
        <f t="shared" si="23"/>
        <v>#VALUE!</v>
      </c>
      <c r="R310" s="17" t="e">
        <f t="shared" si="25"/>
        <v>#VALUE!</v>
      </c>
      <c r="S310" s="22">
        <f>IF(ISBLANK(G310),S309*((1+Assumptions!$C$5)^(1/12)),G310)</f>
        <v>0</v>
      </c>
      <c r="T310" s="22" t="e">
        <f>IF(ISBLANK(H310),T309*((1+Assumptions!$C$6)^(1/12)),H310)</f>
        <v>#VALUE!</v>
      </c>
      <c r="U310" s="22">
        <f>IF(ISBLANK(I310),U309*((1+Assumptions!$C$7)^(1/12)),I310)</f>
        <v>0</v>
      </c>
      <c r="V310" s="22" t="e">
        <f>IF(ISBLANK(J310),V309*((1+Assumptions!$C$8)^(1/12)),J310)</f>
        <v>#VALUE!</v>
      </c>
      <c r="W310" s="22" t="e">
        <f>IF(ISBLANK(K310),W309*((1+Assumptions!$C$9)^(1/12)),K310)</f>
        <v>#VALUE!</v>
      </c>
      <c r="X310" s="22">
        <f>IF(ISBLANK(M310),X309*((1+Assumptions!$C$10)^(1/12)),M310)</f>
        <v>132.8610552921775</v>
      </c>
    </row>
    <row r="311" spans="1:24" x14ac:dyDescent="0.2">
      <c r="A311" s="1">
        <v>45901</v>
      </c>
      <c r="B311">
        <f t="shared" si="24"/>
        <v>2026</v>
      </c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13">
        <f>IF(A311&gt;=DATE(2018,7,1),INDEX(Assumptions!$C$15:$K$15,MATCH(YEAR(EOMONTH($A311,6)),Assumptions!$C$14:$K$14,0))/100,"-")</f>
        <v>1.9279271406576814E-2</v>
      </c>
      <c r="O311" s="17">
        <f t="shared" si="21"/>
        <v>214.07422367721517</v>
      </c>
      <c r="P311" s="17">
        <f t="shared" si="22"/>
        <v>206.44023579118684</v>
      </c>
      <c r="Q311" s="17" t="e">
        <f t="shared" si="23"/>
        <v>#VALUE!</v>
      </c>
      <c r="R311" s="17" t="e">
        <f t="shared" si="25"/>
        <v>#VALUE!</v>
      </c>
      <c r="S311" s="22">
        <f>IF(ISBLANK(G311),S310*((1+Assumptions!$C$5)^(1/12)),G311)</f>
        <v>0</v>
      </c>
      <c r="T311" s="22" t="e">
        <f>IF(ISBLANK(H311),T310*((1+Assumptions!$C$6)^(1/12)),H311)</f>
        <v>#VALUE!</v>
      </c>
      <c r="U311" s="22">
        <f>IF(ISBLANK(I311),U310*((1+Assumptions!$C$7)^(1/12)),I311)</f>
        <v>0</v>
      </c>
      <c r="V311" s="22" t="e">
        <f>IF(ISBLANK(J311),V310*((1+Assumptions!$C$8)^(1/12)),J311)</f>
        <v>#VALUE!</v>
      </c>
      <c r="W311" s="22" t="e">
        <f>IF(ISBLANK(K311),W310*((1+Assumptions!$C$9)^(1/12)),K311)</f>
        <v>#VALUE!</v>
      </c>
      <c r="X311" s="22">
        <f>IF(ISBLANK(M311),X310*((1+Assumptions!$C$10)^(1/12)),M311)</f>
        <v>133.06852036363978</v>
      </c>
    </row>
    <row r="312" spans="1:24" x14ac:dyDescent="0.2">
      <c r="A312" s="1">
        <v>45931</v>
      </c>
      <c r="B312">
        <f t="shared" si="24"/>
        <v>2026</v>
      </c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13">
        <f>IF(A312&gt;=DATE(2018,7,1),INDEX(Assumptions!$C$15:$K$15,MATCH(YEAR(EOMONTH($A312,6)),Assumptions!$C$14:$K$14,0))/100,"-")</f>
        <v>1.9279271406576814E-2</v>
      </c>
      <c r="O312" s="17">
        <f t="shared" si="21"/>
        <v>214.41515440830614</v>
      </c>
      <c r="P312" s="17">
        <f t="shared" si="22"/>
        <v>206.76900877144533</v>
      </c>
      <c r="Q312" s="17" t="e">
        <f t="shared" si="23"/>
        <v>#VALUE!</v>
      </c>
      <c r="R312" s="17" t="e">
        <f t="shared" si="25"/>
        <v>#VALUE!</v>
      </c>
      <c r="S312" s="22">
        <f>IF(ISBLANK(G312),S311*((1+Assumptions!$C$5)^(1/12)),G312)</f>
        <v>0</v>
      </c>
      <c r="T312" s="22" t="e">
        <f>IF(ISBLANK(H312),T311*((1+Assumptions!$C$6)^(1/12)),H312)</f>
        <v>#VALUE!</v>
      </c>
      <c r="U312" s="22">
        <f>IF(ISBLANK(I312),U311*((1+Assumptions!$C$7)^(1/12)),I312)</f>
        <v>0</v>
      </c>
      <c r="V312" s="22" t="e">
        <f>IF(ISBLANK(J312),V311*((1+Assumptions!$C$8)^(1/12)),J312)</f>
        <v>#VALUE!</v>
      </c>
      <c r="W312" s="22" t="e">
        <f>IF(ISBLANK(K312),W311*((1+Assumptions!$C$9)^(1/12)),K312)</f>
        <v>#VALUE!</v>
      </c>
      <c r="X312" s="22">
        <f>IF(ISBLANK(M312),X311*((1+Assumptions!$C$10)^(1/12)),M312)</f>
        <v>133.27630939576744</v>
      </c>
    </row>
    <row r="313" spans="1:24" x14ac:dyDescent="0.2">
      <c r="A313" s="1">
        <v>45962</v>
      </c>
      <c r="B313">
        <f t="shared" si="24"/>
        <v>2026</v>
      </c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13">
        <f>IF(A313&gt;=DATE(2018,7,1),INDEX(Assumptions!$C$15:$K$15,MATCH(YEAR(EOMONTH($A313,6)),Assumptions!$C$14:$K$14,0))/100,"-")</f>
        <v>1.9279271406576814E-2</v>
      </c>
      <c r="O313" s="17">
        <f t="shared" si="21"/>
        <v>214.75662809950416</v>
      </c>
      <c r="P313" s="17">
        <f t="shared" si="22"/>
        <v>207.0983053495971</v>
      </c>
      <c r="Q313" s="17" t="e">
        <f t="shared" si="23"/>
        <v>#VALUE!</v>
      </c>
      <c r="R313" s="17" t="e">
        <f t="shared" si="25"/>
        <v>#VALUE!</v>
      </c>
      <c r="S313" s="22">
        <f>IF(ISBLANK(G313),S312*((1+Assumptions!$C$5)^(1/12)),G313)</f>
        <v>0</v>
      </c>
      <c r="T313" s="22" t="e">
        <f>IF(ISBLANK(H313),T312*((1+Assumptions!$C$6)^(1/12)),H313)</f>
        <v>#VALUE!</v>
      </c>
      <c r="U313" s="22">
        <f>IF(ISBLANK(I313),U312*((1+Assumptions!$C$7)^(1/12)),I313)</f>
        <v>0</v>
      </c>
      <c r="V313" s="22" t="e">
        <f>IF(ISBLANK(J313),V312*((1+Assumptions!$C$8)^(1/12)),J313)</f>
        <v>#VALUE!</v>
      </c>
      <c r="W313" s="22" t="e">
        <f>IF(ISBLANK(K313),W312*((1+Assumptions!$C$9)^(1/12)),K313)</f>
        <v>#VALUE!</v>
      </c>
      <c r="X313" s="22">
        <f>IF(ISBLANK(M313),X312*((1+Assumptions!$C$10)^(1/12)),M313)</f>
        <v>133.48442289443125</v>
      </c>
    </row>
    <row r="314" spans="1:24" x14ac:dyDescent="0.2">
      <c r="A314" s="1">
        <v>45992</v>
      </c>
      <c r="B314">
        <f t="shared" si="24"/>
        <v>2026</v>
      </c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13">
        <f>IF(A314&gt;=DATE(2018,7,1),INDEX(Assumptions!$C$15:$K$15,MATCH(YEAR(EOMONTH($A314,6)),Assumptions!$C$14:$K$14,0))/100,"-")</f>
        <v>1.9279271406576814E-2</v>
      </c>
      <c r="O314" s="17">
        <f t="shared" si="21"/>
        <v>215.09864561551765</v>
      </c>
      <c r="P314" s="17">
        <f t="shared" si="22"/>
        <v>207.42812635951466</v>
      </c>
      <c r="Q314" s="17" t="e">
        <f t="shared" si="23"/>
        <v>#VALUE!</v>
      </c>
      <c r="R314" s="17" t="e">
        <f t="shared" si="25"/>
        <v>#VALUE!</v>
      </c>
      <c r="S314" s="22">
        <f>IF(ISBLANK(G314),S313*((1+Assumptions!$C$5)^(1/12)),G314)</f>
        <v>0</v>
      </c>
      <c r="T314" s="22" t="e">
        <f>IF(ISBLANK(H314),T313*((1+Assumptions!$C$6)^(1/12)),H314)</f>
        <v>#VALUE!</v>
      </c>
      <c r="U314" s="22">
        <f>IF(ISBLANK(I314),U313*((1+Assumptions!$C$7)^(1/12)),I314)</f>
        <v>0</v>
      </c>
      <c r="V314" s="22" t="e">
        <f>IF(ISBLANK(J314),V313*((1+Assumptions!$C$8)^(1/12)),J314)</f>
        <v>#VALUE!</v>
      </c>
      <c r="W314" s="22" t="e">
        <f>IF(ISBLANK(K314),W313*((1+Assumptions!$C$9)^(1/12)),K314)</f>
        <v>#VALUE!</v>
      </c>
      <c r="X314" s="22">
        <f>IF(ISBLANK(M314),X313*((1+Assumptions!$C$10)^(1/12)),M314)</f>
        <v>133.69286136629188</v>
      </c>
    </row>
    <row r="315" spans="1:24" x14ac:dyDescent="0.2">
      <c r="A315" s="1">
        <v>46023</v>
      </c>
      <c r="B315">
        <f t="shared" si="24"/>
        <v>2026</v>
      </c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13">
        <f>IF(A315&gt;=DATE(2018,7,1),INDEX(Assumptions!$C$15:$K$15,MATCH(YEAR(EOMONTH($A315,6)),Assumptions!$C$14:$K$14,0))/100,"-")</f>
        <v>1.9279271406576814E-2</v>
      </c>
      <c r="O315" s="17">
        <f t="shared" si="21"/>
        <v>215.44120782243218</v>
      </c>
      <c r="P315" s="17">
        <f t="shared" si="22"/>
        <v>207.75847263639858</v>
      </c>
      <c r="Q315" s="17" t="e">
        <f t="shared" si="23"/>
        <v>#VALUE!</v>
      </c>
      <c r="R315" s="17" t="e">
        <f t="shared" si="25"/>
        <v>#VALUE!</v>
      </c>
      <c r="S315" s="22">
        <f>IF(ISBLANK(G315),S314*((1+Assumptions!$C$5)^(1/12)),G315)</f>
        <v>0</v>
      </c>
      <c r="T315" s="22" t="e">
        <f>IF(ISBLANK(H315),T314*((1+Assumptions!$C$6)^(1/12)),H315)</f>
        <v>#VALUE!</v>
      </c>
      <c r="U315" s="22">
        <f>IF(ISBLANK(I315),U314*((1+Assumptions!$C$7)^(1/12)),I315)</f>
        <v>0</v>
      </c>
      <c r="V315" s="22" t="e">
        <f>IF(ISBLANK(J315),V314*((1+Assumptions!$C$8)^(1/12)),J315)</f>
        <v>#VALUE!</v>
      </c>
      <c r="W315" s="22" t="e">
        <f>IF(ISBLANK(K315),W314*((1+Assumptions!$C$9)^(1/12)),K315)</f>
        <v>#VALUE!</v>
      </c>
      <c r="X315" s="22">
        <f>IF(ISBLANK(M315),X314*((1+Assumptions!$C$10)^(1/12)),M315)</f>
        <v>133.90162531880119</v>
      </c>
    </row>
    <row r="316" spans="1:24" x14ac:dyDescent="0.2">
      <c r="A316" s="1">
        <v>46054</v>
      </c>
      <c r="B316">
        <f t="shared" si="24"/>
        <v>2026</v>
      </c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13">
        <f>IF(A316&gt;=DATE(2018,7,1),INDEX(Assumptions!$C$15:$K$15,MATCH(YEAR(EOMONTH($A316,6)),Assumptions!$C$14:$K$14,0))/100,"-")</f>
        <v>1.9279271406576814E-2</v>
      </c>
      <c r="O316" s="17">
        <f t="shared" si="21"/>
        <v>215.78431558771257</v>
      </c>
      <c r="P316" s="17">
        <f t="shared" si="22"/>
        <v>208.08934501677948</v>
      </c>
      <c r="Q316" s="17" t="e">
        <f t="shared" si="23"/>
        <v>#VALUE!</v>
      </c>
      <c r="R316" s="17" t="e">
        <f t="shared" si="25"/>
        <v>#VALUE!</v>
      </c>
      <c r="S316" s="22">
        <f>IF(ISBLANK(G316),S315*((1+Assumptions!$C$5)^(1/12)),G316)</f>
        <v>0</v>
      </c>
      <c r="T316" s="22" t="e">
        <f>IF(ISBLANK(H316),T315*((1+Assumptions!$C$6)^(1/12)),H316)</f>
        <v>#VALUE!</v>
      </c>
      <c r="U316" s="22">
        <f>IF(ISBLANK(I316),U315*((1+Assumptions!$C$7)^(1/12)),I316)</f>
        <v>0</v>
      </c>
      <c r="V316" s="22" t="e">
        <f>IF(ISBLANK(J316),V315*((1+Assumptions!$C$8)^(1/12)),J316)</f>
        <v>#VALUE!</v>
      </c>
      <c r="W316" s="22" t="e">
        <f>IF(ISBLANK(K316),W315*((1+Assumptions!$C$9)^(1/12)),K316)</f>
        <v>#VALUE!</v>
      </c>
      <c r="X316" s="22">
        <f>IF(ISBLANK(M316),X315*((1+Assumptions!$C$10)^(1/12)),M316)</f>
        <v>134.11071526020342</v>
      </c>
    </row>
    <row r="317" spans="1:24" x14ac:dyDescent="0.2">
      <c r="A317" s="1">
        <v>46082</v>
      </c>
      <c r="B317">
        <f t="shared" si="24"/>
        <v>2026</v>
      </c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13">
        <f>IF(A317&gt;=DATE(2018,7,1),INDEX(Assumptions!$C$15:$K$15,MATCH(YEAR(EOMONTH($A317,6)),Assumptions!$C$14:$K$14,0))/100,"-")</f>
        <v>1.9279271406576814E-2</v>
      </c>
      <c r="O317" s="17">
        <f t="shared" si="21"/>
        <v>216.12796978020523</v>
      </c>
      <c r="P317" s="17">
        <f t="shared" si="22"/>
        <v>208.42074433852025</v>
      </c>
      <c r="Q317" s="17" t="e">
        <f t="shared" si="23"/>
        <v>#VALUE!</v>
      </c>
      <c r="R317" s="17" t="e">
        <f t="shared" si="25"/>
        <v>#VALUE!</v>
      </c>
      <c r="S317" s="22">
        <f>IF(ISBLANK(G317),S316*((1+Assumptions!$C$5)^(1/12)),G317)</f>
        <v>0</v>
      </c>
      <c r="T317" s="22" t="e">
        <f>IF(ISBLANK(H317),T316*((1+Assumptions!$C$6)^(1/12)),H317)</f>
        <v>#VALUE!</v>
      </c>
      <c r="U317" s="22">
        <f>IF(ISBLANK(I317),U316*((1+Assumptions!$C$7)^(1/12)),I317)</f>
        <v>0</v>
      </c>
      <c r="V317" s="22" t="e">
        <f>IF(ISBLANK(J317),V316*((1+Assumptions!$C$8)^(1/12)),J317)</f>
        <v>#VALUE!</v>
      </c>
      <c r="W317" s="22" t="e">
        <f>IF(ISBLANK(K317),W316*((1+Assumptions!$C$9)^(1/12)),K317)</f>
        <v>#VALUE!</v>
      </c>
      <c r="X317" s="22">
        <f>IF(ISBLANK(M317),X316*((1+Assumptions!$C$10)^(1/12)),M317)</f>
        <v>134.32013169953643</v>
      </c>
    </row>
    <row r="318" spans="1:24" x14ac:dyDescent="0.2">
      <c r="A318"/>
      <c r="B318"/>
    </row>
    <row r="319" spans="1:24" x14ac:dyDescent="0.2">
      <c r="A319"/>
      <c r="B319"/>
    </row>
    <row r="320" spans="1:24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</sheetData>
  <mergeCells count="1">
    <mergeCell ref="O1:X1"/>
  </mergeCells>
  <conditionalFormatting sqref="O3:R317">
    <cfRule type="expression" dxfId="3" priority="4">
      <formula>NOT(ISBLANK(C3))</formula>
    </cfRule>
  </conditionalFormatting>
  <conditionalFormatting sqref="C252:M253 C255:M317 C254:I254 K254:M254 M3:M251 C3:K251 J236:J260">
    <cfRule type="expression" dxfId="2" priority="2">
      <formula>NOT(ISBLANK(C3))</formula>
    </cfRule>
  </conditionalFormatting>
  <conditionalFormatting sqref="S3:X317">
    <cfRule type="expression" dxfId="1" priority="5">
      <formula>NOT(ISBLANK(G3))</formula>
    </cfRule>
  </conditionalFormatting>
  <conditionalFormatting sqref="L3:L251">
    <cfRule type="expression" dxfId="0" priority="1">
      <formula>NOT(ISBLANK(L3))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1E09-28D7-4948-9196-FA2DA41049F1}">
  <sheetPr codeName="Sheet2">
    <tabColor theme="4" tint="0.79998168889431442"/>
    <pageSetUpPr autoPageBreaks="0"/>
  </sheetPr>
  <dimension ref="A1:AC46"/>
  <sheetViews>
    <sheetView topLeftCell="C1" zoomScaleNormal="100" workbookViewId="0">
      <pane ySplit="1" topLeftCell="A2" activePane="bottomLeft" state="frozen"/>
      <selection activeCell="F27" sqref="F27"/>
      <selection pane="bottomLeft" activeCell="Z6" sqref="Z6"/>
    </sheetView>
  </sheetViews>
  <sheetFormatPr defaultRowHeight="12.6" x14ac:dyDescent="0.2"/>
  <cols>
    <col min="1" max="1" width="4.453125" customWidth="1"/>
    <col min="2" max="2" width="12.36328125" customWidth="1"/>
    <col min="3" max="29" width="8.36328125" customWidth="1"/>
  </cols>
  <sheetData>
    <row r="1" spans="1:29" ht="22.5" customHeight="1" x14ac:dyDescent="0.45">
      <c r="A1" s="37"/>
      <c r="B1" s="39" t="s">
        <v>83</v>
      </c>
      <c r="C1" s="38">
        <v>2000</v>
      </c>
      <c r="D1" s="38">
        <v>2001</v>
      </c>
      <c r="E1" s="38">
        <v>2002</v>
      </c>
      <c r="F1" s="38">
        <v>2003</v>
      </c>
      <c r="G1" s="38">
        <v>2004</v>
      </c>
      <c r="H1" s="38">
        <v>2005</v>
      </c>
      <c r="I1" s="38">
        <v>2006</v>
      </c>
      <c r="J1" s="38">
        <v>2007</v>
      </c>
      <c r="K1" s="38">
        <v>2008</v>
      </c>
      <c r="L1" s="38">
        <v>2009</v>
      </c>
      <c r="M1" s="38">
        <v>2010</v>
      </c>
      <c r="N1" s="38">
        <v>2011</v>
      </c>
      <c r="O1" s="38">
        <v>2012</v>
      </c>
      <c r="P1" s="38">
        <v>2013</v>
      </c>
      <c r="Q1" s="38">
        <v>2014</v>
      </c>
      <c r="R1" s="38">
        <v>2015</v>
      </c>
      <c r="S1" s="38">
        <v>2016</v>
      </c>
      <c r="T1" s="38">
        <v>2017</v>
      </c>
      <c r="U1" s="38">
        <v>2018</v>
      </c>
      <c r="V1" s="38">
        <v>2019</v>
      </c>
      <c r="W1" s="38">
        <v>2020</v>
      </c>
      <c r="X1" s="38">
        <v>2021</v>
      </c>
      <c r="Y1" s="38">
        <v>2022</v>
      </c>
      <c r="Z1" s="38">
        <v>2023</v>
      </c>
      <c r="AA1" s="38">
        <v>2024</v>
      </c>
      <c r="AB1" s="38">
        <v>2025</v>
      </c>
      <c r="AC1" s="38">
        <v>2026</v>
      </c>
    </row>
    <row r="2" spans="1:29" ht="14.2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4.25" customHeight="1" x14ac:dyDescent="0.2">
      <c r="A3" s="40"/>
      <c r="B3" s="40" t="s">
        <v>84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ht="14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4.25" customHeight="1" x14ac:dyDescent="0.3">
      <c r="B5" s="34" t="s">
        <v>85</v>
      </c>
      <c r="C5" s="4"/>
      <c r="D5" s="4"/>
      <c r="E5" s="31">
        <v>173.875</v>
      </c>
      <c r="F5" s="31">
        <v>177.51666666666665</v>
      </c>
      <c r="G5" s="31">
        <v>182.47499999999999</v>
      </c>
      <c r="H5" s="31">
        <v>188.15</v>
      </c>
      <c r="I5" s="31">
        <v>193.10833333333332</v>
      </c>
      <c r="J5" s="31">
        <v>200.31666666666669</v>
      </c>
      <c r="K5" s="31">
        <v>208.5916666666667</v>
      </c>
      <c r="L5" s="31">
        <v>214.78333333333339</v>
      </c>
      <c r="M5" s="31">
        <v>215.76666666666662</v>
      </c>
      <c r="N5" s="31">
        <v>226.47499999999999</v>
      </c>
      <c r="O5" s="31">
        <v>237.3416666666667</v>
      </c>
      <c r="P5" s="31">
        <v>244.67499999999998</v>
      </c>
      <c r="Q5" s="31">
        <v>251.73333333333335</v>
      </c>
      <c r="R5" s="31">
        <v>256.66666666666669</v>
      </c>
      <c r="S5" s="31">
        <v>259.43333333333334</v>
      </c>
      <c r="T5" s="31">
        <v>264.99166666666673</v>
      </c>
      <c r="U5" s="31">
        <v>274.90833333333336</v>
      </c>
      <c r="V5" s="31">
        <v>283.30833333333334</v>
      </c>
      <c r="W5" s="31">
        <v>290.64166666666665</v>
      </c>
      <c r="X5" s="31">
        <v>294.16666666666669</v>
      </c>
      <c r="Y5" s="31">
        <v>307.32821397646848</v>
      </c>
      <c r="Z5" s="31">
        <v>334.26703333434693</v>
      </c>
      <c r="AA5" s="31">
        <v>351.64136606813207</v>
      </c>
      <c r="AB5" s="31">
        <v>352.77168789911275</v>
      </c>
      <c r="AC5" s="31">
        <v>351.18085498105097</v>
      </c>
    </row>
    <row r="6" spans="1:29" ht="14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27" t="s">
        <v>29</v>
      </c>
      <c r="C7" s="8">
        <f>AVERAGEIF('Raw Indices'!$B$2:$B$317,'Annual Averages'!C$1,'Raw Indices'!$O$2:$O$317)</f>
        <v>97.033333333333346</v>
      </c>
      <c r="D7" s="8">
        <f>AVERAGEIF('Raw Indices'!$B$2:$B$317,'Annual Averages'!D$1,'Raw Indices'!$O$2:$O$317)</f>
        <v>101.64166666666665</v>
      </c>
      <c r="E7" s="8">
        <f>AVERAGEIF('Raw Indices'!$B$2:$B$317,'Annual Averages'!E$1,'Raw Indices'!$O$2:$O$317)</f>
        <v>105.85833333333335</v>
      </c>
      <c r="F7" s="8">
        <f>AVERAGEIF('Raw Indices'!$B$2:$B$317,'Annual Averages'!F$1,'Raw Indices'!$O$2:$O$317)</f>
        <v>109.01666666666667</v>
      </c>
      <c r="G7" s="8">
        <f>AVERAGEIF('Raw Indices'!$B$2:$B$317,'Annual Averages'!G$1,'Raw Indices'!$O$2:$O$317)</f>
        <v>112.32499999999999</v>
      </c>
      <c r="H7" s="8">
        <f>AVERAGEIF('Raw Indices'!$B$2:$B$317,'Annual Averages'!H$1,'Raw Indices'!$O$2:$O$317)</f>
        <v>117.52499999999999</v>
      </c>
      <c r="I7" s="8">
        <f>AVERAGEIF('Raw Indices'!$B$2:$B$317,'Annual Averages'!I$1,'Raw Indices'!$O$2:$O$317)</f>
        <v>122.76666666666669</v>
      </c>
      <c r="J7" s="8">
        <f>AVERAGEIF('Raw Indices'!$B$2:$B$317,'Annual Averages'!J$1,'Raw Indices'!$O$2:$O$317)</f>
        <v>129.42499999999998</v>
      </c>
      <c r="K7" s="8">
        <f>AVERAGEIF('Raw Indices'!$B$2:$B$317,'Annual Averages'!K$1,'Raw Indices'!$O$2:$O$317)</f>
        <v>135.61666666666665</v>
      </c>
      <c r="L7" s="8">
        <f>AVERAGEIF('Raw Indices'!$B$2:$B$317,'Annual Averages'!L$1,'Raw Indices'!$O$2:$O$317)</f>
        <v>137.65833333333333</v>
      </c>
      <c r="M7" s="8">
        <f>AVERAGEIF('Raw Indices'!$B$2:$B$317,'Annual Averages'!M$1,'Raw Indices'!$O$2:$O$317)</f>
        <v>138.86666666666667</v>
      </c>
      <c r="N7" s="8">
        <f>AVERAGEIF('Raw Indices'!$B$2:$B$317,'Annual Averages'!N$1,'Raw Indices'!$O$2:$O$317)</f>
        <v>141</v>
      </c>
      <c r="O7" s="8">
        <f>AVERAGEIF('Raw Indices'!$B$2:$B$317,'Annual Averages'!O$1,'Raw Indices'!$O$2:$O$317)</f>
        <v>143.54999999999998</v>
      </c>
      <c r="P7" s="8">
        <f>AVERAGEIF('Raw Indices'!$B$2:$B$317,'Annual Averages'!P$1,'Raw Indices'!$O$2:$O$317)</f>
        <v>145.44999999999999</v>
      </c>
      <c r="Q7" s="8">
        <f>AVERAGEIF('Raw Indices'!$B$2:$B$317,'Annual Averages'!Q$1,'Raw Indices'!$O$2:$O$317)</f>
        <v>147.86666666666667</v>
      </c>
      <c r="R7" s="8">
        <f>AVERAGEIF('Raw Indices'!$B$2:$B$317,'Annual Averages'!R$1,'Raw Indices'!$O$2:$O$317)</f>
        <v>150.22499999999999</v>
      </c>
      <c r="S7" s="8">
        <f>AVERAGEIF('Raw Indices'!$B$2:$B$317,'Annual Averages'!S$1,'Raw Indices'!$O$2:$O$317)</f>
        <v>154.24166666666665</v>
      </c>
      <c r="T7" s="8">
        <f>AVERAGEIF('Raw Indices'!$B$2:$B$317,'Annual Averages'!T$1,'Raw Indices'!$O$2:$O$317)</f>
        <v>158.21666666666667</v>
      </c>
      <c r="U7" s="8">
        <f>AVERAGEIF('Raw Indices'!$B$2:$B$317,'Annual Averages'!U$1,'Raw Indices'!$O$2:$O$317)</f>
        <v>162.38333333333335</v>
      </c>
      <c r="V7" s="8">
        <f>AVERAGEIF('Raw Indices'!$B$2:$B$317,'Annual Averages'!V$1,'Raw Indices'!$O$2:$O$317)</f>
        <v>167.47500000000002</v>
      </c>
      <c r="W7" s="8">
        <f>AVERAGEIF('Raw Indices'!$B$2:$B$317,'Annual Averages'!W$1,'Raw Indices'!$O$2:$O$317)</f>
        <v>172.72500000000002</v>
      </c>
      <c r="X7" s="8">
        <f>AVERAGEIF('Raw Indices'!$B$2:$B$317,'Annual Averages'!X$1,'Raw Indices'!$O$2:$O$317)</f>
        <v>175.64166666666668</v>
      </c>
      <c r="Y7" s="8">
        <f>AVERAGEIF('Raw Indices'!$B$2:$B$317,'Annual Averages'!Y$1,'Raw Indices'!$O$2:$O$317)</f>
        <v>188.85833333333335</v>
      </c>
      <c r="Z7" s="8">
        <f>AVERAGEIF('Raw Indices'!$B$2:$B$317,'Annual Averages'!Z$1,'Raw Indices'!$O$2:$O$317)</f>
        <v>199.68410122321777</v>
      </c>
      <c r="AA7" s="8">
        <f>AVERAGEIF('Raw Indices'!$B$2:$B$317,'Annual Averages'!AA$1,'Raw Indices'!$O$2:$O$317)</f>
        <v>206.94745162228449</v>
      </c>
      <c r="AB7" s="8">
        <f>AVERAGEIF('Raw Indices'!$B$2:$B$317,'Annual Averages'!AB$1,'Raw Indices'!$O$2:$O$317)</f>
        <v>210.57667320589158</v>
      </c>
      <c r="AC7" s="8">
        <f>AVERAGEIF('Raw Indices'!$B$2:$B$317,'Annual Averages'!AC$1,'Raw Indices'!$O$2:$O$317)</f>
        <v>214.25927506108084</v>
      </c>
    </row>
    <row r="8" spans="1:29" x14ac:dyDescent="0.2">
      <c r="B8" s="27" t="s">
        <v>32</v>
      </c>
      <c r="C8" s="8">
        <f>AVERAGEIF('Raw Indices'!$B$2:$B$317,'Annual Averages'!C$1,'Raw Indices'!$P$2:$P$317)</f>
        <v>97.033333333333346</v>
      </c>
      <c r="D8" s="8">
        <f>AVERAGEIF('Raw Indices'!$B$2:$B$317,'Annual Averages'!D$1,'Raw Indices'!$P$2:$P$317)</f>
        <v>101.7</v>
      </c>
      <c r="E8" s="8">
        <f>AVERAGEIF('Raw Indices'!$B$2:$B$317,'Annual Averages'!E$1,'Raw Indices'!$P$2:$P$317)</f>
        <v>109.125</v>
      </c>
      <c r="F8" s="8">
        <f>AVERAGEIF('Raw Indices'!$B$2:$B$317,'Annual Averages'!F$1,'Raw Indices'!$P$2:$P$317)</f>
        <v>111.86666666666667</v>
      </c>
      <c r="G8" s="8">
        <f>AVERAGEIF('Raw Indices'!$B$2:$B$317,'Annual Averages'!G$1,'Raw Indices'!$P$2:$P$317)</f>
        <v>116.61666666666669</v>
      </c>
      <c r="H8" s="8">
        <f>AVERAGEIF('Raw Indices'!$B$2:$B$317,'Annual Averages'!H$1,'Raw Indices'!$P$2:$P$317)</f>
        <v>119.04166666666667</v>
      </c>
      <c r="I8" s="8">
        <f>AVERAGEIF('Raw Indices'!$B$2:$B$317,'Annual Averages'!I$1,'Raw Indices'!$P$2:$P$317)</f>
        <v>123.60000000000001</v>
      </c>
      <c r="J8" s="8">
        <f>AVERAGEIF('Raw Indices'!$B$2:$B$317,'Annual Averages'!J$1,'Raw Indices'!$P$2:$P$317)</f>
        <v>131.55000000000001</v>
      </c>
      <c r="K8" s="8">
        <f>AVERAGEIF('Raw Indices'!$B$2:$B$317,'Annual Averages'!K$1,'Raw Indices'!$P$2:$P$317)</f>
        <v>139.69166666666666</v>
      </c>
      <c r="L8" s="8">
        <f>AVERAGEIF('Raw Indices'!$B$2:$B$317,'Annual Averages'!L$1,'Raw Indices'!$P$2:$P$317)</f>
        <v>141.30833333333334</v>
      </c>
      <c r="M8" s="8">
        <f>AVERAGEIF('Raw Indices'!$B$2:$B$317,'Annual Averages'!M$1,'Raw Indices'!$P$2:$P$317)</f>
        <v>142.87499999999997</v>
      </c>
      <c r="N8" s="8">
        <f>AVERAGEIF('Raw Indices'!$B$2:$B$317,'Annual Averages'!N$1,'Raw Indices'!$P$2:$P$317)</f>
        <v>141.96666666666667</v>
      </c>
      <c r="O8" s="8">
        <f>AVERAGEIF('Raw Indices'!$B$2:$B$317,'Annual Averages'!O$1,'Raw Indices'!$P$2:$P$317)</f>
        <v>144.57500000000002</v>
      </c>
      <c r="P8" s="8">
        <f>AVERAGEIF('Raw Indices'!$B$2:$B$317,'Annual Averages'!P$1,'Raw Indices'!$P$2:$P$317)</f>
        <v>144.41666666666666</v>
      </c>
      <c r="Q8" s="8">
        <f>AVERAGEIF('Raw Indices'!$B$2:$B$317,'Annual Averages'!Q$1,'Raw Indices'!$P$2:$P$317)</f>
        <v>145.62500000000003</v>
      </c>
      <c r="R8" s="8">
        <f>AVERAGEIF('Raw Indices'!$B$2:$B$317,'Annual Averages'!R$1,'Raw Indices'!$P$2:$P$317)</f>
        <v>146.91666666666666</v>
      </c>
      <c r="S8" s="8">
        <f>AVERAGEIF('Raw Indices'!$B$2:$B$317,'Annual Averages'!S$1,'Raw Indices'!$P$2:$P$317)</f>
        <v>151.59166666666667</v>
      </c>
      <c r="T8" s="8">
        <f>AVERAGEIF('Raw Indices'!$B$2:$B$317,'Annual Averages'!T$1,'Raw Indices'!$P$2:$P$317)</f>
        <v>158.14999999999998</v>
      </c>
      <c r="U8" s="8">
        <f>AVERAGEIF('Raw Indices'!$B$2:$B$317,'Annual Averages'!U$1,'Raw Indices'!$P$2:$P$317)</f>
        <v>161.53333333333336</v>
      </c>
      <c r="V8" s="8">
        <f>AVERAGEIF('Raw Indices'!$B$2:$B$317,'Annual Averages'!V$1,'Raw Indices'!$P$2:$P$317)</f>
        <v>168.38333333333333</v>
      </c>
      <c r="W8" s="8">
        <f>AVERAGEIF('Raw Indices'!$B$2:$B$317,'Annual Averages'!W$1,'Raw Indices'!$P$2:$P$317)</f>
        <v>175.69999999999996</v>
      </c>
      <c r="X8" s="8">
        <f>AVERAGEIF('Raw Indices'!$B$2:$B$317,'Annual Averages'!X$1,'Raw Indices'!$P$2:$P$317)</f>
        <v>170.84166666666667</v>
      </c>
      <c r="Y8" s="8">
        <f>AVERAGEIF('Raw Indices'!$B$2:$B$317,'Annual Averages'!Y$1,'Raw Indices'!$P$2:$P$317)</f>
        <v>183.86666666666665</v>
      </c>
      <c r="Z8" s="8">
        <f>AVERAGEIF('Raw Indices'!$B$2:$B$317,'Annual Averages'!Z$1,'Raw Indices'!$P$2:$P$317)</f>
        <v>193.37701708450263</v>
      </c>
      <c r="AA8" s="8">
        <f>AVERAGEIF('Raw Indices'!$B$2:$B$317,'Annual Averages'!AA$1,'Raw Indices'!$P$2:$P$317)</f>
        <v>199.56760779245917</v>
      </c>
      <c r="AB8" s="8">
        <f>AVERAGEIF('Raw Indices'!$B$2:$B$317,'Annual Averages'!AB$1,'Raw Indices'!$P$2:$P$317)</f>
        <v>203.0674096209502</v>
      </c>
      <c r="AC8" s="8">
        <f>AVERAGEIF('Raw Indices'!$B$2:$B$317,'Annual Averages'!AC$1,'Raw Indices'!$P$2:$P$317)</f>
        <v>206.61868815533657</v>
      </c>
    </row>
    <row r="9" spans="1:29" x14ac:dyDescent="0.2">
      <c r="B9" s="27" t="s">
        <v>34</v>
      </c>
      <c r="C9" s="8" t="e">
        <f>AVERAGEIF('Raw Indices'!$B$2:$B$317,'Annual Averages'!C$1,'Raw Indices'!$Q$2:$Q$317)</f>
        <v>#VALUE!</v>
      </c>
      <c r="D9" s="8" t="e">
        <f>AVERAGEIF('Raw Indices'!$B$2:$B$317,'Annual Averages'!D$1,'Raw Indices'!$Q$2:$Q$317)</f>
        <v>#VALUE!</v>
      </c>
      <c r="E9" s="8" t="e">
        <f>AVERAGEIF('Raw Indices'!$B$2:$B$317,'Annual Averages'!E$1,'Raw Indices'!$Q$2:$Q$317)</f>
        <v>#VALUE!</v>
      </c>
      <c r="F9" s="8" t="e">
        <f>AVERAGEIF('Raw Indices'!$B$2:$B$317,'Annual Averages'!F$1,'Raw Indices'!$Q$2:$Q$317)</f>
        <v>#VALUE!</v>
      </c>
      <c r="G9" s="8" t="e">
        <f>AVERAGEIF('Raw Indices'!$B$2:$B$317,'Annual Averages'!G$1,'Raw Indices'!$Q$2:$Q$317)</f>
        <v>#VALUE!</v>
      </c>
      <c r="H9" s="8" t="e">
        <f>AVERAGEIF('Raw Indices'!$B$2:$B$317,'Annual Averages'!H$1,'Raw Indices'!$Q$2:$Q$317)</f>
        <v>#VALUE!</v>
      </c>
      <c r="I9" s="8" t="e">
        <f>AVERAGEIF('Raw Indices'!$B$2:$B$317,'Annual Averages'!I$1,'Raw Indices'!$Q$2:$Q$317)</f>
        <v>#VALUE!</v>
      </c>
      <c r="J9" s="8" t="e">
        <f>AVERAGEIF('Raw Indices'!$B$2:$B$317,'Annual Averages'!J$1,'Raw Indices'!$Q$2:$Q$317)</f>
        <v>#VALUE!</v>
      </c>
      <c r="K9" s="8" t="e">
        <f>AVERAGEIF('Raw Indices'!$B$2:$B$317,'Annual Averages'!K$1,'Raw Indices'!$Q$2:$Q$317)</f>
        <v>#VALUE!</v>
      </c>
      <c r="L9" s="8" t="e">
        <f>AVERAGEIF('Raw Indices'!$B$2:$B$317,'Annual Averages'!L$1,'Raw Indices'!$Q$2:$Q$317)</f>
        <v>#VALUE!</v>
      </c>
      <c r="M9" s="8" t="e">
        <f>AVERAGEIF('Raw Indices'!$B$2:$B$317,'Annual Averages'!M$1,'Raw Indices'!$Q$2:$Q$317)</f>
        <v>#VALUE!</v>
      </c>
      <c r="N9" s="8" t="e">
        <f>AVERAGEIF('Raw Indices'!$B$2:$B$317,'Annual Averages'!N$1,'Raw Indices'!$Q$2:$Q$317)</f>
        <v>#VALUE!</v>
      </c>
      <c r="O9" s="8" t="e">
        <f>AVERAGEIF('Raw Indices'!$B$2:$B$317,'Annual Averages'!O$1,'Raw Indices'!$Q$2:$Q$317)</f>
        <v>#VALUE!</v>
      </c>
      <c r="P9" s="8" t="e">
        <f>AVERAGEIF('Raw Indices'!$B$2:$B$317,'Annual Averages'!P$1,'Raw Indices'!$Q$2:$Q$317)</f>
        <v>#VALUE!</v>
      </c>
      <c r="Q9" s="8" t="e">
        <f>AVERAGEIF('Raw Indices'!$B$2:$B$317,'Annual Averages'!Q$1,'Raw Indices'!$Q$2:$Q$317)</f>
        <v>#VALUE!</v>
      </c>
      <c r="R9" s="8" t="e">
        <f>AVERAGEIF('Raw Indices'!$B$2:$B$317,'Annual Averages'!R$1,'Raw Indices'!$Q$2:$Q$317)</f>
        <v>#VALUE!</v>
      </c>
      <c r="S9" s="8" t="e">
        <f>AVERAGEIF('Raw Indices'!$B$2:$B$317,'Annual Averages'!S$1,'Raw Indices'!$Q$2:$Q$317)</f>
        <v>#VALUE!</v>
      </c>
      <c r="T9" s="8" t="e">
        <f>AVERAGEIF('Raw Indices'!$B$2:$B$317,'Annual Averages'!T$1,'Raw Indices'!$Q$2:$Q$317)</f>
        <v>#VALUE!</v>
      </c>
      <c r="U9" s="8" t="e">
        <f>AVERAGEIF('Raw Indices'!$B$2:$B$317,'Annual Averages'!U$1,'Raw Indices'!$Q$2:$Q$317)</f>
        <v>#VALUE!</v>
      </c>
      <c r="V9" s="8" t="e">
        <f>AVERAGEIF('Raw Indices'!$B$2:$B$317,'Annual Averages'!V$1,'Raw Indices'!$Q$2:$Q$317)</f>
        <v>#VALUE!</v>
      </c>
      <c r="W9" s="8" t="e">
        <f>AVERAGEIF('Raw Indices'!$B$2:$B$317,'Annual Averages'!W$1,'Raw Indices'!$Q$2:$Q$317)</f>
        <v>#VALUE!</v>
      </c>
      <c r="X9" s="8" t="e">
        <f>AVERAGEIF('Raw Indices'!$B$2:$B$317,'Annual Averages'!X$1,'Raw Indices'!$Q$2:$Q$317)</f>
        <v>#VALUE!</v>
      </c>
      <c r="Y9" s="8" t="e">
        <f>AVERAGEIF('Raw Indices'!$B$2:$B$317,'Annual Averages'!Y$1,'Raw Indices'!$Q$2:$Q$317)</f>
        <v>#VALUE!</v>
      </c>
      <c r="Z9" s="8" t="e">
        <f>AVERAGEIF('Raw Indices'!$B$2:$B$317,'Annual Averages'!Z$1,'Raw Indices'!$Q$2:$Q$317)</f>
        <v>#VALUE!</v>
      </c>
      <c r="AA9" s="8" t="e">
        <f>AVERAGEIF('Raw Indices'!$B$2:$B$317,'Annual Averages'!AA$1,'Raw Indices'!$Q$2:$Q$317)</f>
        <v>#VALUE!</v>
      </c>
      <c r="AB9" s="8" t="e">
        <f>AVERAGEIF('Raw Indices'!$B$2:$B$317,'Annual Averages'!AB$1,'Raw Indices'!$Q$2:$Q$317)</f>
        <v>#VALUE!</v>
      </c>
      <c r="AC9" s="8" t="e">
        <f>AVERAGEIF('Raw Indices'!$B$2:$B$317,'Annual Averages'!AC$1,'Raw Indices'!$Q$2:$Q$317)</f>
        <v>#VALUE!</v>
      </c>
    </row>
    <row r="10" spans="1:29" x14ac:dyDescent="0.2">
      <c r="B10" s="27" t="s">
        <v>36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 t="e">
        <f>AVERAGEIF('Raw Indices'!$B$2:$B$317,'Annual Averages'!M$1,'Raw Indices'!$R$2:$R$317)</f>
        <v>#VALUE!</v>
      </c>
      <c r="N10" s="8" t="e">
        <f>AVERAGEIF('Raw Indices'!$B$2:$B$317,'Annual Averages'!N$1,'Raw Indices'!$R$2:$R$317)</f>
        <v>#VALUE!</v>
      </c>
      <c r="O10" s="8" t="e">
        <f>AVERAGEIF('Raw Indices'!$B$2:$B$317,'Annual Averages'!O$1,'Raw Indices'!$R$2:$R$317)</f>
        <v>#VALUE!</v>
      </c>
      <c r="P10" s="8" t="e">
        <f>AVERAGEIF('Raw Indices'!$B$2:$B$317,'Annual Averages'!P$1,'Raw Indices'!$R$2:$R$317)</f>
        <v>#VALUE!</v>
      </c>
      <c r="Q10" s="8" t="e">
        <f>AVERAGEIF('Raw Indices'!$B$2:$B$317,'Annual Averages'!Q$1,'Raw Indices'!$R$2:$R$317)</f>
        <v>#VALUE!</v>
      </c>
      <c r="R10" s="8" t="e">
        <f>AVERAGEIF('Raw Indices'!$B$2:$B$317,'Annual Averages'!R$1,'Raw Indices'!$R$2:$R$317)</f>
        <v>#VALUE!</v>
      </c>
      <c r="S10" s="8" t="e">
        <f>AVERAGEIF('Raw Indices'!$B$2:$B$317,'Annual Averages'!S$1,'Raw Indices'!$R$2:$R$317)</f>
        <v>#VALUE!</v>
      </c>
      <c r="T10" s="8" t="e">
        <f>AVERAGEIF('Raw Indices'!$B$2:$B$317,'Annual Averages'!T$1,'Raw Indices'!$R$2:$R$317)</f>
        <v>#VALUE!</v>
      </c>
      <c r="U10" s="8" t="e">
        <f>AVERAGEIF('Raw Indices'!$B$2:$B$317,'Annual Averages'!U$1,'Raw Indices'!$R$2:$R$317)</f>
        <v>#VALUE!</v>
      </c>
      <c r="V10" s="8" t="e">
        <f>AVERAGEIF('Raw Indices'!$B$2:$B$317,'Annual Averages'!V$1,'Raw Indices'!$R$2:$R$317)</f>
        <v>#VALUE!</v>
      </c>
      <c r="W10" s="8" t="e">
        <f>AVERAGEIF('Raw Indices'!$B$2:$B$317,'Annual Averages'!W$1,'Raw Indices'!$R$2:$R$317)</f>
        <v>#VALUE!</v>
      </c>
      <c r="X10" s="8" t="e">
        <f>AVERAGEIF('Raw Indices'!$B$2:$B$317,'Annual Averages'!X$1,'Raw Indices'!$R$2:$R$317)</f>
        <v>#VALUE!</v>
      </c>
      <c r="Y10" s="8" t="e">
        <f>AVERAGEIF('Raw Indices'!$B$2:$B$317,'Annual Averages'!Y$1,'Raw Indices'!$R$2:$R$317)</f>
        <v>#VALUE!</v>
      </c>
      <c r="Z10" s="8" t="e">
        <f>AVERAGEIF('Raw Indices'!$B$2:$B$317,'Annual Averages'!Z$1,'Raw Indices'!$R$2:$R$317)</f>
        <v>#VALUE!</v>
      </c>
      <c r="AA10" s="8" t="e">
        <f>AVERAGEIF('Raw Indices'!$B$2:$B$317,'Annual Averages'!AA$1,'Raw Indices'!$R$2:$R$317)</f>
        <v>#VALUE!</v>
      </c>
      <c r="AB10" s="8" t="e">
        <f>AVERAGEIF('Raw Indices'!$B$2:$B$317,'Annual Averages'!AB$1,'Raw Indices'!$R$2:$R$317)</f>
        <v>#VALUE!</v>
      </c>
      <c r="AC10" s="8" t="e">
        <f>AVERAGEIF('Raw Indices'!$B$2:$B$317,'Annual Averages'!AC$1,'Raw Indices'!$R$2:$R$317)</f>
        <v>#VALUE!</v>
      </c>
    </row>
    <row r="11" spans="1:29" x14ac:dyDescent="0.2">
      <c r="B11" s="28" t="s">
        <v>39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f>AVERAGEIF('Raw Indices'!$B$2:$B$317,'Annual Averages'!M$1,'Raw Indices'!$S$2:$S$317)</f>
        <v>0</v>
      </c>
      <c r="N11" s="8">
        <f>AVERAGEIF('Raw Indices'!$B$2:$B$317,'Annual Averages'!N$1,'Raw Indices'!$S$2:$S$317)</f>
        <v>0</v>
      </c>
      <c r="O11" s="8">
        <f>AVERAGEIF('Raw Indices'!$B$2:$B$317,'Annual Averages'!O$1,'Raw Indices'!$S$2:$S$317)</f>
        <v>0</v>
      </c>
      <c r="P11" s="8">
        <f>AVERAGEIF('Raw Indices'!$B$2:$B$317,'Annual Averages'!P$1,'Raw Indices'!$S$2:$S$317)</f>
        <v>0</v>
      </c>
      <c r="Q11" s="8">
        <f>AVERAGEIF('Raw Indices'!$B$2:$B$317,'Annual Averages'!Q$1,'Raw Indices'!$S$2:$S$317)</f>
        <v>0</v>
      </c>
      <c r="R11" s="8">
        <f>AVERAGEIF('Raw Indices'!$B$2:$B$317,'Annual Averages'!R$1,'Raw Indices'!$S$2:$S$317)</f>
        <v>0</v>
      </c>
      <c r="S11" s="8">
        <f>AVERAGEIF('Raw Indices'!$B$2:$B$317,'Annual Averages'!S$1,'Raw Indices'!$S$2:$S$317)</f>
        <v>0</v>
      </c>
      <c r="T11" s="8">
        <f>AVERAGEIF('Raw Indices'!$B$2:$B$317,'Annual Averages'!T$1,'Raw Indices'!$S$2:$S$317)</f>
        <v>0</v>
      </c>
      <c r="U11" s="8">
        <f>AVERAGEIF('Raw Indices'!$B$2:$B$317,'Annual Averages'!U$1,'Raw Indices'!$S$2:$S$317)</f>
        <v>0</v>
      </c>
      <c r="V11" s="8">
        <f>AVERAGEIF('Raw Indices'!$B$2:$B$317,'Annual Averages'!V$1,'Raw Indices'!$S$2:$S$317)</f>
        <v>0</v>
      </c>
      <c r="W11" s="8">
        <f>AVERAGEIF('Raw Indices'!$B$2:$B$317,'Annual Averages'!W$1,'Raw Indices'!$S$2:$S$317)</f>
        <v>0</v>
      </c>
      <c r="X11" s="8">
        <f>AVERAGEIF('Raw Indices'!$B$2:$B$317,'Annual Averages'!X$1,'Raw Indices'!$S$2:$S$317)</f>
        <v>0</v>
      </c>
      <c r="Y11" s="8">
        <f>AVERAGEIF('Raw Indices'!$B$2:$B$317,'Annual Averages'!Y$1,'Raw Indices'!$S$2:$S$317)</f>
        <v>0</v>
      </c>
      <c r="Z11" s="8">
        <f>AVERAGEIF('Raw Indices'!$B$2:$B$317,'Annual Averages'!Z$1,'Raw Indices'!$S$2:$S$317)</f>
        <v>0</v>
      </c>
      <c r="AA11" s="8">
        <f>AVERAGEIF('Raw Indices'!$B$2:$B$317,'Annual Averages'!AA$1,'Raw Indices'!$S$2:$S$317)</f>
        <v>0</v>
      </c>
      <c r="AB11" s="8">
        <f>AVERAGEIF('Raw Indices'!$B$2:$B$317,'Annual Averages'!AB$1,'Raw Indices'!$S$2:$S$317)</f>
        <v>0</v>
      </c>
      <c r="AC11" s="8">
        <f>AVERAGEIF('Raw Indices'!$B$2:$B$317,'Annual Averages'!AC$1,'Raw Indices'!$S$2:$S$317)</f>
        <v>0</v>
      </c>
    </row>
    <row r="12" spans="1:29" x14ac:dyDescent="0.2">
      <c r="B12" s="28" t="s">
        <v>41</v>
      </c>
      <c r="C12" s="8" t="e">
        <f>AVERAGEIF('Raw Indices'!$B$2:$B$317,'Annual Averages'!C$1,'Raw Indices'!$T$2:$T$317)</f>
        <v>#VALUE!</v>
      </c>
      <c r="D12" s="8" t="e">
        <f>AVERAGEIF('Raw Indices'!$B$2:$B$317,'Annual Averages'!D$1,'Raw Indices'!$T$2:$T$317)</f>
        <v>#VALUE!</v>
      </c>
      <c r="E12" s="8" t="e">
        <f>AVERAGEIF('Raw Indices'!$B$2:$B$317,'Annual Averages'!E$1,'Raw Indices'!$T$2:$T$317)</f>
        <v>#VALUE!</v>
      </c>
      <c r="F12" s="8" t="e">
        <f>AVERAGEIF('Raw Indices'!$B$2:$B$317,'Annual Averages'!F$1,'Raw Indices'!$T$2:$T$317)</f>
        <v>#VALUE!</v>
      </c>
      <c r="G12" s="8" t="e">
        <f>AVERAGEIF('Raw Indices'!$B$2:$B$317,'Annual Averages'!G$1,'Raw Indices'!$T$2:$T$317)</f>
        <v>#VALUE!</v>
      </c>
      <c r="H12" s="8" t="e">
        <f>AVERAGEIF('Raw Indices'!$B$2:$B$317,'Annual Averages'!H$1,'Raw Indices'!$T$2:$T$317)</f>
        <v>#VALUE!</v>
      </c>
      <c r="I12" s="8" t="e">
        <f>AVERAGEIF('Raw Indices'!$B$2:$B$317,'Annual Averages'!I$1,'Raw Indices'!$T$2:$T$317)</f>
        <v>#VALUE!</v>
      </c>
      <c r="J12" s="8" t="e">
        <f>AVERAGEIF('Raw Indices'!$B$2:$B$317,'Annual Averages'!J$1,'Raw Indices'!$T$2:$T$317)</f>
        <v>#VALUE!</v>
      </c>
      <c r="K12" s="8" t="e">
        <f>AVERAGEIF('Raw Indices'!$B$2:$B$317,'Annual Averages'!K$1,'Raw Indices'!$T$2:$T$317)</f>
        <v>#VALUE!</v>
      </c>
      <c r="L12" s="8" t="e">
        <f>AVERAGEIF('Raw Indices'!$B$2:$B$317,'Annual Averages'!L$1,'Raw Indices'!$T$2:$T$317)</f>
        <v>#VALUE!</v>
      </c>
      <c r="M12" s="8" t="e">
        <f>AVERAGEIF('Raw Indices'!$B$2:$B$317,'Annual Averages'!M$1,'Raw Indices'!$T$2:$T$317)</f>
        <v>#VALUE!</v>
      </c>
      <c r="N12" s="8" t="e">
        <f>AVERAGEIF('Raw Indices'!$B$2:$B$317,'Annual Averages'!N$1,'Raw Indices'!$T$2:$T$317)</f>
        <v>#VALUE!</v>
      </c>
      <c r="O12" s="8" t="e">
        <f>AVERAGEIF('Raw Indices'!$B$2:$B$317,'Annual Averages'!O$1,'Raw Indices'!$T$2:$T$317)</f>
        <v>#VALUE!</v>
      </c>
      <c r="P12" s="8" t="e">
        <f>AVERAGEIF('Raw Indices'!$B$2:$B$317,'Annual Averages'!P$1,'Raw Indices'!$T$2:$T$317)</f>
        <v>#VALUE!</v>
      </c>
      <c r="Q12" s="8" t="e">
        <f>AVERAGEIF('Raw Indices'!$B$2:$B$317,'Annual Averages'!Q$1,'Raw Indices'!$T$2:$T$317)</f>
        <v>#VALUE!</v>
      </c>
      <c r="R12" s="8" t="e">
        <f>AVERAGEIF('Raw Indices'!$B$2:$B$317,'Annual Averages'!R$1,'Raw Indices'!$T$2:$T$317)</f>
        <v>#VALUE!</v>
      </c>
      <c r="S12" s="8" t="e">
        <f>AVERAGEIF('Raw Indices'!$B$2:$B$317,'Annual Averages'!S$1,'Raw Indices'!$T$2:$T$317)</f>
        <v>#VALUE!</v>
      </c>
      <c r="T12" s="8" t="e">
        <f>AVERAGEIF('Raw Indices'!$B$2:$B$317,'Annual Averages'!T$1,'Raw Indices'!$T$2:$T$317)</f>
        <v>#VALUE!</v>
      </c>
      <c r="U12" s="8" t="e">
        <f>AVERAGEIF('Raw Indices'!$B$2:$B$317,'Annual Averages'!U$1,'Raw Indices'!$T$2:$T$317)</f>
        <v>#VALUE!</v>
      </c>
      <c r="V12" s="8" t="e">
        <f>AVERAGEIF('Raw Indices'!$B$2:$B$317,'Annual Averages'!V$1,'Raw Indices'!$T$2:$T$317)</f>
        <v>#VALUE!</v>
      </c>
      <c r="W12" s="8" t="e">
        <f>AVERAGEIF('Raw Indices'!$B$2:$B$317,'Annual Averages'!W$1,'Raw Indices'!$T$2:$T$317)</f>
        <v>#VALUE!</v>
      </c>
      <c r="X12" s="8" t="e">
        <f>AVERAGEIF('Raw Indices'!$B$2:$B$317,'Annual Averages'!X$1,'Raw Indices'!$T$2:$T$317)</f>
        <v>#VALUE!</v>
      </c>
      <c r="Y12" s="8" t="e">
        <f>AVERAGEIF('Raw Indices'!$B$2:$B$317,'Annual Averages'!Y$1,'Raw Indices'!$T$2:$T$317)</f>
        <v>#VALUE!</v>
      </c>
      <c r="Z12" s="8" t="e">
        <f>AVERAGEIF('Raw Indices'!$B$2:$B$317,'Annual Averages'!Z$1,'Raw Indices'!$T$2:$T$317)</f>
        <v>#VALUE!</v>
      </c>
      <c r="AA12" s="8" t="e">
        <f>AVERAGEIF('Raw Indices'!$B$2:$B$317,'Annual Averages'!AA$1,'Raw Indices'!$T$2:$T$317)</f>
        <v>#VALUE!</v>
      </c>
      <c r="AB12" s="8" t="e">
        <f>AVERAGEIF('Raw Indices'!$B$2:$B$317,'Annual Averages'!AB$1,'Raw Indices'!$T$2:$T$317)</f>
        <v>#VALUE!</v>
      </c>
      <c r="AC12" s="8" t="e">
        <f>AVERAGEIF('Raw Indices'!$B$2:$B$317,'Annual Averages'!AC$1,'Raw Indices'!$T$2:$T$317)</f>
        <v>#VALUE!</v>
      </c>
    </row>
    <row r="13" spans="1:29" x14ac:dyDescent="0.2">
      <c r="B13" s="28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f>AVERAGEIF('Raw Indices'!$B$2:$B$317,'Annual Averages'!M$1,'Raw Indices'!$U$2:$U$317)</f>
        <v>0</v>
      </c>
      <c r="N13" s="8">
        <f>AVERAGEIF('Raw Indices'!$B$2:$B$317,'Annual Averages'!N$1,'Raw Indices'!$U$2:$U$317)</f>
        <v>0</v>
      </c>
      <c r="O13" s="8">
        <f>AVERAGEIF('Raw Indices'!$B$2:$B$317,'Annual Averages'!O$1,'Raw Indices'!$U$2:$U$317)</f>
        <v>0</v>
      </c>
      <c r="P13" s="8">
        <f>AVERAGEIF('Raw Indices'!$B$2:$B$317,'Annual Averages'!P$1,'Raw Indices'!$U$2:$U$317)</f>
        <v>0</v>
      </c>
      <c r="Q13" s="8">
        <f>AVERAGEIF('Raw Indices'!$B$2:$B$317,'Annual Averages'!Q$1,'Raw Indices'!$U$2:$U$317)</f>
        <v>0</v>
      </c>
      <c r="R13" s="8">
        <f>AVERAGEIF('Raw Indices'!$B$2:$B$317,'Annual Averages'!R$1,'Raw Indices'!$U$2:$U$317)</f>
        <v>0</v>
      </c>
      <c r="S13" s="8">
        <f>AVERAGEIF('Raw Indices'!$B$2:$B$317,'Annual Averages'!S$1,'Raw Indices'!$U$2:$U$317)</f>
        <v>0</v>
      </c>
      <c r="T13" s="8">
        <f>AVERAGEIF('Raw Indices'!$B$2:$B$317,'Annual Averages'!T$1,'Raw Indices'!$U$2:$U$317)</f>
        <v>0</v>
      </c>
      <c r="U13" s="8">
        <f>AVERAGEIF('Raw Indices'!$B$2:$B$317,'Annual Averages'!U$1,'Raw Indices'!$U$2:$U$317)</f>
        <v>0</v>
      </c>
      <c r="V13" s="8">
        <f>AVERAGEIF('Raw Indices'!$B$2:$B$317,'Annual Averages'!V$1,'Raw Indices'!$U$2:$U$317)</f>
        <v>0</v>
      </c>
      <c r="W13" s="8">
        <f>AVERAGEIF('Raw Indices'!$B$2:$B$317,'Annual Averages'!W$1,'Raw Indices'!$U$2:$U$317)</f>
        <v>0</v>
      </c>
      <c r="X13" s="8">
        <f>AVERAGEIF('Raw Indices'!$B$2:$B$317,'Annual Averages'!X$1,'Raw Indices'!$U$2:$U$317)</f>
        <v>0</v>
      </c>
      <c r="Y13" s="8">
        <f>AVERAGEIF('Raw Indices'!$B$2:$B$317,'Annual Averages'!Y$1,'Raw Indices'!$U$2:$U$317)</f>
        <v>0</v>
      </c>
      <c r="Z13" s="8">
        <f>AVERAGEIF('Raw Indices'!$B$2:$B$317,'Annual Averages'!Z$1,'Raw Indices'!$U$2:$U$317)</f>
        <v>0</v>
      </c>
      <c r="AA13" s="8">
        <f>AVERAGEIF('Raw Indices'!$B$2:$B$317,'Annual Averages'!AA$1,'Raw Indices'!$U$2:$U$317)</f>
        <v>0</v>
      </c>
      <c r="AB13" s="8">
        <f>AVERAGEIF('Raw Indices'!$B$2:$B$317,'Annual Averages'!AB$1,'Raw Indices'!$U$2:$U$317)</f>
        <v>0</v>
      </c>
      <c r="AC13" s="8">
        <f>AVERAGEIF('Raw Indices'!$B$2:$B$317,'Annual Averages'!AC$1,'Raw Indices'!$U$2:$U$317)</f>
        <v>0</v>
      </c>
    </row>
    <row r="14" spans="1:29" x14ac:dyDescent="0.2">
      <c r="B14" s="28" t="s">
        <v>45</v>
      </c>
      <c r="C14" s="8" t="e">
        <f>AVERAGEIF('Raw Indices'!$B$2:$B$317,'Annual Averages'!C$1,'Raw Indices'!$V$2:$V$317)</f>
        <v>#VALUE!</v>
      </c>
      <c r="D14" s="8" t="e">
        <f>AVERAGEIF('Raw Indices'!$B$2:$B$317,'Annual Averages'!D$1,'Raw Indices'!$V$2:$V$317)</f>
        <v>#VALUE!</v>
      </c>
      <c r="E14" s="8" t="e">
        <f>AVERAGEIF('Raw Indices'!$B$2:$B$317,'Annual Averages'!E$1,'Raw Indices'!$V$2:$V$317)</f>
        <v>#VALUE!</v>
      </c>
      <c r="F14" s="8" t="e">
        <f>AVERAGEIF('Raw Indices'!$B$2:$B$317,'Annual Averages'!F$1,'Raw Indices'!$V$2:$V$317)</f>
        <v>#VALUE!</v>
      </c>
      <c r="G14" s="8" t="e">
        <f>AVERAGEIF('Raw Indices'!$B$2:$B$317,'Annual Averages'!G$1,'Raw Indices'!$V$2:$V$317)</f>
        <v>#VALUE!</v>
      </c>
      <c r="H14" s="8" t="e">
        <f>AVERAGEIF('Raw Indices'!$B$2:$B$317,'Annual Averages'!H$1,'Raw Indices'!$V$2:$V$317)</f>
        <v>#VALUE!</v>
      </c>
      <c r="I14" s="8" t="e">
        <f>AVERAGEIF('Raw Indices'!$B$2:$B$317,'Annual Averages'!I$1,'Raw Indices'!$V$2:$V$317)</f>
        <v>#VALUE!</v>
      </c>
      <c r="J14" s="8" t="e">
        <f>AVERAGEIF('Raw Indices'!$B$2:$B$317,'Annual Averages'!J$1,'Raw Indices'!$V$2:$V$317)</f>
        <v>#VALUE!</v>
      </c>
      <c r="K14" s="8" t="e">
        <f>AVERAGEIF('Raw Indices'!$B$2:$B$317,'Annual Averages'!K$1,'Raw Indices'!$V$2:$V$317)</f>
        <v>#VALUE!</v>
      </c>
      <c r="L14" s="8" t="e">
        <f>AVERAGEIF('Raw Indices'!$B$2:$B$317,'Annual Averages'!L$1,'Raw Indices'!$V$2:$V$317)</f>
        <v>#VALUE!</v>
      </c>
      <c r="M14" s="8" t="e">
        <f>AVERAGEIF('Raw Indices'!$B$2:$B$317,'Annual Averages'!M$1,'Raw Indices'!$V$2:$V$317)</f>
        <v>#VALUE!</v>
      </c>
      <c r="N14" s="8" t="e">
        <f>AVERAGEIF('Raw Indices'!$B$2:$B$317,'Annual Averages'!N$1,'Raw Indices'!$V$2:$V$317)</f>
        <v>#VALUE!</v>
      </c>
      <c r="O14" s="8" t="e">
        <f>AVERAGEIF('Raw Indices'!$B$2:$B$317,'Annual Averages'!O$1,'Raw Indices'!$V$2:$V$317)</f>
        <v>#VALUE!</v>
      </c>
      <c r="P14" s="8" t="e">
        <f>AVERAGEIF('Raw Indices'!$B$2:$B$317,'Annual Averages'!P$1,'Raw Indices'!$V$2:$V$317)</f>
        <v>#VALUE!</v>
      </c>
      <c r="Q14" s="8" t="e">
        <f>AVERAGEIF('Raw Indices'!$B$2:$B$317,'Annual Averages'!Q$1,'Raw Indices'!$V$2:$V$317)</f>
        <v>#VALUE!</v>
      </c>
      <c r="R14" s="8" t="e">
        <f>AVERAGEIF('Raw Indices'!$B$2:$B$317,'Annual Averages'!R$1,'Raw Indices'!$V$2:$V$317)</f>
        <v>#VALUE!</v>
      </c>
      <c r="S14" s="8" t="e">
        <f>AVERAGEIF('Raw Indices'!$B$2:$B$317,'Annual Averages'!S$1,'Raw Indices'!$V$2:$V$317)</f>
        <v>#VALUE!</v>
      </c>
      <c r="T14" s="8" t="e">
        <f>AVERAGEIF('Raw Indices'!$B$2:$B$317,'Annual Averages'!T$1,'Raw Indices'!$V$2:$V$317)</f>
        <v>#VALUE!</v>
      </c>
      <c r="U14" s="8" t="e">
        <f>AVERAGEIF('Raw Indices'!$B$2:$B$317,'Annual Averages'!U$1,'Raw Indices'!$V$2:$V$317)</f>
        <v>#VALUE!</v>
      </c>
      <c r="V14" s="8" t="e">
        <f>AVERAGEIF('Raw Indices'!$B$2:$B$317,'Annual Averages'!V$1,'Raw Indices'!$V$2:$V$317)</f>
        <v>#VALUE!</v>
      </c>
      <c r="W14" s="8" t="e">
        <f>AVERAGEIF('Raw Indices'!$B$2:$B$317,'Annual Averages'!W$1,'Raw Indices'!$V$2:$V$317)</f>
        <v>#VALUE!</v>
      </c>
      <c r="X14" s="8" t="e">
        <f>AVERAGEIF('Raw Indices'!$B$2:$B$317,'Annual Averages'!X$1,'Raw Indices'!$V$2:$V$317)</f>
        <v>#VALUE!</v>
      </c>
      <c r="Y14" s="8" t="e">
        <f>AVERAGEIF('Raw Indices'!$B$2:$B$317,'Annual Averages'!Y$1,'Raw Indices'!$V$2:$V$317)</f>
        <v>#VALUE!</v>
      </c>
      <c r="Z14" s="8" t="e">
        <f>AVERAGEIF('Raw Indices'!$B$2:$B$317,'Annual Averages'!Z$1,'Raw Indices'!$V$2:$V$317)</f>
        <v>#VALUE!</v>
      </c>
      <c r="AA14" s="8" t="e">
        <f>AVERAGEIF('Raw Indices'!$B$2:$B$317,'Annual Averages'!AA$1,'Raw Indices'!$V$2:$V$317)</f>
        <v>#VALUE!</v>
      </c>
      <c r="AB14" s="8" t="e">
        <f>AVERAGEIF('Raw Indices'!$B$2:$B$317,'Annual Averages'!AB$1,'Raw Indices'!$V$2:$V$317)</f>
        <v>#VALUE!</v>
      </c>
      <c r="AC14" s="8" t="e">
        <f>AVERAGEIF('Raw Indices'!$B$2:$B$317,'Annual Averages'!AC$1,'Raw Indices'!$V$2:$V$317)</f>
        <v>#VALUE!</v>
      </c>
    </row>
    <row r="15" spans="1:29" x14ac:dyDescent="0.2">
      <c r="B15" s="29" t="s">
        <v>48</v>
      </c>
      <c r="C15" s="8" t="e">
        <f>AVERAGEIF('Raw Indices'!$B$2:$B$317,'Annual Averages'!C$1,'Raw Indices'!$W$2:$W$317)</f>
        <v>#VALUE!</v>
      </c>
      <c r="D15" s="8" t="e">
        <f>AVERAGEIF('Raw Indices'!$B$2:$B$317,'Annual Averages'!D$1,'Raw Indices'!$W$2:$W$317)</f>
        <v>#VALUE!</v>
      </c>
      <c r="E15" s="8" t="e">
        <f>AVERAGEIF('Raw Indices'!$B$2:$B$317,'Annual Averages'!E$1,'Raw Indices'!$W$2:$W$317)</f>
        <v>#VALUE!</v>
      </c>
      <c r="F15" s="8" t="e">
        <f>AVERAGEIF('Raw Indices'!$B$2:$B$317,'Annual Averages'!F$1,'Raw Indices'!$W$2:$W$317)</f>
        <v>#VALUE!</v>
      </c>
      <c r="G15" s="8" t="e">
        <f>AVERAGEIF('Raw Indices'!$B$2:$B$317,'Annual Averages'!G$1,'Raw Indices'!$W$2:$W$317)</f>
        <v>#VALUE!</v>
      </c>
      <c r="H15" s="8" t="e">
        <f>AVERAGEIF('Raw Indices'!$B$2:$B$317,'Annual Averages'!H$1,'Raw Indices'!$W$2:$W$317)</f>
        <v>#VALUE!</v>
      </c>
      <c r="I15" s="8" t="e">
        <f>AVERAGEIF('Raw Indices'!$B$2:$B$317,'Annual Averages'!I$1,'Raw Indices'!$W$2:$W$317)</f>
        <v>#VALUE!</v>
      </c>
      <c r="J15" s="8" t="e">
        <f>AVERAGEIF('Raw Indices'!$B$2:$B$317,'Annual Averages'!J$1,'Raw Indices'!$W$2:$W$317)</f>
        <v>#VALUE!</v>
      </c>
      <c r="K15" s="8" t="e">
        <f>AVERAGEIF('Raw Indices'!$B$2:$B$317,'Annual Averages'!K$1,'Raw Indices'!$W$2:$W$317)</f>
        <v>#VALUE!</v>
      </c>
      <c r="L15" s="8" t="e">
        <f>AVERAGEIF('Raw Indices'!$B$2:$B$317,'Annual Averages'!L$1,'Raw Indices'!$W$2:$W$317)</f>
        <v>#VALUE!</v>
      </c>
      <c r="M15" s="8" t="e">
        <f>AVERAGEIF('Raw Indices'!$B$2:$B$317,'Annual Averages'!M$1,'Raw Indices'!$W$2:$W$317)</f>
        <v>#VALUE!</v>
      </c>
      <c r="N15" s="8" t="e">
        <f>AVERAGEIF('Raw Indices'!$B$2:$B$317,'Annual Averages'!N$1,'Raw Indices'!$W$2:$W$317)</f>
        <v>#VALUE!</v>
      </c>
      <c r="O15" s="8" t="e">
        <f>AVERAGEIF('Raw Indices'!$B$2:$B$317,'Annual Averages'!O$1,'Raw Indices'!$W$2:$W$317)</f>
        <v>#VALUE!</v>
      </c>
      <c r="P15" s="8" t="e">
        <f>AVERAGEIF('Raw Indices'!$B$2:$B$317,'Annual Averages'!P$1,'Raw Indices'!$W$2:$W$317)</f>
        <v>#VALUE!</v>
      </c>
      <c r="Q15" s="8" t="e">
        <f>AVERAGEIF('Raw Indices'!$B$2:$B$317,'Annual Averages'!Q$1,'Raw Indices'!$W$2:$W$317)</f>
        <v>#VALUE!</v>
      </c>
      <c r="R15" s="8" t="e">
        <f>AVERAGEIF('Raw Indices'!$B$2:$B$317,'Annual Averages'!R$1,'Raw Indices'!$W$2:$W$317)</f>
        <v>#VALUE!</v>
      </c>
      <c r="S15" s="8" t="e">
        <f>AVERAGEIF('Raw Indices'!$B$2:$B$317,'Annual Averages'!S$1,'Raw Indices'!$W$2:$W$317)</f>
        <v>#VALUE!</v>
      </c>
      <c r="T15" s="8" t="e">
        <f>AVERAGEIF('Raw Indices'!$B$2:$B$317,'Annual Averages'!T$1,'Raw Indices'!$W$2:$W$317)</f>
        <v>#VALUE!</v>
      </c>
      <c r="U15" s="8" t="e">
        <f>AVERAGEIF('Raw Indices'!$B$2:$B$317,'Annual Averages'!U$1,'Raw Indices'!$W$2:$W$317)</f>
        <v>#VALUE!</v>
      </c>
      <c r="V15" s="8" t="e">
        <f>AVERAGEIF('Raw Indices'!$B$2:$B$317,'Annual Averages'!V$1,'Raw Indices'!$W$2:$W$317)</f>
        <v>#VALUE!</v>
      </c>
      <c r="W15" s="8" t="e">
        <f>AVERAGEIF('Raw Indices'!$B$2:$B$317,'Annual Averages'!W$1,'Raw Indices'!$W$2:$W$317)</f>
        <v>#VALUE!</v>
      </c>
      <c r="X15" s="8" t="e">
        <f>AVERAGEIF('Raw Indices'!$B$2:$B$317,'Annual Averages'!X$1,'Raw Indices'!$W$2:$W$317)</f>
        <v>#VALUE!</v>
      </c>
      <c r="Y15" s="8" t="e">
        <f>AVERAGEIF('Raw Indices'!$B$2:$B$317,'Annual Averages'!Y$1,'Raw Indices'!$W$2:$W$317)</f>
        <v>#VALUE!</v>
      </c>
      <c r="Z15" s="8" t="e">
        <f>AVERAGEIF('Raw Indices'!$B$2:$B$317,'Annual Averages'!Z$1,'Raw Indices'!$W$2:$W$317)</f>
        <v>#VALUE!</v>
      </c>
      <c r="AA15" s="8" t="e">
        <f>AVERAGEIF('Raw Indices'!$B$2:$B$317,'Annual Averages'!AA$1,'Raw Indices'!$W$2:$W$317)</f>
        <v>#VALUE!</v>
      </c>
      <c r="AB15" s="8" t="e">
        <f>AVERAGEIF('Raw Indices'!$B$2:$B$317,'Annual Averages'!AB$1,'Raw Indices'!$W$2:$W$317)</f>
        <v>#VALUE!</v>
      </c>
      <c r="AC15" s="8" t="e">
        <f>AVERAGEIF('Raw Indices'!$B$2:$B$317,'Annual Averages'!AC$1,'Raw Indices'!$W$2:$W$317)</f>
        <v>#VALUE!</v>
      </c>
    </row>
    <row r="16" spans="1:29" x14ac:dyDescent="0.2">
      <c r="B16" s="28" t="s">
        <v>50</v>
      </c>
      <c r="C16" s="8">
        <f>AVERAGEIF('Raw Indices'!$B$2:$B$317,'Annual Averages'!C$1,'Raw Indices'!$X$2:$X$317)</f>
        <v>75.766666666666666</v>
      </c>
      <c r="D16" s="8">
        <f>AVERAGEIF('Raw Indices'!$B$2:$B$317,'Annual Averages'!D$1,'Raw Indices'!$X$2:$X$317)</f>
        <v>76.366666666666674</v>
      </c>
      <c r="E16" s="8">
        <f>AVERAGEIF('Raw Indices'!$B$2:$B$317,'Annual Averages'!E$1,'Raw Indices'!$X$2:$X$317)</f>
        <v>77.033333333333331</v>
      </c>
      <c r="F16" s="8">
        <f>AVERAGEIF('Raw Indices'!$B$2:$B$317,'Annual Averages'!F$1,'Raw Indices'!$X$2:$X$317)</f>
        <v>77.51666666666668</v>
      </c>
      <c r="G16" s="8">
        <f>AVERAGEIF('Raw Indices'!$B$2:$B$317,'Annual Averages'!G$1,'Raw Indices'!$X$2:$X$317)</f>
        <v>77.5</v>
      </c>
      <c r="H16" s="8">
        <f>AVERAGEIF('Raw Indices'!$B$2:$B$317,'Annual Averages'!H$1,'Raw Indices'!$X$2:$X$317)</f>
        <v>78.63333333333334</v>
      </c>
      <c r="I16" s="8">
        <f>AVERAGEIF('Raw Indices'!$B$2:$B$317,'Annual Averages'!I$1,'Raw Indices'!$X$2:$X$317)</f>
        <v>80.833333333333329</v>
      </c>
      <c r="J16" s="8">
        <f>AVERAGEIF('Raw Indices'!$B$2:$B$317,'Annual Averages'!J$1,'Raw Indices'!$X$2:$X$317)</f>
        <v>82.600000000000009</v>
      </c>
      <c r="K16" s="8">
        <f>AVERAGEIF('Raw Indices'!$B$2:$B$317,'Annual Averages'!K$1,'Raw Indices'!$X$2:$X$317)</f>
        <v>84.991666666666674</v>
      </c>
      <c r="L16" s="8">
        <f>AVERAGEIF('Raw Indices'!$B$2:$B$317,'Annual Averages'!L$1,'Raw Indices'!$X$2:$X$317)</f>
        <v>87.933333333333337</v>
      </c>
      <c r="M16" s="8">
        <f>AVERAGEIF('Raw Indices'!$B$2:$B$317,'Annual Averages'!M$1,'Raw Indices'!$X$2:$X$317)</f>
        <v>88.966666666666683</v>
      </c>
      <c r="N16" s="8">
        <f>AVERAGEIF('Raw Indices'!$B$2:$B$317,'Annual Averages'!N$1,'Raw Indices'!$X$2:$X$317)</f>
        <v>90.075000000000003</v>
      </c>
      <c r="O16" s="8">
        <f>AVERAGEIF('Raw Indices'!$B$2:$B$317,'Annual Averages'!O$1,'Raw Indices'!$X$2:$X$317)</f>
        <v>93.34999999999998</v>
      </c>
      <c r="P16" s="8">
        <f>AVERAGEIF('Raw Indices'!$B$2:$B$317,'Annual Averages'!P$1,'Raw Indices'!$X$2:$X$317)</f>
        <v>95.125</v>
      </c>
      <c r="Q16" s="8">
        <f>AVERAGEIF('Raw Indices'!$B$2:$B$317,'Annual Averages'!Q$1,'Raw Indices'!$X$2:$X$317)</f>
        <v>97.466666666666654</v>
      </c>
      <c r="R16" s="8">
        <f>AVERAGEIF('Raw Indices'!$B$2:$B$317,'Annual Averages'!R$1,'Raw Indices'!$X$2:$X$317)</f>
        <v>98.991666666666674</v>
      </c>
      <c r="S16" s="8">
        <f>AVERAGEIF('Raw Indices'!$B$2:$B$317,'Annual Averages'!S$1,'Raw Indices'!$X$2:$X$317)</f>
        <v>100.36666666666666</v>
      </c>
      <c r="T16" s="8">
        <f>AVERAGEIF('Raw Indices'!$B$2:$B$317,'Annual Averages'!T$1,'Raw Indices'!$X$2:$X$317)</f>
        <v>102.325</v>
      </c>
      <c r="U16" s="8">
        <f>AVERAGEIF('Raw Indices'!$B$2:$B$317,'Annual Averages'!U$1,'Raw Indices'!$X$2:$X$317)</f>
        <v>103.94166666666666</v>
      </c>
      <c r="V16" s="8">
        <f>AVERAGEIF('Raw Indices'!$B$2:$B$317,'Annual Averages'!V$1,'Raw Indices'!$X$2:$X$317)</f>
        <v>105.30833333333334</v>
      </c>
      <c r="W16" s="8">
        <f>AVERAGEIF('Raw Indices'!$B$2:$B$317,'Annual Averages'!W$1,'Raw Indices'!$X$2:$X$317)</f>
        <v>106.72500000000001</v>
      </c>
      <c r="X16" s="8">
        <f>AVERAGEIF('Raw Indices'!$B$2:$B$317,'Annual Averages'!X$1,'Raw Indices'!$X$2:$X$317)</f>
        <v>107.39166666666667</v>
      </c>
      <c r="Y16" s="8">
        <f>AVERAGEIF('Raw Indices'!$B$2:$B$317,'Annual Averages'!Y$1,'Raw Indices'!$X$2:$X$317)</f>
        <v>112.19166666666665</v>
      </c>
      <c r="Z16" s="8">
        <f>AVERAGEIF('Raw Indices'!$B$2:$B$317,'Annual Averages'!Z$1,'Raw Indices'!$X$2:$X$317)</f>
        <v>124.79466448979798</v>
      </c>
      <c r="AA16" s="8">
        <f>AVERAGEIF('Raw Indices'!$B$2:$B$317,'Annual Averages'!AA$1,'Raw Indices'!$X$2:$X$317)</f>
        <v>128.2795176397949</v>
      </c>
      <c r="AB16" s="8">
        <f>AVERAGEIF('Raw Indices'!$B$2:$B$317,'Annual Averages'!AB$1,'Raw Indices'!$X$2:$X$317)</f>
        <v>130.70400052318692</v>
      </c>
      <c r="AC16" s="8">
        <f>AVERAGEIF('Raw Indices'!$B$2:$B$317,'Annual Averages'!AC$1,'Raw Indices'!$X$2:$X$317)</f>
        <v>133.17430613307502</v>
      </c>
    </row>
    <row r="19" spans="1:29" ht="16.8" x14ac:dyDescent="0.2">
      <c r="A19" s="40"/>
      <c r="B19" s="40" t="s">
        <v>86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</row>
    <row r="20" spans="1:29" x14ac:dyDescent="0.2"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" x14ac:dyDescent="0.3">
      <c r="B21" s="34" t="s">
        <v>85</v>
      </c>
      <c r="D21" s="30"/>
      <c r="E21" s="10"/>
      <c r="F21" s="10">
        <f t="shared" ref="F21:X21" si="0">F5/E5-1</f>
        <v>2.0944164869398429E-2</v>
      </c>
      <c r="G21" s="10">
        <f>G5/F5-1</f>
        <v>2.7931649610365206E-2</v>
      </c>
      <c r="H21" s="10">
        <f>H5/G5-1</f>
        <v>3.1100150705576146E-2</v>
      </c>
      <c r="I21" s="10">
        <f t="shared" si="0"/>
        <v>2.635308707591455E-2</v>
      </c>
      <c r="J21" s="10">
        <f t="shared" si="0"/>
        <v>3.7327924739999352E-2</v>
      </c>
      <c r="K21" s="10">
        <f t="shared" si="0"/>
        <v>4.1309593144188472E-2</v>
      </c>
      <c r="L21" s="10">
        <f t="shared" si="0"/>
        <v>2.9683192840877393E-2</v>
      </c>
      <c r="M21" s="10">
        <f t="shared" si="0"/>
        <v>4.57825715837612E-3</v>
      </c>
      <c r="N21" s="10">
        <f t="shared" si="0"/>
        <v>4.9629229105515371E-2</v>
      </c>
      <c r="O21" s="10">
        <f t="shared" si="0"/>
        <v>4.7981749273282803E-2</v>
      </c>
      <c r="P21" s="10">
        <f t="shared" si="0"/>
        <v>3.0897791510129391E-2</v>
      </c>
      <c r="Q21" s="10">
        <f t="shared" si="0"/>
        <v>2.8847791287762714E-2</v>
      </c>
      <c r="R21" s="10">
        <f t="shared" si="0"/>
        <v>1.9597457627118731E-2</v>
      </c>
      <c r="S21" s="10">
        <f t="shared" si="0"/>
        <v>1.0779220779220777E-2</v>
      </c>
      <c r="T21" s="10">
        <f t="shared" si="0"/>
        <v>2.1424900424001248E-2</v>
      </c>
      <c r="U21" s="10">
        <f t="shared" si="0"/>
        <v>3.7422560457875953E-2</v>
      </c>
      <c r="V21" s="10">
        <f t="shared" si="0"/>
        <v>3.0555639758707454E-2</v>
      </c>
      <c r="W21" s="10">
        <f t="shared" si="0"/>
        <v>2.5884636879724532E-2</v>
      </c>
      <c r="X21" s="10">
        <f t="shared" si="0"/>
        <v>1.2128336726209277E-2</v>
      </c>
      <c r="Y21" s="10">
        <f>Y5/X5-1</f>
        <v>4.4741803886011677E-2</v>
      </c>
      <c r="Z21" s="10">
        <f>Z5/Y5-1</f>
        <v>8.7654885340078481E-2</v>
      </c>
      <c r="AA21" s="10">
        <f>AA5/Z5-1</f>
        <v>5.1977404294029306E-2</v>
      </c>
      <c r="AB21" s="10">
        <f>AB5/AA5-1</f>
        <v>3.2144165620198173E-3</v>
      </c>
      <c r="AC21" s="10">
        <f>AC5/AB5-1</f>
        <v>-4.5095254881019065E-3</v>
      </c>
    </row>
    <row r="22" spans="1:29" x14ac:dyDescent="0.2"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x14ac:dyDescent="0.2">
      <c r="B23" s="27" t="s">
        <v>29</v>
      </c>
      <c r="D23" s="10">
        <f t="shared" ref="D23:AC23" si="1">D7/C7-1</f>
        <v>4.7492270697354622E-2</v>
      </c>
      <c r="E23" s="10">
        <f t="shared" si="1"/>
        <v>4.1485611215873019E-2</v>
      </c>
      <c r="F23" s="10">
        <f t="shared" si="1"/>
        <v>2.9835471935762969E-2</v>
      </c>
      <c r="G23" s="10">
        <f t="shared" si="1"/>
        <v>3.0347041736737301E-2</v>
      </c>
      <c r="H23" s="10">
        <f t="shared" si="1"/>
        <v>4.6294235477409407E-2</v>
      </c>
      <c r="I23" s="10">
        <f t="shared" si="1"/>
        <v>4.4600439622775712E-2</v>
      </c>
      <c r="J23" s="10">
        <f t="shared" si="1"/>
        <v>5.4235677436871743E-2</v>
      </c>
      <c r="K23" s="10">
        <f t="shared" si="1"/>
        <v>4.7839804262442831E-2</v>
      </c>
      <c r="L23" s="10">
        <f t="shared" si="1"/>
        <v>1.5054688460120591E-2</v>
      </c>
      <c r="M23" s="10">
        <f t="shared" si="1"/>
        <v>8.7777710515164475E-3</v>
      </c>
      <c r="N23" s="10">
        <f t="shared" si="1"/>
        <v>1.5362457993278955E-2</v>
      </c>
      <c r="O23" s="10">
        <f t="shared" si="1"/>
        <v>1.8085106382978555E-2</v>
      </c>
      <c r="P23" s="10">
        <f t="shared" si="1"/>
        <v>1.3235806339254585E-2</v>
      </c>
      <c r="Q23" s="10">
        <f t="shared" si="1"/>
        <v>1.6615102555288308E-2</v>
      </c>
      <c r="R23" s="10">
        <f t="shared" si="1"/>
        <v>1.5949053201081975E-2</v>
      </c>
      <c r="S23" s="10">
        <f t="shared" si="1"/>
        <v>2.6737671270871344E-2</v>
      </c>
      <c r="T23" s="10">
        <f t="shared" si="1"/>
        <v>2.577124642066031E-2</v>
      </c>
      <c r="U23" s="10">
        <f t="shared" si="1"/>
        <v>2.6335194353734437E-2</v>
      </c>
      <c r="V23" s="10">
        <f t="shared" si="1"/>
        <v>3.135584522221091E-2</v>
      </c>
      <c r="W23" s="10">
        <f t="shared" si="1"/>
        <v>3.1347962382445083E-2</v>
      </c>
      <c r="X23" s="10">
        <f>X7/W7-1</f>
        <v>1.6886187098952954E-2</v>
      </c>
      <c r="Y23" s="10">
        <f t="shared" si="1"/>
        <v>7.5247900555107439E-2</v>
      </c>
      <c r="Z23" s="10">
        <f t="shared" si="1"/>
        <v>5.7322161531400573E-2</v>
      </c>
      <c r="AA23" s="10">
        <f t="shared" si="1"/>
        <v>3.6374204829393797E-2</v>
      </c>
      <c r="AB23" s="10">
        <f t="shared" si="1"/>
        <v>1.753692328732348E-2</v>
      </c>
      <c r="AC23" s="10">
        <f t="shared" si="1"/>
        <v>1.7488175680259621E-2</v>
      </c>
    </row>
    <row r="24" spans="1:29" x14ac:dyDescent="0.2">
      <c r="B24" s="27" t="s">
        <v>32</v>
      </c>
      <c r="D24" s="10">
        <f t="shared" ref="D24:AC24" si="2">D8/C8-1</f>
        <v>4.8093438680865574E-2</v>
      </c>
      <c r="E24" s="10">
        <f t="shared" si="2"/>
        <v>7.3008849557522071E-2</v>
      </c>
      <c r="F24" s="10">
        <f t="shared" si="2"/>
        <v>2.5124093165330263E-2</v>
      </c>
      <c r="G24" s="10">
        <f t="shared" si="2"/>
        <v>4.2461263408820171E-2</v>
      </c>
      <c r="H24" s="10">
        <f t="shared" si="2"/>
        <v>2.0794626268400673E-2</v>
      </c>
      <c r="I24" s="10">
        <f t="shared" si="2"/>
        <v>3.8291914595729892E-2</v>
      </c>
      <c r="J24" s="10">
        <f t="shared" si="2"/>
        <v>6.4320388349514479E-2</v>
      </c>
      <c r="K24" s="10">
        <f t="shared" si="2"/>
        <v>6.1890282528822782E-2</v>
      </c>
      <c r="L24" s="10">
        <f t="shared" si="2"/>
        <v>1.1573107439002639E-2</v>
      </c>
      <c r="M24" s="10">
        <f t="shared" si="2"/>
        <v>1.1086866780680271E-2</v>
      </c>
      <c r="N24" s="10">
        <f t="shared" si="2"/>
        <v>-6.3575386410029688E-3</v>
      </c>
      <c r="O24" s="10">
        <f>O8/N8-1</f>
        <v>1.8372857478281324E-2</v>
      </c>
      <c r="P24" s="10">
        <f t="shared" si="2"/>
        <v>-1.0951639863970852E-3</v>
      </c>
      <c r="Q24" s="10">
        <f t="shared" si="2"/>
        <v>8.3669936526258315E-3</v>
      </c>
      <c r="R24" s="10">
        <f t="shared" si="2"/>
        <v>8.8698140200282882E-3</v>
      </c>
      <c r="S24" s="10">
        <f t="shared" si="2"/>
        <v>3.1820760068065779E-2</v>
      </c>
      <c r="T24" s="10">
        <f t="shared" si="2"/>
        <v>4.326315210818521E-2</v>
      </c>
      <c r="U24" s="10">
        <f t="shared" si="2"/>
        <v>2.1393192117188597E-2</v>
      </c>
      <c r="V24" s="10">
        <f t="shared" si="2"/>
        <v>4.2406108130416564E-2</v>
      </c>
      <c r="W24" s="10">
        <f t="shared" si="2"/>
        <v>4.345243986934566E-2</v>
      </c>
      <c r="X24" s="10">
        <f>X8/W8-1</f>
        <v>-2.7651299563649978E-2</v>
      </c>
      <c r="Y24" s="10">
        <f t="shared" si="2"/>
        <v>7.6240183405687389E-2</v>
      </c>
      <c r="Z24" s="10">
        <f t="shared" si="2"/>
        <v>5.17241683348586E-2</v>
      </c>
      <c r="AA24" s="10">
        <f t="shared" si="2"/>
        <v>3.2013063399624953E-2</v>
      </c>
      <c r="AB24" s="10">
        <f t="shared" si="2"/>
        <v>1.753692328732348E-2</v>
      </c>
      <c r="AC24" s="10">
        <f t="shared" si="2"/>
        <v>1.7488175680259399E-2</v>
      </c>
    </row>
    <row r="25" spans="1:29" x14ac:dyDescent="0.2">
      <c r="B25" s="27" t="s">
        <v>34</v>
      </c>
      <c r="D25" s="10" t="e">
        <f t="shared" ref="D25:AC25" si="3">D9/C9-1</f>
        <v>#VALUE!</v>
      </c>
      <c r="E25" s="10" t="e">
        <f t="shared" si="3"/>
        <v>#VALUE!</v>
      </c>
      <c r="F25" s="10" t="e">
        <f t="shared" si="3"/>
        <v>#VALUE!</v>
      </c>
      <c r="G25" s="10" t="e">
        <f t="shared" si="3"/>
        <v>#VALUE!</v>
      </c>
      <c r="H25" s="10" t="e">
        <f t="shared" si="3"/>
        <v>#VALUE!</v>
      </c>
      <c r="I25" s="10" t="e">
        <f t="shared" si="3"/>
        <v>#VALUE!</v>
      </c>
      <c r="J25" s="10" t="e">
        <f t="shared" si="3"/>
        <v>#VALUE!</v>
      </c>
      <c r="K25" s="10" t="e">
        <f t="shared" si="3"/>
        <v>#VALUE!</v>
      </c>
      <c r="L25" s="10" t="e">
        <f t="shared" si="3"/>
        <v>#VALUE!</v>
      </c>
      <c r="M25" s="10" t="e">
        <f t="shared" si="3"/>
        <v>#VALUE!</v>
      </c>
      <c r="N25" s="10" t="e">
        <f t="shared" si="3"/>
        <v>#VALUE!</v>
      </c>
      <c r="O25" s="10" t="e">
        <f t="shared" si="3"/>
        <v>#VALUE!</v>
      </c>
      <c r="P25" s="10" t="e">
        <f t="shared" si="3"/>
        <v>#VALUE!</v>
      </c>
      <c r="Q25" s="10" t="e">
        <f t="shared" si="3"/>
        <v>#VALUE!</v>
      </c>
      <c r="R25" s="10" t="e">
        <f t="shared" si="3"/>
        <v>#VALUE!</v>
      </c>
      <c r="S25" s="10" t="e">
        <f t="shared" si="3"/>
        <v>#VALUE!</v>
      </c>
      <c r="T25" s="10" t="e">
        <f t="shared" si="3"/>
        <v>#VALUE!</v>
      </c>
      <c r="U25" s="10" t="e">
        <f t="shared" si="3"/>
        <v>#VALUE!</v>
      </c>
      <c r="V25" s="10" t="e">
        <f t="shared" si="3"/>
        <v>#VALUE!</v>
      </c>
      <c r="W25" s="10" t="e">
        <f t="shared" si="3"/>
        <v>#VALUE!</v>
      </c>
      <c r="X25" s="10" t="e">
        <f>X9/W9-1</f>
        <v>#VALUE!</v>
      </c>
      <c r="Y25" s="10" t="e">
        <f>Y9/X9-1</f>
        <v>#VALUE!</v>
      </c>
      <c r="Z25" s="10" t="e">
        <f t="shared" si="3"/>
        <v>#VALUE!</v>
      </c>
      <c r="AA25" s="10" t="e">
        <f t="shared" si="3"/>
        <v>#VALUE!</v>
      </c>
      <c r="AB25" s="10" t="e">
        <f t="shared" si="3"/>
        <v>#VALUE!</v>
      </c>
      <c r="AC25" s="10" t="e">
        <f t="shared" si="3"/>
        <v>#VALUE!</v>
      </c>
    </row>
    <row r="26" spans="1:29" s="75" customFormat="1" x14ac:dyDescent="0.2">
      <c r="B26" s="76" t="s">
        <v>36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 t="e">
        <f>N10/M10-1</f>
        <v>#VALUE!</v>
      </c>
      <c r="O26" s="77" t="e">
        <f t="shared" ref="O26:AC26" si="4">O10/N10-1</f>
        <v>#VALUE!</v>
      </c>
      <c r="P26" s="77" t="e">
        <f t="shared" si="4"/>
        <v>#VALUE!</v>
      </c>
      <c r="Q26" s="77" t="e">
        <f t="shared" si="4"/>
        <v>#VALUE!</v>
      </c>
      <c r="R26" s="77" t="e">
        <f t="shared" si="4"/>
        <v>#VALUE!</v>
      </c>
      <c r="S26" s="77" t="e">
        <f t="shared" si="4"/>
        <v>#VALUE!</v>
      </c>
      <c r="T26" s="77" t="e">
        <f t="shared" si="4"/>
        <v>#VALUE!</v>
      </c>
      <c r="U26" s="77" t="e">
        <f t="shared" si="4"/>
        <v>#VALUE!</v>
      </c>
      <c r="V26" s="77" t="e">
        <f>V10/U10-1</f>
        <v>#VALUE!</v>
      </c>
      <c r="W26" s="77" t="e">
        <f>W10/V10-1</f>
        <v>#VALUE!</v>
      </c>
      <c r="X26" s="77" t="e">
        <f>X10/W10-1</f>
        <v>#VALUE!</v>
      </c>
      <c r="Y26" s="77" t="e">
        <f>Y10/X10-1</f>
        <v>#VALUE!</v>
      </c>
      <c r="Z26" s="77" t="e">
        <f t="shared" si="4"/>
        <v>#VALUE!</v>
      </c>
      <c r="AA26" s="77" t="e">
        <f t="shared" si="4"/>
        <v>#VALUE!</v>
      </c>
      <c r="AB26" s="77" t="e">
        <f t="shared" si="4"/>
        <v>#VALUE!</v>
      </c>
      <c r="AC26" s="77" t="e">
        <f t="shared" si="4"/>
        <v>#VALUE!</v>
      </c>
    </row>
    <row r="27" spans="1:29" x14ac:dyDescent="0.2">
      <c r="B27" s="28" t="s">
        <v>39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 t="e">
        <f t="shared" ref="N27:AC27" si="5">N11/M11-1</f>
        <v>#DIV/0!</v>
      </c>
      <c r="O27" s="10" t="e">
        <f t="shared" si="5"/>
        <v>#DIV/0!</v>
      </c>
      <c r="P27" s="10" t="e">
        <f t="shared" si="5"/>
        <v>#DIV/0!</v>
      </c>
      <c r="Q27" s="10" t="e">
        <f t="shared" si="5"/>
        <v>#DIV/0!</v>
      </c>
      <c r="R27" s="10" t="e">
        <f t="shared" si="5"/>
        <v>#DIV/0!</v>
      </c>
      <c r="S27" s="10" t="e">
        <f t="shared" si="5"/>
        <v>#DIV/0!</v>
      </c>
      <c r="T27" s="10" t="e">
        <f t="shared" si="5"/>
        <v>#DIV/0!</v>
      </c>
      <c r="U27" s="10" t="e">
        <f t="shared" si="5"/>
        <v>#DIV/0!</v>
      </c>
      <c r="V27" s="10" t="e">
        <f t="shared" si="5"/>
        <v>#DIV/0!</v>
      </c>
      <c r="W27" s="10" t="e">
        <f t="shared" si="5"/>
        <v>#DIV/0!</v>
      </c>
      <c r="X27" s="10" t="e">
        <f>X11/W11-1</f>
        <v>#DIV/0!</v>
      </c>
      <c r="Y27" s="10" t="e">
        <f t="shared" si="5"/>
        <v>#DIV/0!</v>
      </c>
      <c r="Z27" s="10" t="e">
        <f t="shared" si="5"/>
        <v>#DIV/0!</v>
      </c>
      <c r="AA27" s="10" t="e">
        <f t="shared" si="5"/>
        <v>#DIV/0!</v>
      </c>
      <c r="AB27" s="10" t="e">
        <f t="shared" si="5"/>
        <v>#DIV/0!</v>
      </c>
      <c r="AC27" s="10" t="e">
        <f t="shared" si="5"/>
        <v>#DIV/0!</v>
      </c>
    </row>
    <row r="28" spans="1:29" x14ac:dyDescent="0.2">
      <c r="B28" s="28" t="s">
        <v>41</v>
      </c>
      <c r="D28" s="10" t="e">
        <f t="shared" ref="D28:AC28" si="6">D12/C12-1</f>
        <v>#VALUE!</v>
      </c>
      <c r="E28" s="10" t="e">
        <f t="shared" si="6"/>
        <v>#VALUE!</v>
      </c>
      <c r="F28" s="10" t="e">
        <f t="shared" si="6"/>
        <v>#VALUE!</v>
      </c>
      <c r="G28" s="10" t="e">
        <f t="shared" si="6"/>
        <v>#VALUE!</v>
      </c>
      <c r="H28" s="10" t="e">
        <f t="shared" si="6"/>
        <v>#VALUE!</v>
      </c>
      <c r="I28" s="10" t="e">
        <f t="shared" si="6"/>
        <v>#VALUE!</v>
      </c>
      <c r="J28" s="10" t="e">
        <f t="shared" si="6"/>
        <v>#VALUE!</v>
      </c>
      <c r="K28" s="10" t="e">
        <f t="shared" si="6"/>
        <v>#VALUE!</v>
      </c>
      <c r="L28" s="10" t="e">
        <f t="shared" si="6"/>
        <v>#VALUE!</v>
      </c>
      <c r="M28" s="10" t="e">
        <f t="shared" si="6"/>
        <v>#VALUE!</v>
      </c>
      <c r="N28" s="10" t="e">
        <f t="shared" si="6"/>
        <v>#VALUE!</v>
      </c>
      <c r="O28" s="10" t="e">
        <f t="shared" si="6"/>
        <v>#VALUE!</v>
      </c>
      <c r="P28" s="10" t="e">
        <f t="shared" si="6"/>
        <v>#VALUE!</v>
      </c>
      <c r="Q28" s="10" t="e">
        <f t="shared" si="6"/>
        <v>#VALUE!</v>
      </c>
      <c r="R28" s="10" t="e">
        <f t="shared" si="6"/>
        <v>#VALUE!</v>
      </c>
      <c r="S28" s="10" t="e">
        <f t="shared" si="6"/>
        <v>#VALUE!</v>
      </c>
      <c r="T28" s="10" t="e">
        <f t="shared" si="6"/>
        <v>#VALUE!</v>
      </c>
      <c r="U28" s="10" t="e">
        <f t="shared" si="6"/>
        <v>#VALUE!</v>
      </c>
      <c r="V28" s="10" t="e">
        <f t="shared" si="6"/>
        <v>#VALUE!</v>
      </c>
      <c r="W28" s="10" t="e">
        <f t="shared" si="6"/>
        <v>#VALUE!</v>
      </c>
      <c r="X28" s="10" t="e">
        <f t="shared" si="6"/>
        <v>#VALUE!</v>
      </c>
      <c r="Y28" s="10" t="e">
        <f t="shared" si="6"/>
        <v>#VALUE!</v>
      </c>
      <c r="Z28" s="10" t="e">
        <f t="shared" si="6"/>
        <v>#VALUE!</v>
      </c>
      <c r="AA28" s="10" t="e">
        <f t="shared" si="6"/>
        <v>#VALUE!</v>
      </c>
      <c r="AB28" s="10" t="e">
        <f t="shared" si="6"/>
        <v>#VALUE!</v>
      </c>
      <c r="AC28" s="10" t="e">
        <f t="shared" si="6"/>
        <v>#VALUE!</v>
      </c>
    </row>
    <row r="29" spans="1:29" x14ac:dyDescent="0.2">
      <c r="B29" s="28" t="s">
        <v>43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 t="e">
        <f t="shared" ref="N29:AC29" si="7">N13/M13-1</f>
        <v>#DIV/0!</v>
      </c>
      <c r="O29" s="10" t="e">
        <f t="shared" si="7"/>
        <v>#DIV/0!</v>
      </c>
      <c r="P29" s="10" t="e">
        <f t="shared" si="7"/>
        <v>#DIV/0!</v>
      </c>
      <c r="Q29" s="10" t="e">
        <f t="shared" si="7"/>
        <v>#DIV/0!</v>
      </c>
      <c r="R29" s="10" t="e">
        <f t="shared" si="7"/>
        <v>#DIV/0!</v>
      </c>
      <c r="S29" s="10" t="e">
        <f t="shared" si="7"/>
        <v>#DIV/0!</v>
      </c>
      <c r="T29" s="10" t="e">
        <f t="shared" si="7"/>
        <v>#DIV/0!</v>
      </c>
      <c r="U29" s="10" t="e">
        <f t="shared" si="7"/>
        <v>#DIV/0!</v>
      </c>
      <c r="V29" s="10" t="e">
        <f t="shared" si="7"/>
        <v>#DIV/0!</v>
      </c>
      <c r="W29" s="10" t="e">
        <f t="shared" si="7"/>
        <v>#DIV/0!</v>
      </c>
      <c r="X29" s="10" t="e">
        <f t="shared" si="7"/>
        <v>#DIV/0!</v>
      </c>
      <c r="Y29" s="10" t="e">
        <f t="shared" si="7"/>
        <v>#DIV/0!</v>
      </c>
      <c r="Z29" s="10" t="e">
        <f t="shared" si="7"/>
        <v>#DIV/0!</v>
      </c>
      <c r="AA29" s="10" t="e">
        <f t="shared" si="7"/>
        <v>#DIV/0!</v>
      </c>
      <c r="AB29" s="10" t="e">
        <f t="shared" si="7"/>
        <v>#DIV/0!</v>
      </c>
      <c r="AC29" s="10" t="e">
        <f t="shared" si="7"/>
        <v>#DIV/0!</v>
      </c>
    </row>
    <row r="30" spans="1:29" x14ac:dyDescent="0.2">
      <c r="B30" s="28" t="s">
        <v>45</v>
      </c>
      <c r="D30" s="10" t="e">
        <f t="shared" ref="D30:AC30" si="8">D14/C14-1</f>
        <v>#VALUE!</v>
      </c>
      <c r="E30" s="10" t="e">
        <f t="shared" si="8"/>
        <v>#VALUE!</v>
      </c>
      <c r="F30" s="10" t="e">
        <f t="shared" si="8"/>
        <v>#VALUE!</v>
      </c>
      <c r="G30" s="10" t="e">
        <f t="shared" si="8"/>
        <v>#VALUE!</v>
      </c>
      <c r="H30" s="10" t="e">
        <f t="shared" si="8"/>
        <v>#VALUE!</v>
      </c>
      <c r="I30" s="10" t="e">
        <f t="shared" si="8"/>
        <v>#VALUE!</v>
      </c>
      <c r="J30" s="10" t="e">
        <f t="shared" si="8"/>
        <v>#VALUE!</v>
      </c>
      <c r="K30" s="10" t="e">
        <f t="shared" si="8"/>
        <v>#VALUE!</v>
      </c>
      <c r="L30" s="10" t="e">
        <f t="shared" si="8"/>
        <v>#VALUE!</v>
      </c>
      <c r="M30" s="10" t="e">
        <f t="shared" si="8"/>
        <v>#VALUE!</v>
      </c>
      <c r="N30" s="10" t="e">
        <f t="shared" si="8"/>
        <v>#VALUE!</v>
      </c>
      <c r="O30" s="10" t="e">
        <f t="shared" si="8"/>
        <v>#VALUE!</v>
      </c>
      <c r="P30" s="10" t="e">
        <f t="shared" si="8"/>
        <v>#VALUE!</v>
      </c>
      <c r="Q30" s="10" t="e">
        <f t="shared" si="8"/>
        <v>#VALUE!</v>
      </c>
      <c r="R30" s="10" t="e">
        <f t="shared" si="8"/>
        <v>#VALUE!</v>
      </c>
      <c r="S30" s="10" t="e">
        <f t="shared" si="8"/>
        <v>#VALUE!</v>
      </c>
      <c r="T30" s="10" t="e">
        <f t="shared" si="8"/>
        <v>#VALUE!</v>
      </c>
      <c r="U30" s="10" t="e">
        <f t="shared" si="8"/>
        <v>#VALUE!</v>
      </c>
      <c r="V30" s="10" t="e">
        <f t="shared" si="8"/>
        <v>#VALUE!</v>
      </c>
      <c r="W30" s="10" t="e">
        <f t="shared" si="8"/>
        <v>#VALUE!</v>
      </c>
      <c r="X30" s="10" t="e">
        <f t="shared" si="8"/>
        <v>#VALUE!</v>
      </c>
      <c r="Y30" s="10" t="e">
        <f t="shared" si="8"/>
        <v>#VALUE!</v>
      </c>
      <c r="Z30" s="10" t="e">
        <f t="shared" si="8"/>
        <v>#VALUE!</v>
      </c>
      <c r="AA30" s="10" t="e">
        <f t="shared" si="8"/>
        <v>#VALUE!</v>
      </c>
      <c r="AB30" s="10" t="e">
        <f t="shared" si="8"/>
        <v>#VALUE!</v>
      </c>
      <c r="AC30" s="10" t="e">
        <f t="shared" si="8"/>
        <v>#VALUE!</v>
      </c>
    </row>
    <row r="31" spans="1:29" x14ac:dyDescent="0.2">
      <c r="B31" s="29" t="s">
        <v>48</v>
      </c>
      <c r="D31" s="10" t="e">
        <f t="shared" ref="D31:AC31" si="9">D15/C15-1</f>
        <v>#VALUE!</v>
      </c>
      <c r="E31" s="10" t="e">
        <f t="shared" si="9"/>
        <v>#VALUE!</v>
      </c>
      <c r="F31" s="10" t="e">
        <f t="shared" si="9"/>
        <v>#VALUE!</v>
      </c>
      <c r="G31" s="10" t="e">
        <f t="shared" si="9"/>
        <v>#VALUE!</v>
      </c>
      <c r="H31" s="10" t="e">
        <f t="shared" si="9"/>
        <v>#VALUE!</v>
      </c>
      <c r="I31" s="10" t="e">
        <f t="shared" si="9"/>
        <v>#VALUE!</v>
      </c>
      <c r="J31" s="10" t="e">
        <f t="shared" si="9"/>
        <v>#VALUE!</v>
      </c>
      <c r="K31" s="10" t="e">
        <f t="shared" si="9"/>
        <v>#VALUE!</v>
      </c>
      <c r="L31" s="10" t="e">
        <f t="shared" si="9"/>
        <v>#VALUE!</v>
      </c>
      <c r="M31" s="10" t="e">
        <f t="shared" si="9"/>
        <v>#VALUE!</v>
      </c>
      <c r="N31" s="10" t="e">
        <f t="shared" si="9"/>
        <v>#VALUE!</v>
      </c>
      <c r="O31" s="10" t="e">
        <f t="shared" si="9"/>
        <v>#VALUE!</v>
      </c>
      <c r="P31" s="10" t="e">
        <f t="shared" si="9"/>
        <v>#VALUE!</v>
      </c>
      <c r="Q31" s="10" t="e">
        <f t="shared" si="9"/>
        <v>#VALUE!</v>
      </c>
      <c r="R31" s="10" t="e">
        <f t="shared" si="9"/>
        <v>#VALUE!</v>
      </c>
      <c r="S31" s="10" t="e">
        <f t="shared" si="9"/>
        <v>#VALUE!</v>
      </c>
      <c r="T31" s="10" t="e">
        <f t="shared" si="9"/>
        <v>#VALUE!</v>
      </c>
      <c r="U31" s="10" t="e">
        <f t="shared" si="9"/>
        <v>#VALUE!</v>
      </c>
      <c r="V31" s="10" t="e">
        <f t="shared" si="9"/>
        <v>#VALUE!</v>
      </c>
      <c r="W31" s="10" t="e">
        <f t="shared" si="9"/>
        <v>#VALUE!</v>
      </c>
      <c r="X31" s="10" t="e">
        <f t="shared" si="9"/>
        <v>#VALUE!</v>
      </c>
      <c r="Y31" s="10" t="e">
        <f t="shared" si="9"/>
        <v>#VALUE!</v>
      </c>
      <c r="Z31" s="10" t="e">
        <f t="shared" si="9"/>
        <v>#VALUE!</v>
      </c>
      <c r="AA31" s="10" t="e">
        <f t="shared" si="9"/>
        <v>#VALUE!</v>
      </c>
      <c r="AB31" s="10" t="e">
        <f t="shared" si="9"/>
        <v>#VALUE!</v>
      </c>
      <c r="AC31" s="10" t="e">
        <f t="shared" si="9"/>
        <v>#VALUE!</v>
      </c>
    </row>
    <row r="32" spans="1:29" x14ac:dyDescent="0.2">
      <c r="B32" s="28" t="s">
        <v>50</v>
      </c>
      <c r="D32" s="10">
        <f t="shared" ref="D32:AC32" si="10">D16/C16-1</f>
        <v>7.919049714034454E-3</v>
      </c>
      <c r="E32" s="10">
        <f t="shared" si="10"/>
        <v>8.7298123090351343E-3</v>
      </c>
      <c r="F32" s="10">
        <f t="shared" si="10"/>
        <v>6.2743401125056053E-3</v>
      </c>
      <c r="G32" s="10">
        <f t="shared" si="10"/>
        <v>-2.1500752526359967E-4</v>
      </c>
      <c r="H32" s="10">
        <f t="shared" si="10"/>
        <v>1.4623655913978517E-2</v>
      </c>
      <c r="I32" s="10">
        <f t="shared" si="10"/>
        <v>2.7977956761339406E-2</v>
      </c>
      <c r="J32" s="10">
        <f t="shared" si="10"/>
        <v>2.1855670103092972E-2</v>
      </c>
      <c r="K32" s="10">
        <f t="shared" si="10"/>
        <v>2.8954802259886891E-2</v>
      </c>
      <c r="L32" s="10">
        <f t="shared" si="10"/>
        <v>3.4611236395724942E-2</v>
      </c>
      <c r="M32" s="10">
        <f t="shared" si="10"/>
        <v>1.1751326762699188E-2</v>
      </c>
      <c r="N32" s="10">
        <f t="shared" si="10"/>
        <v>1.2457849381790842E-2</v>
      </c>
      <c r="O32" s="10">
        <f t="shared" si="10"/>
        <v>3.6358590063835461E-2</v>
      </c>
      <c r="P32" s="10">
        <f t="shared" si="10"/>
        <v>1.9014461703267482E-2</v>
      </c>
      <c r="Q32" s="10">
        <f t="shared" si="10"/>
        <v>2.4616732369688865E-2</v>
      </c>
      <c r="R32" s="10">
        <f t="shared" si="10"/>
        <v>1.5646374829001664E-2</v>
      </c>
      <c r="S32" s="10">
        <f t="shared" si="10"/>
        <v>1.3890058085697321E-2</v>
      </c>
      <c r="T32" s="10">
        <f t="shared" si="10"/>
        <v>1.9511790102956006E-2</v>
      </c>
      <c r="U32" s="10">
        <f t="shared" si="10"/>
        <v>1.5799332193175308E-2</v>
      </c>
      <c r="V32" s="10">
        <f t="shared" si="10"/>
        <v>1.314840054517763E-2</v>
      </c>
      <c r="W32" s="10">
        <f t="shared" si="10"/>
        <v>1.3452559943024411E-2</v>
      </c>
      <c r="X32" s="10">
        <f t="shared" si="10"/>
        <v>6.2465838994298917E-3</v>
      </c>
      <c r="Y32" s="10">
        <f t="shared" si="10"/>
        <v>4.4696205478388817E-2</v>
      </c>
      <c r="Z32" s="10">
        <f t="shared" si="10"/>
        <v>0.11233452713182501</v>
      </c>
      <c r="AA32" s="10">
        <f t="shared" si="10"/>
        <v>2.7924696654654024E-2</v>
      </c>
      <c r="AB32" s="10">
        <f t="shared" si="10"/>
        <v>1.8899999999999251E-2</v>
      </c>
      <c r="AC32" s="10">
        <f t="shared" si="10"/>
        <v>1.8899999999999029E-2</v>
      </c>
    </row>
    <row r="35" spans="1:29" ht="16.8" x14ac:dyDescent="0.2">
      <c r="A35" s="40"/>
      <c r="B35" s="40" t="s">
        <v>87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7" spans="1:29" x14ac:dyDescent="0.2">
      <c r="B37" s="27" t="s">
        <v>29</v>
      </c>
      <c r="F37" s="10">
        <f t="shared" ref="F37:AC37" si="11">(1+F23)/(1+F$21)-1</f>
        <v>8.7089062970471254E-3</v>
      </c>
      <c r="G37" s="10">
        <f t="shared" si="11"/>
        <v>2.3497594682366785E-3</v>
      </c>
      <c r="H37" s="10">
        <f t="shared" si="11"/>
        <v>1.4735799196068378E-2</v>
      </c>
      <c r="I37" s="10">
        <f>(1+I23)/(1+I$21)-1</f>
        <v>1.7778825607518645E-2</v>
      </c>
      <c r="J37" s="10">
        <f t="shared" si="11"/>
        <v>1.6299332442159198E-2</v>
      </c>
      <c r="K37" s="10">
        <f t="shared" si="11"/>
        <v>6.2711523654908063E-3</v>
      </c>
      <c r="L37" s="10">
        <f>(1+L23)/(1+L$21)-1</f>
        <v>-1.4206801162206961E-2</v>
      </c>
      <c r="M37" s="10">
        <f t="shared" si="11"/>
        <v>4.1803750610922563E-3</v>
      </c>
      <c r="N37" s="10">
        <f t="shared" si="11"/>
        <v>-3.2646548097215455E-2</v>
      </c>
      <c r="O37" s="10">
        <f t="shared" si="11"/>
        <v>-2.8527827809058603E-2</v>
      </c>
      <c r="P37" s="10">
        <f t="shared" si="11"/>
        <v>-1.7132624898732463E-2</v>
      </c>
      <c r="Q37" s="10">
        <f t="shared" si="11"/>
        <v>-1.1889697228356089E-2</v>
      </c>
      <c r="R37" s="10">
        <f t="shared" si="11"/>
        <v>-3.5782792500558269E-3</v>
      </c>
      <c r="S37" s="10">
        <f t="shared" si="11"/>
        <v>1.5788265294322201E-2</v>
      </c>
      <c r="T37" s="10">
        <f t="shared" si="11"/>
        <v>4.2551792058866944E-3</v>
      </c>
      <c r="U37" s="10">
        <f t="shared" si="11"/>
        <v>-1.0687415645990961E-2</v>
      </c>
      <c r="V37" s="10">
        <f t="shared" si="11"/>
        <v>7.7647963160032418E-4</v>
      </c>
      <c r="W37" s="10">
        <f t="shared" si="11"/>
        <v>5.3254774526476645E-3</v>
      </c>
      <c r="X37" s="10">
        <f t="shared" si="11"/>
        <v>4.7008370382488618E-3</v>
      </c>
      <c r="Y37" s="10">
        <f t="shared" si="11"/>
        <v>2.9199651584367992E-2</v>
      </c>
      <c r="Z37" s="10">
        <f t="shared" si="11"/>
        <v>-2.7888187896286332E-2</v>
      </c>
      <c r="AA37" s="10">
        <f t="shared" si="11"/>
        <v>-1.4832257233801216E-2</v>
      </c>
      <c r="AB37" s="10">
        <f t="shared" si="11"/>
        <v>1.4276615735234754E-2</v>
      </c>
      <c r="AC37" s="10">
        <f t="shared" si="11"/>
        <v>2.2097349730189286E-2</v>
      </c>
    </row>
    <row r="38" spans="1:29" x14ac:dyDescent="0.2">
      <c r="B38" s="27" t="s">
        <v>32</v>
      </c>
      <c r="F38" s="10">
        <f t="shared" ref="F38:AC38" si="12">(1+F24)/(1+F$21)-1</f>
        <v>4.0941791331621236E-3</v>
      </c>
      <c r="G38" s="10">
        <f t="shared" si="12"/>
        <v>1.4134805367616021E-2</v>
      </c>
      <c r="H38" s="10">
        <f t="shared" si="12"/>
        <v>-9.9946881300748691E-3</v>
      </c>
      <c r="I38" s="10">
        <f>(1+I24)/(1+I$21)-1</f>
        <v>1.1632281005583778E-2</v>
      </c>
      <c r="J38" s="10">
        <f t="shared" si="12"/>
        <v>2.6021148149733442E-2</v>
      </c>
      <c r="K38" s="10">
        <f t="shared" si="12"/>
        <v>1.9764236803477164E-2</v>
      </c>
      <c r="L38" s="10">
        <f t="shared" si="12"/>
        <v>-1.7588016904412473E-2</v>
      </c>
      <c r="M38" s="10">
        <f t="shared" si="12"/>
        <v>6.4789473352875326E-3</v>
      </c>
      <c r="N38" s="10">
        <f t="shared" si="12"/>
        <v>-5.3339566195417132E-2</v>
      </c>
      <c r="O38" s="10">
        <f t="shared" si="12"/>
        <v>-2.8253251371537336E-2</v>
      </c>
      <c r="P38" s="10">
        <f t="shared" si="12"/>
        <v>-3.1034071233832949E-2</v>
      </c>
      <c r="Q38" s="10">
        <f t="shared" si="12"/>
        <v>-1.9906537982165462E-2</v>
      </c>
      <c r="R38" s="10">
        <f t="shared" si="12"/>
        <v>-1.0521449937759386E-2</v>
      </c>
      <c r="S38" s="10">
        <f t="shared" si="12"/>
        <v>2.0817146668907327E-2</v>
      </c>
      <c r="T38" s="10">
        <f t="shared" si="12"/>
        <v>2.1380183384132057E-2</v>
      </c>
      <c r="U38" s="10">
        <f t="shared" si="12"/>
        <v>-1.5451146863060927E-2</v>
      </c>
      <c r="V38" s="10">
        <f t="shared" si="12"/>
        <v>1.1499105836229928E-2</v>
      </c>
      <c r="W38" s="10">
        <f t="shared" si="12"/>
        <v>1.7124540477625683E-2</v>
      </c>
      <c r="X38" s="10">
        <f t="shared" ref="X38:X43" si="13">(1+X24)/(1+X$21)-1</f>
        <v>-3.930295679550766E-2</v>
      </c>
      <c r="Y38" s="10">
        <f t="shared" si="12"/>
        <v>3.0149439222700414E-2</v>
      </c>
      <c r="Z38" s="10">
        <f t="shared" si="12"/>
        <v>-3.3035034816200293E-2</v>
      </c>
      <c r="AA38" s="10">
        <f t="shared" si="12"/>
        <v>-1.8977917978953318E-2</v>
      </c>
      <c r="AB38" s="10">
        <f t="shared" si="12"/>
        <v>1.4276615735234754E-2</v>
      </c>
      <c r="AC38" s="10">
        <f t="shared" si="12"/>
        <v>2.2097349730189064E-2</v>
      </c>
    </row>
    <row r="39" spans="1:29" x14ac:dyDescent="0.2">
      <c r="B39" s="27" t="s">
        <v>34</v>
      </c>
      <c r="F39" s="10" t="e">
        <f t="shared" ref="F39:O39" si="14">(1+F25)/(1+F$21)-1</f>
        <v>#VALUE!</v>
      </c>
      <c r="G39" s="10" t="e">
        <f t="shared" si="14"/>
        <v>#VALUE!</v>
      </c>
      <c r="H39" s="10" t="e">
        <f t="shared" si="14"/>
        <v>#VALUE!</v>
      </c>
      <c r="I39" s="10" t="e">
        <f t="shared" si="14"/>
        <v>#VALUE!</v>
      </c>
      <c r="J39" s="10" t="e">
        <f t="shared" si="14"/>
        <v>#VALUE!</v>
      </c>
      <c r="K39" s="10" t="e">
        <f t="shared" si="14"/>
        <v>#VALUE!</v>
      </c>
      <c r="L39" s="10" t="e">
        <f t="shared" si="14"/>
        <v>#VALUE!</v>
      </c>
      <c r="M39" s="10" t="e">
        <f t="shared" si="14"/>
        <v>#VALUE!</v>
      </c>
      <c r="N39" s="10" t="e">
        <f>(1+N25)/(1+N$21)-1</f>
        <v>#VALUE!</v>
      </c>
      <c r="O39" s="10" t="e">
        <f t="shared" si="14"/>
        <v>#VALUE!</v>
      </c>
      <c r="P39" s="10" t="e">
        <f t="shared" ref="P39:AC39" si="15">(1+P25)/(1+P$21)-1</f>
        <v>#VALUE!</v>
      </c>
      <c r="Q39" s="10" t="e">
        <f t="shared" si="15"/>
        <v>#VALUE!</v>
      </c>
      <c r="R39" s="10" t="e">
        <f t="shared" si="15"/>
        <v>#VALUE!</v>
      </c>
      <c r="S39" s="10" t="e">
        <f t="shared" si="15"/>
        <v>#VALUE!</v>
      </c>
      <c r="T39" s="10" t="e">
        <f t="shared" si="15"/>
        <v>#VALUE!</v>
      </c>
      <c r="U39" s="10" t="e">
        <f t="shared" si="15"/>
        <v>#VALUE!</v>
      </c>
      <c r="V39" s="10" t="e">
        <f t="shared" si="15"/>
        <v>#VALUE!</v>
      </c>
      <c r="W39" s="10" t="e">
        <f t="shared" si="15"/>
        <v>#VALUE!</v>
      </c>
      <c r="X39" s="10" t="e">
        <f t="shared" si="13"/>
        <v>#VALUE!</v>
      </c>
      <c r="Y39" s="10" t="e">
        <f t="shared" si="15"/>
        <v>#VALUE!</v>
      </c>
      <c r="Z39" s="10" t="e">
        <f t="shared" si="15"/>
        <v>#VALUE!</v>
      </c>
      <c r="AA39" s="10" t="e">
        <f t="shared" si="15"/>
        <v>#VALUE!</v>
      </c>
      <c r="AB39" s="10" t="e">
        <f t="shared" si="15"/>
        <v>#VALUE!</v>
      </c>
      <c r="AC39" s="10" t="e">
        <f t="shared" si="15"/>
        <v>#VALUE!</v>
      </c>
    </row>
    <row r="40" spans="1:29" x14ac:dyDescent="0.2">
      <c r="B40" s="27" t="s">
        <v>36</v>
      </c>
      <c r="F40" s="10"/>
      <c r="G40" s="10"/>
      <c r="H40" s="10"/>
      <c r="I40" s="10"/>
      <c r="J40" s="10"/>
      <c r="K40" s="10"/>
      <c r="L40" s="10"/>
      <c r="M40" s="10"/>
      <c r="N40" s="10" t="e">
        <f t="shared" ref="N40:AC40" si="16">(1+N26)/(1+N$21)-1</f>
        <v>#VALUE!</v>
      </c>
      <c r="O40" s="10" t="e">
        <f t="shared" si="16"/>
        <v>#VALUE!</v>
      </c>
      <c r="P40" s="10" t="e">
        <f t="shared" si="16"/>
        <v>#VALUE!</v>
      </c>
      <c r="Q40" s="10" t="e">
        <f t="shared" si="16"/>
        <v>#VALUE!</v>
      </c>
      <c r="R40" s="10" t="e">
        <f t="shared" si="16"/>
        <v>#VALUE!</v>
      </c>
      <c r="S40" s="10" t="e">
        <f t="shared" si="16"/>
        <v>#VALUE!</v>
      </c>
      <c r="T40" s="10" t="e">
        <f t="shared" si="16"/>
        <v>#VALUE!</v>
      </c>
      <c r="U40" s="10" t="e">
        <f t="shared" si="16"/>
        <v>#VALUE!</v>
      </c>
      <c r="V40" s="10" t="e">
        <f t="shared" si="16"/>
        <v>#VALUE!</v>
      </c>
      <c r="W40" s="10" t="e">
        <f t="shared" si="16"/>
        <v>#VALUE!</v>
      </c>
      <c r="X40" s="10" t="e">
        <f t="shared" si="13"/>
        <v>#VALUE!</v>
      </c>
      <c r="Y40" s="10" t="e">
        <f t="shared" si="16"/>
        <v>#VALUE!</v>
      </c>
      <c r="Z40" s="10" t="e">
        <f t="shared" si="16"/>
        <v>#VALUE!</v>
      </c>
      <c r="AA40" s="10" t="e">
        <f t="shared" si="16"/>
        <v>#VALUE!</v>
      </c>
      <c r="AB40" s="10" t="e">
        <f t="shared" si="16"/>
        <v>#VALUE!</v>
      </c>
      <c r="AC40" s="10" t="e">
        <f t="shared" si="16"/>
        <v>#VALUE!</v>
      </c>
    </row>
    <row r="41" spans="1:29" x14ac:dyDescent="0.2">
      <c r="B41" s="28" t="s">
        <v>39</v>
      </c>
      <c r="F41" s="10"/>
      <c r="G41" s="10"/>
      <c r="H41" s="10"/>
      <c r="I41" s="10"/>
      <c r="J41" s="10"/>
      <c r="K41" s="10"/>
      <c r="L41" s="10"/>
      <c r="M41" s="10"/>
      <c r="N41" s="10" t="e">
        <f t="shared" ref="N41:AC41" si="17">(1+N27)/(1+N$21)-1</f>
        <v>#DIV/0!</v>
      </c>
      <c r="O41" s="10" t="e">
        <f t="shared" si="17"/>
        <v>#DIV/0!</v>
      </c>
      <c r="P41" s="10" t="e">
        <f t="shared" si="17"/>
        <v>#DIV/0!</v>
      </c>
      <c r="Q41" s="10" t="e">
        <f t="shared" si="17"/>
        <v>#DIV/0!</v>
      </c>
      <c r="R41" s="10" t="e">
        <f>(1+R27)/(1+R$21)-1</f>
        <v>#DIV/0!</v>
      </c>
      <c r="S41" s="10" t="e">
        <f t="shared" si="17"/>
        <v>#DIV/0!</v>
      </c>
      <c r="T41" s="10" t="e">
        <f t="shared" si="17"/>
        <v>#DIV/0!</v>
      </c>
      <c r="U41" s="10" t="e">
        <f t="shared" si="17"/>
        <v>#DIV/0!</v>
      </c>
      <c r="V41" s="10" t="e">
        <f t="shared" si="17"/>
        <v>#DIV/0!</v>
      </c>
      <c r="W41" s="10" t="e">
        <f t="shared" si="17"/>
        <v>#DIV/0!</v>
      </c>
      <c r="X41" s="10" t="e">
        <f t="shared" si="13"/>
        <v>#DIV/0!</v>
      </c>
      <c r="Y41" s="10" t="e">
        <f t="shared" si="17"/>
        <v>#DIV/0!</v>
      </c>
      <c r="Z41" s="10" t="e">
        <f t="shared" si="17"/>
        <v>#DIV/0!</v>
      </c>
      <c r="AA41" s="10" t="e">
        <f t="shared" si="17"/>
        <v>#DIV/0!</v>
      </c>
      <c r="AB41" s="10" t="e">
        <f t="shared" si="17"/>
        <v>#DIV/0!</v>
      </c>
      <c r="AC41" s="10" t="e">
        <f t="shared" si="17"/>
        <v>#DIV/0!</v>
      </c>
    </row>
    <row r="42" spans="1:29" x14ac:dyDescent="0.2">
      <c r="B42" s="28" t="s">
        <v>41</v>
      </c>
      <c r="F42" s="10" t="e">
        <f t="shared" ref="F42:AC42" si="18">(1+F28)/(1+F$21)-1</f>
        <v>#VALUE!</v>
      </c>
      <c r="G42" s="10" t="e">
        <f t="shared" si="18"/>
        <v>#VALUE!</v>
      </c>
      <c r="H42" s="10" t="e">
        <f t="shared" si="18"/>
        <v>#VALUE!</v>
      </c>
      <c r="I42" s="10" t="e">
        <f t="shared" si="18"/>
        <v>#VALUE!</v>
      </c>
      <c r="J42" s="10" t="e">
        <f t="shared" si="18"/>
        <v>#VALUE!</v>
      </c>
      <c r="K42" s="10" t="e">
        <f t="shared" si="18"/>
        <v>#VALUE!</v>
      </c>
      <c r="L42" s="10" t="e">
        <f t="shared" si="18"/>
        <v>#VALUE!</v>
      </c>
      <c r="M42" s="10" t="e">
        <f t="shared" si="18"/>
        <v>#VALUE!</v>
      </c>
      <c r="N42" s="10" t="e">
        <f t="shared" si="18"/>
        <v>#VALUE!</v>
      </c>
      <c r="O42" s="10" t="e">
        <f t="shared" si="18"/>
        <v>#VALUE!</v>
      </c>
      <c r="P42" s="10" t="e">
        <f t="shared" si="18"/>
        <v>#VALUE!</v>
      </c>
      <c r="Q42" s="10" t="e">
        <f t="shared" si="18"/>
        <v>#VALUE!</v>
      </c>
      <c r="R42" s="10" t="e">
        <f t="shared" si="18"/>
        <v>#VALUE!</v>
      </c>
      <c r="S42" s="10" t="e">
        <f t="shared" si="18"/>
        <v>#VALUE!</v>
      </c>
      <c r="T42" s="10" t="e">
        <f t="shared" si="18"/>
        <v>#VALUE!</v>
      </c>
      <c r="U42" s="10" t="e">
        <f t="shared" si="18"/>
        <v>#VALUE!</v>
      </c>
      <c r="V42" s="10" t="e">
        <f t="shared" si="18"/>
        <v>#VALUE!</v>
      </c>
      <c r="W42" s="10" t="e">
        <f t="shared" si="18"/>
        <v>#VALUE!</v>
      </c>
      <c r="X42" s="10" t="e">
        <f t="shared" si="13"/>
        <v>#VALUE!</v>
      </c>
      <c r="Y42" s="10" t="e">
        <f t="shared" si="18"/>
        <v>#VALUE!</v>
      </c>
      <c r="Z42" s="10" t="e">
        <f t="shared" si="18"/>
        <v>#VALUE!</v>
      </c>
      <c r="AA42" s="10" t="e">
        <f t="shared" si="18"/>
        <v>#VALUE!</v>
      </c>
      <c r="AB42" s="10" t="e">
        <f t="shared" si="18"/>
        <v>#VALUE!</v>
      </c>
      <c r="AC42" s="10" t="e">
        <f t="shared" si="18"/>
        <v>#VALUE!</v>
      </c>
    </row>
    <row r="43" spans="1:29" x14ac:dyDescent="0.2">
      <c r="B43" s="28" t="s">
        <v>43</v>
      </c>
      <c r="F43" s="10"/>
      <c r="G43" s="10"/>
      <c r="H43" s="10"/>
      <c r="I43" s="10"/>
      <c r="J43" s="10"/>
      <c r="K43" s="10"/>
      <c r="L43" s="10"/>
      <c r="M43" s="10"/>
      <c r="N43" s="10" t="e">
        <f t="shared" ref="N43:AC43" si="19">(1+N29)/(1+N$21)-1</f>
        <v>#DIV/0!</v>
      </c>
      <c r="O43" s="10" t="e">
        <f t="shared" si="19"/>
        <v>#DIV/0!</v>
      </c>
      <c r="P43" s="10" t="e">
        <f t="shared" si="19"/>
        <v>#DIV/0!</v>
      </c>
      <c r="Q43" s="10" t="e">
        <f t="shared" si="19"/>
        <v>#DIV/0!</v>
      </c>
      <c r="R43" s="10" t="e">
        <f t="shared" si="19"/>
        <v>#DIV/0!</v>
      </c>
      <c r="S43" s="10" t="e">
        <f t="shared" si="19"/>
        <v>#DIV/0!</v>
      </c>
      <c r="T43" s="10" t="e">
        <f t="shared" si="19"/>
        <v>#DIV/0!</v>
      </c>
      <c r="U43" s="10" t="e">
        <f t="shared" si="19"/>
        <v>#DIV/0!</v>
      </c>
      <c r="V43" s="10" t="e">
        <f t="shared" si="19"/>
        <v>#DIV/0!</v>
      </c>
      <c r="W43" s="10" t="e">
        <f t="shared" si="19"/>
        <v>#DIV/0!</v>
      </c>
      <c r="X43" s="10" t="e">
        <f t="shared" si="13"/>
        <v>#DIV/0!</v>
      </c>
      <c r="Y43" s="10" t="e">
        <f t="shared" si="19"/>
        <v>#DIV/0!</v>
      </c>
      <c r="Z43" s="10" t="e">
        <f t="shared" si="19"/>
        <v>#DIV/0!</v>
      </c>
      <c r="AA43" s="10" t="e">
        <f t="shared" si="19"/>
        <v>#DIV/0!</v>
      </c>
      <c r="AB43" s="10" t="e">
        <f t="shared" si="19"/>
        <v>#DIV/0!</v>
      </c>
      <c r="AC43" s="10" t="e">
        <f t="shared" si="19"/>
        <v>#DIV/0!</v>
      </c>
    </row>
    <row r="44" spans="1:29" x14ac:dyDescent="0.2">
      <c r="B44" s="28" t="s">
        <v>45</v>
      </c>
      <c r="F44" s="10" t="e">
        <f t="shared" ref="F44:M46" si="20">(1+F30)/(1+F$21)-1</f>
        <v>#VALUE!</v>
      </c>
      <c r="G44" s="10" t="e">
        <f t="shared" si="20"/>
        <v>#VALUE!</v>
      </c>
      <c r="H44" s="10" t="e">
        <f t="shared" si="20"/>
        <v>#VALUE!</v>
      </c>
      <c r="I44" s="10" t="e">
        <f t="shared" si="20"/>
        <v>#VALUE!</v>
      </c>
      <c r="J44" s="10" t="e">
        <f t="shared" si="20"/>
        <v>#VALUE!</v>
      </c>
      <c r="K44" s="10" t="e">
        <f t="shared" si="20"/>
        <v>#VALUE!</v>
      </c>
      <c r="L44" s="10" t="e">
        <f t="shared" si="20"/>
        <v>#VALUE!</v>
      </c>
      <c r="M44" s="10" t="e">
        <f t="shared" si="20"/>
        <v>#VALUE!</v>
      </c>
      <c r="N44" s="10" t="e">
        <f t="shared" ref="N44:AC44" si="21">(1+N30)/(1+N$21)-1</f>
        <v>#VALUE!</v>
      </c>
      <c r="O44" s="10" t="e">
        <f t="shared" si="21"/>
        <v>#VALUE!</v>
      </c>
      <c r="P44" s="10" t="e">
        <f t="shared" si="21"/>
        <v>#VALUE!</v>
      </c>
      <c r="Q44" s="10" t="e">
        <f t="shared" si="21"/>
        <v>#VALUE!</v>
      </c>
      <c r="R44" s="10" t="e">
        <f t="shared" si="21"/>
        <v>#VALUE!</v>
      </c>
      <c r="S44" s="10" t="e">
        <f t="shared" si="21"/>
        <v>#VALUE!</v>
      </c>
      <c r="T44" s="10" t="e">
        <f t="shared" si="21"/>
        <v>#VALUE!</v>
      </c>
      <c r="U44" s="10" t="e">
        <f t="shared" si="21"/>
        <v>#VALUE!</v>
      </c>
      <c r="V44" s="10" t="e">
        <f t="shared" si="21"/>
        <v>#VALUE!</v>
      </c>
      <c r="W44" s="10" t="e">
        <f t="shared" si="21"/>
        <v>#VALUE!</v>
      </c>
      <c r="X44" s="10" t="e">
        <f t="shared" si="21"/>
        <v>#VALUE!</v>
      </c>
      <c r="Y44" s="10" t="e">
        <f t="shared" si="21"/>
        <v>#VALUE!</v>
      </c>
      <c r="Z44" s="10" t="e">
        <f t="shared" si="21"/>
        <v>#VALUE!</v>
      </c>
      <c r="AA44" s="10" t="e">
        <f t="shared" si="21"/>
        <v>#VALUE!</v>
      </c>
      <c r="AB44" s="10" t="e">
        <f t="shared" si="21"/>
        <v>#VALUE!</v>
      </c>
      <c r="AC44" s="10" t="e">
        <f t="shared" si="21"/>
        <v>#VALUE!</v>
      </c>
    </row>
    <row r="45" spans="1:29" x14ac:dyDescent="0.2">
      <c r="B45" s="29" t="s">
        <v>48</v>
      </c>
      <c r="F45" s="10" t="e">
        <f t="shared" si="20"/>
        <v>#VALUE!</v>
      </c>
      <c r="G45" s="10" t="e">
        <f t="shared" si="20"/>
        <v>#VALUE!</v>
      </c>
      <c r="H45" s="10" t="e">
        <f t="shared" si="20"/>
        <v>#VALUE!</v>
      </c>
      <c r="I45" s="10" t="e">
        <f t="shared" si="20"/>
        <v>#VALUE!</v>
      </c>
      <c r="J45" s="10" t="e">
        <f t="shared" si="20"/>
        <v>#VALUE!</v>
      </c>
      <c r="K45" s="10" t="e">
        <f t="shared" si="20"/>
        <v>#VALUE!</v>
      </c>
      <c r="L45" s="10" t="e">
        <f t="shared" si="20"/>
        <v>#VALUE!</v>
      </c>
      <c r="M45" s="10" t="e">
        <f t="shared" si="20"/>
        <v>#VALUE!</v>
      </c>
      <c r="N45" s="10" t="e">
        <f t="shared" ref="N45:AC45" si="22">(1+N31)/(1+N$21)-1</f>
        <v>#VALUE!</v>
      </c>
      <c r="O45" s="10" t="e">
        <f t="shared" si="22"/>
        <v>#VALUE!</v>
      </c>
      <c r="P45" s="10" t="e">
        <f t="shared" si="22"/>
        <v>#VALUE!</v>
      </c>
      <c r="Q45" s="10" t="e">
        <f t="shared" si="22"/>
        <v>#VALUE!</v>
      </c>
      <c r="R45" s="10" t="e">
        <f t="shared" si="22"/>
        <v>#VALUE!</v>
      </c>
      <c r="S45" s="10" t="e">
        <f t="shared" si="22"/>
        <v>#VALUE!</v>
      </c>
      <c r="T45" s="10" t="e">
        <f t="shared" si="22"/>
        <v>#VALUE!</v>
      </c>
      <c r="U45" s="10" t="e">
        <f t="shared" si="22"/>
        <v>#VALUE!</v>
      </c>
      <c r="V45" s="10" t="e">
        <f t="shared" si="22"/>
        <v>#VALUE!</v>
      </c>
      <c r="W45" s="10" t="e">
        <f t="shared" si="22"/>
        <v>#VALUE!</v>
      </c>
      <c r="X45" s="10" t="e">
        <f t="shared" si="22"/>
        <v>#VALUE!</v>
      </c>
      <c r="Y45" s="10" t="e">
        <f t="shared" si="22"/>
        <v>#VALUE!</v>
      </c>
      <c r="Z45" s="10" t="e">
        <f t="shared" si="22"/>
        <v>#VALUE!</v>
      </c>
      <c r="AA45" s="10" t="e">
        <f t="shared" si="22"/>
        <v>#VALUE!</v>
      </c>
      <c r="AB45" s="10" t="e">
        <f t="shared" si="22"/>
        <v>#VALUE!</v>
      </c>
      <c r="AC45" s="10" t="e">
        <f t="shared" si="22"/>
        <v>#VALUE!</v>
      </c>
    </row>
    <row r="46" spans="1:29" x14ac:dyDescent="0.2">
      <c r="B46" s="28" t="s">
        <v>50</v>
      </c>
      <c r="F46" s="10">
        <f t="shared" si="20"/>
        <v>-1.4368880553589758E-2</v>
      </c>
      <c r="G46" s="10">
        <f t="shared" si="20"/>
        <v>-2.738183725182286E-2</v>
      </c>
      <c r="H46" s="10">
        <f t="shared" si="20"/>
        <v>-1.597952903054356E-2</v>
      </c>
      <c r="I46" s="10">
        <f t="shared" si="20"/>
        <v>1.5831488265447557E-3</v>
      </c>
      <c r="J46" s="10">
        <f t="shared" si="20"/>
        <v>-1.4915490336177339E-2</v>
      </c>
      <c r="K46" s="10">
        <f t="shared" si="20"/>
        <v>-1.1864666344806096E-2</v>
      </c>
      <c r="L46" s="10">
        <f t="shared" si="20"/>
        <v>4.7859803764020992E-3</v>
      </c>
      <c r="M46" s="10">
        <f t="shared" si="20"/>
        <v>7.1403791125375093E-3</v>
      </c>
      <c r="N46" s="10">
        <f t="shared" ref="N46:AC46" si="23">(1+N32)/(1+N$21)-1</f>
        <v>-3.5413819178227057E-2</v>
      </c>
      <c r="O46" s="10">
        <f t="shared" si="23"/>
        <v>-1.1090993919987024E-2</v>
      </c>
      <c r="P46" s="10">
        <f t="shared" si="23"/>
        <v>-1.1527165840033882E-2</v>
      </c>
      <c r="Q46" s="10">
        <f t="shared" si="23"/>
        <v>-4.1124245528855186E-3</v>
      </c>
      <c r="R46" s="10">
        <f t="shared" si="23"/>
        <v>-3.8751399079713922E-3</v>
      </c>
      <c r="S46" s="10">
        <f t="shared" si="23"/>
        <v>3.0776625028741122E-3</v>
      </c>
      <c r="T46" s="10">
        <f t="shared" si="23"/>
        <v>-1.8729818709638524E-3</v>
      </c>
      <c r="U46" s="10">
        <f t="shared" si="23"/>
        <v>-2.084322154624918E-2</v>
      </c>
      <c r="V46" s="10">
        <f t="shared" si="23"/>
        <v>-1.6891120228700651E-2</v>
      </c>
      <c r="W46" s="10">
        <f t="shared" si="23"/>
        <v>-1.2118396640106499E-2</v>
      </c>
      <c r="X46" s="10">
        <f t="shared" si="23"/>
        <v>-5.8112717659939417E-3</v>
      </c>
      <c r="Y46" s="10">
        <f t="shared" si="23"/>
        <v>-4.3645623687305068E-5</v>
      </c>
      <c r="Z46" s="10">
        <f t="shared" si="23"/>
        <v>2.2690691803429752E-2</v>
      </c>
      <c r="AA46" s="10">
        <f t="shared" si="23"/>
        <v>-2.2864281629239702E-2</v>
      </c>
      <c r="AB46" s="10">
        <f t="shared" si="23"/>
        <v>1.5635324990377786E-2</v>
      </c>
      <c r="AC46" s="10">
        <f t="shared" si="23"/>
        <v>2.3515569548346438E-2</v>
      </c>
    </row>
  </sheetData>
  <phoneticPr fontId="10" type="noConversion"/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653A2-DD8D-4B15-B354-991D5851BA7C}">
  <sheetPr>
    <tabColor theme="9" tint="0.39997558519241921"/>
    <pageSetUpPr autoPageBreaks="0"/>
  </sheetPr>
  <dimension ref="A1:P44"/>
  <sheetViews>
    <sheetView zoomScale="115" zoomScaleNormal="115" workbookViewId="0">
      <pane ySplit="1" topLeftCell="A2" activePane="bottomLeft" state="frozen"/>
      <selection pane="bottomLeft"/>
    </sheetView>
  </sheetViews>
  <sheetFormatPr defaultRowHeight="12.6" x14ac:dyDescent="0.2"/>
  <cols>
    <col min="2" max="2" width="38.36328125" customWidth="1"/>
    <col min="3" max="5" width="10" customWidth="1"/>
    <col min="6" max="10" width="8.36328125" bestFit="1" customWidth="1"/>
  </cols>
  <sheetData>
    <row r="1" spans="1:16" ht="16.8" x14ac:dyDescent="0.45">
      <c r="A1" s="38"/>
      <c r="B1" s="38" t="s">
        <v>80</v>
      </c>
      <c r="C1" s="38">
        <v>2019</v>
      </c>
      <c r="D1" s="38">
        <v>2020</v>
      </c>
      <c r="E1" s="38">
        <v>2021</v>
      </c>
      <c r="F1" s="38">
        <v>2022</v>
      </c>
      <c r="G1" s="38">
        <v>2023</v>
      </c>
      <c r="H1" s="38">
        <v>2024</v>
      </c>
      <c r="I1" s="38">
        <v>2025</v>
      </c>
      <c r="J1" s="38">
        <v>2026</v>
      </c>
      <c r="K1" s="38"/>
      <c r="L1" s="38"/>
      <c r="M1" s="38"/>
      <c r="N1" s="38"/>
      <c r="O1" s="38"/>
      <c r="P1" s="38"/>
    </row>
    <row r="3" spans="1:16" ht="16.8" x14ac:dyDescent="0.2">
      <c r="A3" s="41" t="s">
        <v>88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x14ac:dyDescent="0.2">
      <c r="E4" s="11"/>
      <c r="F4" s="11"/>
      <c r="G4" s="11"/>
      <c r="H4" s="11"/>
      <c r="I4" s="11"/>
      <c r="J4" s="11"/>
    </row>
    <row r="5" spans="1:16" ht="16.8" x14ac:dyDescent="0.2">
      <c r="A5" s="42" t="s">
        <v>89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7" spans="1:16" x14ac:dyDescent="0.2">
      <c r="B7" s="4" t="s">
        <v>63</v>
      </c>
      <c r="C7" s="11"/>
      <c r="D7" s="54" t="e">
        <f>SUMPRODUCT(Assumptions!$D$49:$D$58,'Annual Averages'!W$37:W$46)</f>
        <v>#VALUE!</v>
      </c>
      <c r="E7" s="54" t="e">
        <f>SUMPRODUCT(Assumptions!$D$49:$D$58,'Annual Averages'!X$37:X$46)</f>
        <v>#VALUE!</v>
      </c>
      <c r="F7" s="11" t="e">
        <f>SUMPRODUCT(Assumptions!$D$49:$D$58,'Annual Averages'!Y$37:Y$46)</f>
        <v>#VALUE!</v>
      </c>
      <c r="G7" s="11" t="e">
        <f>SUMPRODUCT(Assumptions!$D$49:$D$58,'Annual Averages'!Z$37:Z$46)</f>
        <v>#VALUE!</v>
      </c>
      <c r="H7" s="11" t="e">
        <f>SUMPRODUCT(Assumptions!$D$49:$D$58,'Annual Averages'!AA$37:AA$46)</f>
        <v>#VALUE!</v>
      </c>
      <c r="I7" s="11" t="e">
        <f>SUMPRODUCT(Assumptions!$D$49:$D$58,'Annual Averages'!AB$37:AB$46)</f>
        <v>#VALUE!</v>
      </c>
      <c r="J7" s="11" t="e">
        <f>SUMPRODUCT(Assumptions!$D$49:$D$58,'Annual Averages'!AC$37:AC$46)</f>
        <v>#VALUE!</v>
      </c>
    </row>
    <row r="8" spans="1:16" x14ac:dyDescent="0.2">
      <c r="B8" s="4" t="s">
        <v>64</v>
      </c>
      <c r="C8" s="11"/>
      <c r="D8" s="54" t="e">
        <f>SUMPRODUCT(Assumptions!$E$49:$E$58,'Annual Averages'!W$37:W$46)</f>
        <v>#VALUE!</v>
      </c>
      <c r="E8" s="54" t="e">
        <f>SUMPRODUCT(Assumptions!$E$49:$E$58,'Annual Averages'!X$37:X$46)</f>
        <v>#VALUE!</v>
      </c>
      <c r="F8" s="11" t="e">
        <f>SUMPRODUCT(Assumptions!$E$49:$E$58,'Annual Averages'!Y$37:Y$46)</f>
        <v>#VALUE!</v>
      </c>
      <c r="G8" s="11" t="e">
        <f>SUMPRODUCT(Assumptions!$E$49:$E$58,'Annual Averages'!Z$37:Z$46)</f>
        <v>#VALUE!</v>
      </c>
      <c r="H8" s="11" t="e">
        <f>SUMPRODUCT(Assumptions!$E$49:$E$58,'Annual Averages'!AA$37:AA$46)</f>
        <v>#VALUE!</v>
      </c>
      <c r="I8" s="11" t="e">
        <f>SUMPRODUCT(Assumptions!$E$49:$E$58,'Annual Averages'!AB$37:AB$46)</f>
        <v>#VALUE!</v>
      </c>
      <c r="J8" s="11" t="e">
        <f>SUMPRODUCT(Assumptions!$E$49:$E$58,'Annual Averages'!AC$37:AC$46)</f>
        <v>#VALUE!</v>
      </c>
    </row>
    <row r="9" spans="1:16" x14ac:dyDescent="0.2">
      <c r="B9" s="4" t="s">
        <v>65</v>
      </c>
      <c r="C9" s="11"/>
      <c r="D9" s="54" t="e">
        <f>SUMPRODUCT(Assumptions!$F$49:$F$58,'Annual Averages'!W$37:W$46)</f>
        <v>#VALUE!</v>
      </c>
      <c r="E9" s="55" t="e">
        <f>SUMPRODUCT(Assumptions!$F$49:$F$58,'Annual Averages'!X$37:X$46)</f>
        <v>#VALUE!</v>
      </c>
      <c r="F9" s="47" t="e">
        <f>SUMPRODUCT(Assumptions!$F$49:$F$58,'Annual Averages'!Y$37:Y$46)</f>
        <v>#VALUE!</v>
      </c>
      <c r="G9" s="47" t="e">
        <f>SUMPRODUCT(Assumptions!$F$49:$F$58,'Annual Averages'!Z$37:Z$46)</f>
        <v>#VALUE!</v>
      </c>
      <c r="H9" s="47" t="e">
        <f>SUMPRODUCT(Assumptions!$F$49:$F$58,'Annual Averages'!AA$37:AA$46)</f>
        <v>#VALUE!</v>
      </c>
      <c r="I9" s="11" t="e">
        <f>SUMPRODUCT(Assumptions!$F$49:$F$58,'Annual Averages'!AB$37:AB$46)</f>
        <v>#VALUE!</v>
      </c>
      <c r="J9" s="11" t="e">
        <f>SUMPRODUCT(Assumptions!$F$49:$F$58,'Annual Averages'!AC$37:AC$46)</f>
        <v>#VALUE!</v>
      </c>
    </row>
    <row r="10" spans="1:16" x14ac:dyDescent="0.2">
      <c r="B10" s="35" t="s">
        <v>66</v>
      </c>
      <c r="C10" s="11"/>
      <c r="D10" s="54" t="e">
        <f>SUMPRODUCT(Assumptions!$G$49:$G$58,'Annual Averages'!W$37:W$46)</f>
        <v>#VALUE!</v>
      </c>
      <c r="E10" s="55" t="e">
        <f>SUMPRODUCT(Assumptions!$G$49:$G$58,'Annual Averages'!X$37:X$46)</f>
        <v>#VALUE!</v>
      </c>
      <c r="F10" s="47" t="e">
        <f>SUMPRODUCT(Assumptions!$G$49:$G$58,'Annual Averages'!Y$37:Y$46)</f>
        <v>#VALUE!</v>
      </c>
      <c r="G10" s="47" t="e">
        <f>SUMPRODUCT(Assumptions!$G$49:$G$58,'Annual Averages'!Z$37:Z$46)</f>
        <v>#VALUE!</v>
      </c>
      <c r="H10" s="47" t="e">
        <f>SUMPRODUCT(Assumptions!$G$49:$G$58,'Annual Averages'!AA$37:AA$46)</f>
        <v>#VALUE!</v>
      </c>
      <c r="I10" s="11" t="e">
        <f>SUMPRODUCT(Assumptions!$G$49:$G$58,'Annual Averages'!AB$37:AB$46)</f>
        <v>#VALUE!</v>
      </c>
      <c r="J10" s="11" t="e">
        <f>SUMPRODUCT(Assumptions!$G$49:$G$58,'Annual Averages'!AC$37:AC$46)</f>
        <v>#VALUE!</v>
      </c>
    </row>
    <row r="11" spans="1:16" x14ac:dyDescent="0.2">
      <c r="B11" s="35" t="s">
        <v>67</v>
      </c>
      <c r="C11" s="11"/>
      <c r="D11" s="54" t="e">
        <f>SUMPRODUCT(Assumptions!$H$49:$H$58,'Annual Averages'!W$37:W$46)</f>
        <v>#VALUE!</v>
      </c>
      <c r="E11" s="55" t="e">
        <f>SUMPRODUCT(Assumptions!$H$49:$H$58,'Annual Averages'!X$37:X$46)</f>
        <v>#VALUE!</v>
      </c>
      <c r="F11" s="47" t="e">
        <f>SUMPRODUCT(Assumptions!$H$49:$H$58,'Annual Averages'!Y$37:Y$46)</f>
        <v>#VALUE!</v>
      </c>
      <c r="G11" s="47" t="e">
        <f>SUMPRODUCT(Assumptions!$H$49:$H$58,'Annual Averages'!Z$37:Z$46)</f>
        <v>#VALUE!</v>
      </c>
      <c r="H11" s="47" t="e">
        <f>SUMPRODUCT(Assumptions!$H$49:$H$58,'Annual Averages'!AA$37:AA$46)</f>
        <v>#VALUE!</v>
      </c>
      <c r="I11" s="11" t="e">
        <f>SUMPRODUCT(Assumptions!$H$49:$H$58,'Annual Averages'!AB$37:AB$46)</f>
        <v>#VALUE!</v>
      </c>
      <c r="J11" s="11" t="e">
        <f>SUMPRODUCT(Assumptions!$H$49:$H$58,'Annual Averages'!AC$37:AC$46)</f>
        <v>#VALUE!</v>
      </c>
    </row>
    <row r="12" spans="1:16" x14ac:dyDescent="0.2">
      <c r="B12" s="35" t="s">
        <v>68</v>
      </c>
      <c r="C12" s="11"/>
      <c r="D12" s="54" t="e">
        <f>SUMPRODUCT(Assumptions!$I$49:$I$58,'Annual Averages'!W$37:W$46)</f>
        <v>#VALUE!</v>
      </c>
      <c r="E12" s="55" t="e">
        <f>SUMPRODUCT(Assumptions!$I$49:$I$58,'Annual Averages'!X$37:X$46)</f>
        <v>#VALUE!</v>
      </c>
      <c r="F12" s="47" t="e">
        <f>SUMPRODUCT(Assumptions!$I$49:$I$58,'Annual Averages'!Y$37:Y$46)</f>
        <v>#VALUE!</v>
      </c>
      <c r="G12" s="47" t="e">
        <f>SUMPRODUCT(Assumptions!$I$49:$I$58,'Annual Averages'!Z$37:Z$46)</f>
        <v>#VALUE!</v>
      </c>
      <c r="H12" s="47" t="e">
        <f>SUMPRODUCT(Assumptions!$I$49:$I$58,'Annual Averages'!AA$37:AA$46)</f>
        <v>#VALUE!</v>
      </c>
      <c r="I12" s="11" t="e">
        <f>SUMPRODUCT(Assumptions!$I$49:$I$58,'Annual Averages'!AB$37:AB$46)</f>
        <v>#VALUE!</v>
      </c>
      <c r="J12" s="11" t="e">
        <f>SUMPRODUCT(Assumptions!$I$49:$I$58,'Annual Averages'!AC$37:AC$46)</f>
        <v>#VALUE!</v>
      </c>
    </row>
    <row r="13" spans="1:16" x14ac:dyDescent="0.2">
      <c r="B13" s="35"/>
      <c r="C13" s="11"/>
      <c r="D13" s="54"/>
      <c r="E13" s="54"/>
    </row>
    <row r="14" spans="1:16" ht="16.8" x14ac:dyDescent="0.2">
      <c r="A14" s="42" t="s">
        <v>90</v>
      </c>
      <c r="B14" s="42"/>
      <c r="C14" s="42"/>
      <c r="D14" s="56"/>
      <c r="E14" s="56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x14ac:dyDescent="0.2">
      <c r="D15" s="54"/>
      <c r="E15" s="57"/>
    </row>
    <row r="16" spans="1:16" x14ac:dyDescent="0.2">
      <c r="B16" s="4" t="s">
        <v>63</v>
      </c>
      <c r="C16" s="11"/>
      <c r="D16" s="58"/>
      <c r="E16" s="59" t="e" cm="1">
        <f t="array" ref="E16">PRODUCT(1+$E7:E7)</f>
        <v>#VALUE!</v>
      </c>
      <c r="F16" s="46" t="e" cm="1">
        <f t="array" ref="F16">PRODUCT(1+$E7:F7)</f>
        <v>#VALUE!</v>
      </c>
      <c r="G16" s="46" t="e" cm="1">
        <f t="array" ref="G16">PRODUCT(1+$E7:G7)</f>
        <v>#VALUE!</v>
      </c>
      <c r="H16" s="46" t="e" cm="1">
        <f t="array" ref="H16">PRODUCT(1+$E7:H7)</f>
        <v>#VALUE!</v>
      </c>
      <c r="I16" s="46" t="e" cm="1">
        <f t="array" ref="I16">PRODUCT(1+$E7:I7)</f>
        <v>#VALUE!</v>
      </c>
      <c r="J16" s="46" t="e" cm="1">
        <f t="array" ref="J16">PRODUCT(1+$E7:J7)</f>
        <v>#VALUE!</v>
      </c>
      <c r="L16" s="44"/>
      <c r="O16" t="s">
        <v>91</v>
      </c>
    </row>
    <row r="17" spans="2:15" x14ac:dyDescent="0.2">
      <c r="B17" s="4" t="s">
        <v>64</v>
      </c>
      <c r="C17" s="11"/>
      <c r="D17" s="59" t="e" cm="1">
        <f t="array" ref="D17">PRODUCT(1+$D8:D8)</f>
        <v>#VALUE!</v>
      </c>
      <c r="E17" s="59" t="e" cm="1">
        <f t="array" ref="E17">PRODUCT(1+$D8:E8)</f>
        <v>#VALUE!</v>
      </c>
      <c r="F17" s="43" t="e" cm="1">
        <f t="array" ref="F17">PRODUCT(1+$D8:F8)</f>
        <v>#VALUE!</v>
      </c>
      <c r="G17" s="43" t="e" cm="1">
        <f t="array" ref="G17">PRODUCT(1+$D8:G8)</f>
        <v>#VALUE!</v>
      </c>
      <c r="H17" s="43" t="e" cm="1">
        <f t="array" ref="H17">PRODUCT(1+$D8:H8)</f>
        <v>#VALUE!</v>
      </c>
      <c r="I17" s="43" t="e" cm="1">
        <f t="array" ref="I17">PRODUCT(1+$D8:I8)</f>
        <v>#VALUE!</v>
      </c>
      <c r="J17" s="43" t="e" cm="1">
        <f t="array" ref="J17">PRODUCT(1+$D8:J8)</f>
        <v>#VALUE!</v>
      </c>
      <c r="L17" s="44"/>
    </row>
    <row r="18" spans="2:15" x14ac:dyDescent="0.2">
      <c r="B18" s="4" t="s">
        <v>65</v>
      </c>
      <c r="C18" s="11"/>
      <c r="D18" s="59" t="e" cm="1">
        <f t="array" ref="D18">PRODUCT(1+$D9:D9)</f>
        <v>#VALUE!</v>
      </c>
      <c r="E18" s="59" t="e" cm="1">
        <f t="array" ref="E18">PRODUCT(1+$D9:E9)</f>
        <v>#VALUE!</v>
      </c>
      <c r="F18" s="43" t="e" cm="1">
        <f t="array" ref="F18">PRODUCT(1+$D9:F9)</f>
        <v>#VALUE!</v>
      </c>
      <c r="G18" s="43" t="e" cm="1">
        <f t="array" ref="G18">PRODUCT(1+$D9:G9)</f>
        <v>#VALUE!</v>
      </c>
      <c r="H18" s="43" t="e" cm="1">
        <f t="array" ref="H18">PRODUCT(1+$D9:H9)</f>
        <v>#VALUE!</v>
      </c>
      <c r="I18" s="43" t="e" cm="1">
        <f t="array" ref="I18">PRODUCT(1+$D9:I9)</f>
        <v>#VALUE!</v>
      </c>
      <c r="J18" s="43" t="e" cm="1">
        <f t="array" ref="J18">PRODUCT(1+$D9:J9)</f>
        <v>#VALUE!</v>
      </c>
      <c r="L18" s="44"/>
    </row>
    <row r="19" spans="2:15" x14ac:dyDescent="0.2">
      <c r="B19" s="35" t="s">
        <v>66</v>
      </c>
      <c r="C19" s="11"/>
      <c r="D19" s="59" t="e" cm="1">
        <f t="array" ref="D19">PRODUCT(1+$D10:D10)</f>
        <v>#VALUE!</v>
      </c>
      <c r="E19" s="59" t="e" cm="1">
        <f t="array" ref="E19">PRODUCT(1+$D10:E10)</f>
        <v>#VALUE!</v>
      </c>
      <c r="F19" s="43" t="e" cm="1">
        <f t="array" ref="F19">PRODUCT(1+$D10:F10)</f>
        <v>#VALUE!</v>
      </c>
      <c r="G19" s="43" t="e" cm="1">
        <f t="array" ref="G19">PRODUCT(1+$D10:G10)</f>
        <v>#VALUE!</v>
      </c>
      <c r="H19" s="43" t="e" cm="1">
        <f t="array" ref="H19">PRODUCT(1+$D10:H10)</f>
        <v>#VALUE!</v>
      </c>
      <c r="I19" s="43" t="e" cm="1">
        <f t="array" ref="I19">PRODUCT(1+$D10:I10)</f>
        <v>#VALUE!</v>
      </c>
      <c r="J19" s="43" t="e" cm="1">
        <f t="array" ref="J19">PRODUCT(1+$D10:J10)</f>
        <v>#VALUE!</v>
      </c>
      <c r="L19" s="44"/>
    </row>
    <row r="20" spans="2:15" x14ac:dyDescent="0.2">
      <c r="B20" s="35" t="s">
        <v>67</v>
      </c>
      <c r="C20" s="11"/>
      <c r="D20" s="59" t="e" cm="1">
        <f t="array" ref="D20">PRODUCT(1+$D11:D11)</f>
        <v>#VALUE!</v>
      </c>
      <c r="E20" s="59" t="e" cm="1">
        <f t="array" ref="E20">PRODUCT(1+$D11:E11)</f>
        <v>#VALUE!</v>
      </c>
      <c r="F20" s="43" t="e" cm="1">
        <f t="array" ref="F20">PRODUCT(1+$D11:F11)</f>
        <v>#VALUE!</v>
      </c>
      <c r="G20" s="43" t="e" cm="1">
        <f t="array" ref="G20">PRODUCT(1+$D11:G11)</f>
        <v>#VALUE!</v>
      </c>
      <c r="H20" s="43" t="e" cm="1">
        <f t="array" ref="H20">PRODUCT(1+$D11:H11)</f>
        <v>#VALUE!</v>
      </c>
      <c r="I20" s="43" t="e" cm="1">
        <f t="array" ref="I20">PRODUCT(1+$D11:I11)</f>
        <v>#VALUE!</v>
      </c>
      <c r="J20" s="43" t="e" cm="1">
        <f t="array" ref="J20">PRODUCT(1+$D11:J11)</f>
        <v>#VALUE!</v>
      </c>
      <c r="L20" s="44"/>
      <c r="O20" t="s">
        <v>92</v>
      </c>
    </row>
    <row r="21" spans="2:15" x14ac:dyDescent="0.2">
      <c r="B21" s="35" t="s">
        <v>68</v>
      </c>
      <c r="C21" s="11"/>
      <c r="D21" s="59" t="e" cm="1">
        <f t="array" ref="D21">PRODUCT(1+$D12:D12)</f>
        <v>#VALUE!</v>
      </c>
      <c r="E21" s="59" t="e" cm="1">
        <f t="array" ref="E21">PRODUCT(1+$D12:E12)</f>
        <v>#VALUE!</v>
      </c>
      <c r="F21" s="43" t="e" cm="1">
        <f t="array" ref="F21">PRODUCT(1+$D12:F12)</f>
        <v>#VALUE!</v>
      </c>
      <c r="G21" s="43" t="e" cm="1">
        <f t="array" ref="G21">PRODUCT(1+$D12:G12)</f>
        <v>#VALUE!</v>
      </c>
      <c r="H21" s="43" t="e" cm="1">
        <f t="array" ref="H21">PRODUCT(1+$D12:H12)</f>
        <v>#VALUE!</v>
      </c>
      <c r="I21" s="43" t="e" cm="1">
        <f t="array" ref="I21">PRODUCT(1+$D12:I12)</f>
        <v>#VALUE!</v>
      </c>
      <c r="J21" s="43" t="e" cm="1">
        <f t="array" ref="J21">PRODUCT(1+$D12:J12)</f>
        <v>#VALUE!</v>
      </c>
      <c r="L21" s="44"/>
    </row>
    <row r="23" spans="2:15" x14ac:dyDescent="0.2">
      <c r="D23" s="51"/>
      <c r="E23" s="51"/>
      <c r="F23" s="52"/>
      <c r="G23" s="52"/>
      <c r="H23" s="52"/>
      <c r="I23" s="52"/>
      <c r="J23" s="52"/>
    </row>
    <row r="24" spans="2:15" x14ac:dyDescent="0.2">
      <c r="D24" s="51"/>
      <c r="E24" s="51"/>
      <c r="F24" s="52"/>
      <c r="G24" s="52"/>
      <c r="H24" s="52"/>
      <c r="I24" s="52"/>
      <c r="J24" s="52"/>
    </row>
    <row r="25" spans="2:15" x14ac:dyDescent="0.2">
      <c r="D25" s="51"/>
      <c r="E25" s="51"/>
      <c r="F25" s="52"/>
      <c r="G25" s="52"/>
      <c r="H25" s="52"/>
      <c r="I25" s="52"/>
      <c r="J25" s="52"/>
    </row>
    <row r="26" spans="2:15" x14ac:dyDescent="0.2">
      <c r="D26" s="51"/>
      <c r="E26" s="51"/>
      <c r="F26" s="51"/>
      <c r="G26" s="51"/>
      <c r="H26" s="51"/>
      <c r="I26" s="51"/>
      <c r="J26" s="51"/>
    </row>
    <row r="27" spans="2:15" x14ac:dyDescent="0.2">
      <c r="D27" s="51"/>
      <c r="E27" s="51"/>
      <c r="F27" s="52"/>
      <c r="G27" s="52"/>
      <c r="H27" s="52"/>
      <c r="I27" s="52"/>
      <c r="J27" s="52"/>
    </row>
    <row r="28" spans="2:15" x14ac:dyDescent="0.2">
      <c r="D28" s="51"/>
      <c r="E28" s="51"/>
      <c r="F28" s="52"/>
      <c r="G28" s="52"/>
      <c r="H28" s="52"/>
      <c r="I28" s="52"/>
      <c r="J28" s="52"/>
    </row>
    <row r="29" spans="2:15" x14ac:dyDescent="0.2">
      <c r="F29" s="48"/>
      <c r="G29" s="48"/>
      <c r="H29" s="48"/>
      <c r="I29" s="48"/>
      <c r="J29" s="48"/>
    </row>
    <row r="30" spans="2:15" x14ac:dyDescent="0.2">
      <c r="E30" s="53"/>
      <c r="F30" s="53"/>
      <c r="G30" s="53"/>
      <c r="H30" s="53"/>
      <c r="I30" s="53"/>
      <c r="J30" s="53"/>
    </row>
    <row r="31" spans="2:15" x14ac:dyDescent="0.2">
      <c r="D31" s="53"/>
      <c r="E31" s="53"/>
      <c r="F31" s="53"/>
      <c r="G31" s="53"/>
      <c r="H31" s="53"/>
      <c r="I31" s="53"/>
      <c r="J31" s="53"/>
    </row>
    <row r="32" spans="2:15" x14ac:dyDescent="0.2">
      <c r="D32" s="53"/>
      <c r="E32" s="53"/>
      <c r="F32" s="53"/>
      <c r="G32" s="53"/>
      <c r="H32" s="53"/>
      <c r="I32" s="53"/>
      <c r="J32" s="53"/>
    </row>
    <row r="33" spans="4:10" x14ac:dyDescent="0.2">
      <c r="D33" s="53"/>
      <c r="E33" s="53"/>
      <c r="F33" s="53"/>
      <c r="G33" s="53"/>
      <c r="H33" s="53"/>
      <c r="I33" s="53"/>
      <c r="J33" s="53"/>
    </row>
    <row r="34" spans="4:10" x14ac:dyDescent="0.2">
      <c r="D34" s="53"/>
      <c r="E34" s="53"/>
      <c r="F34" s="53"/>
      <c r="G34" s="53"/>
      <c r="H34" s="53"/>
      <c r="I34" s="53"/>
      <c r="J34" s="53"/>
    </row>
    <row r="35" spans="4:10" x14ac:dyDescent="0.2">
      <c r="D35" s="53"/>
      <c r="E35" s="53"/>
      <c r="F35" s="53"/>
      <c r="G35" s="53"/>
      <c r="H35" s="53"/>
      <c r="I35" s="53"/>
      <c r="J35" s="53"/>
    </row>
    <row r="37" spans="4:10" x14ac:dyDescent="0.2">
      <c r="F37" s="50"/>
      <c r="G37" s="50"/>
      <c r="H37" s="50"/>
      <c r="I37" s="50"/>
      <c r="J37" s="50"/>
    </row>
    <row r="38" spans="4:10" x14ac:dyDescent="0.2">
      <c r="F38" s="50"/>
      <c r="G38" s="50"/>
      <c r="H38" s="50"/>
      <c r="I38" s="50"/>
      <c r="J38" s="50"/>
    </row>
    <row r="39" spans="4:10" x14ac:dyDescent="0.2">
      <c r="F39" s="50"/>
      <c r="G39" s="50"/>
      <c r="H39" s="50"/>
      <c r="I39" s="50"/>
      <c r="J39" s="50"/>
    </row>
    <row r="40" spans="4:10" x14ac:dyDescent="0.2">
      <c r="F40" s="50"/>
      <c r="G40" s="50"/>
      <c r="H40" s="50"/>
      <c r="I40" s="50"/>
      <c r="J40" s="50"/>
    </row>
    <row r="41" spans="4:10" x14ac:dyDescent="0.2">
      <c r="F41" s="50"/>
      <c r="G41" s="50"/>
      <c r="H41" s="50"/>
      <c r="I41" s="50"/>
      <c r="J41" s="50"/>
    </row>
    <row r="42" spans="4:10" x14ac:dyDescent="0.2">
      <c r="F42" s="50"/>
      <c r="G42" s="50"/>
      <c r="H42" s="50"/>
      <c r="I42" s="50"/>
      <c r="J42" s="50"/>
    </row>
    <row r="43" spans="4:10" x14ac:dyDescent="0.2">
      <c r="F43" s="50"/>
    </row>
    <row r="44" spans="4:10" x14ac:dyDescent="0.2">
      <c r="F44" s="50"/>
    </row>
  </sheetData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D99A05A53D84497D28996D01F6D6C" ma:contentTypeVersion="18" ma:contentTypeDescription="Create a new document." ma:contentTypeScope="" ma:versionID="17e944c88dba85061ca0f3f1f80f7da8">
  <xsd:schema xmlns:xsd="http://www.w3.org/2001/XMLSchema" xmlns:xs="http://www.w3.org/2001/XMLSchema" xmlns:p="http://schemas.microsoft.com/office/2006/metadata/properties" xmlns:ns1="http://schemas.microsoft.com/sharepoint/v3" xmlns:ns2="b1b6b1d3-9b1c-419f-ba2e-fefc168d435a" xmlns:ns3="f35b5cbd-7b0b-4440-92cd-b510cab4ec67" targetNamespace="http://schemas.microsoft.com/office/2006/metadata/properties" ma:root="true" ma:fieldsID="5b3936c80f9d12094ef7d19f0d535682" ns1:_="" ns2:_="" ns3:_="">
    <xsd:import namespace="http://schemas.microsoft.com/sharepoint/v3"/>
    <xsd:import namespace="b1b6b1d3-9b1c-419f-ba2e-fefc168d435a"/>
    <xsd:import namespace="f35b5cbd-7b0b-4440-92cd-b510cab4e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ilePath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6b1d3-9b1c-419f-ba2e-fefc168d4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FilePath" ma:index="17" nillable="true" ma:displayName="FilePath" ma:internalName="FilePath">
      <xsd:simpleType>
        <xsd:restriction base="dms:Text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b5cbd-7b0b-4440-92cd-b510cab4e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a2cc27-9336-4350-bc0d-088c503e09fe}" ma:internalName="TaxCatchAll" ma:showField="CatchAllData" ma:web="f35b5cbd-7b0b-4440-92cd-b510cab4e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1b6b1d3-9b1c-419f-ba2e-fefc168d435a">
      <Terms xmlns="http://schemas.microsoft.com/office/infopath/2007/PartnerControls"/>
    </lcf76f155ced4ddcb4097134ff3c332f>
    <_ip_UnifiedCompliancePolicyProperties xmlns="http://schemas.microsoft.com/sharepoint/v3" xsi:nil="true"/>
    <TaxCatchAll xmlns="f35b5cbd-7b0b-4440-92cd-b510cab4ec67" xsi:nil="true"/>
    <FilePath xmlns="b1b6b1d3-9b1c-419f-ba2e-fefc168d435a" xsi:nil="true"/>
  </documentManagement>
</p:properties>
</file>

<file path=customXml/itemProps1.xml><?xml version="1.0" encoding="utf-8"?>
<ds:datastoreItem xmlns:ds="http://schemas.openxmlformats.org/officeDocument/2006/customXml" ds:itemID="{47622F82-E48C-4F77-81D6-6FA78BAFEBD1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C31DEDA4-D6AE-4719-8539-503C38C9C0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F687C6-682B-41B2-9A17-1F7216BD3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1b6b1d3-9b1c-419f-ba2e-fefc168d435a"/>
    <ds:schemaRef ds:uri="f35b5cbd-7b0b-4440-92cd-b510cab4e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CA72B98-9C35-4CDE-8FBF-E4B49B65E186}">
  <ds:schemaRefs>
    <ds:schemaRef ds:uri="http://schemas.openxmlformats.org/package/2006/metadata/core-properties"/>
    <ds:schemaRef ds:uri="http://purl.org/dc/elements/1.1/"/>
    <ds:schemaRef ds:uri="http://purl.org/dc/dcmitype/"/>
    <ds:schemaRef ds:uri="f35b5cbd-7b0b-4440-92cd-b510cab4ec67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b1b6b1d3-9b1c-419f-ba2e-fefc168d435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Sources</vt:lpstr>
      <vt:lpstr>Assumptions</vt:lpstr>
      <vt:lpstr>Raw Indices</vt:lpstr>
      <vt:lpstr>Annual Averages</vt:lpstr>
      <vt:lpstr>RPEs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RIIO-2 RPE Workbook - AIP 2022</dc:title>
  <cp:lastModifiedBy>Michael Smith</cp:lastModifiedBy>
  <dcterms:created xsi:type="dcterms:W3CDTF">2022-12-07T17:05:48Z</dcterms:created>
  <dcterms:modified xsi:type="dcterms:W3CDTF">2022-12-12T08:44:31Z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0x010100F4BD99A05A53D84497D28996D01F6D6C</vt:lpwstr>
  </property>
  <property fmtid="{D5CDD505-2E9C-101B-9397-08002B2CF9AE}" pid="3" name="MediaServiceImageTags">
    <vt:lpwstr/>
  </property>
</Properties>
</file>