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Workstreams/Strategic Investment/Volume Driver Development/Reporting prototype/"/>
    </mc:Choice>
  </mc:AlternateContent>
  <xr:revisionPtr revIDLastSave="2011" documentId="8_{B87E40E9-326A-413D-B581-E63FE3827C11}" xr6:coauthVersionLast="47" xr6:coauthVersionMax="47" xr10:uidLastSave="{CBDF1505-B525-45D3-897E-FE7252ADA223}"/>
  <bookViews>
    <workbookView xWindow="-75" yWindow="-16320" windowWidth="29040" windowHeight="15840" tabRatio="579" xr2:uid="{63671EF5-786B-4D92-8A6D-84C1921E4CDA}"/>
  </bookViews>
  <sheets>
    <sheet name="Cover" sheetId="7" r:id="rId1"/>
    <sheet name="Flexibility" sheetId="1" r:id="rId2"/>
    <sheet name="SRVD and LVSVD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______hom1" hidden="1">{#N/A,#N/A,FALSE,"Assessment";#N/A,#N/A,FALSE,"Staffing";#N/A,#N/A,FALSE,"Hires";#N/A,#N/A,FALSE,"Assumptions"}</definedName>
    <definedName name="________k1" hidden="1">{#N/A,#N/A,FALSE,"Assessment";#N/A,#N/A,FALSE,"Staffing";#N/A,#N/A,FALSE,"Hires";#N/A,#N/A,FALSE,"Assumptions"}</definedName>
    <definedName name="________kk1" hidden="1">{#N/A,#N/A,FALSE,"Assessment";#N/A,#N/A,FALSE,"Staffing";#N/A,#N/A,FALSE,"Hires";#N/A,#N/A,FALSE,"Assumptions"}</definedName>
    <definedName name="________KKK1" hidden="1">{#N/A,#N/A,FALSE,"Assessment";#N/A,#N/A,FALSE,"Staffing";#N/A,#N/A,FALSE,"Hires";#N/A,#N/A,FALSE,"Assumptions"}</definedName>
    <definedName name="__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9" hidden="1">{"holdco",#N/A,FALSE,"Summary Financials";"holdco",#N/A,FALSE,"Summary Financials"}</definedName>
    <definedName name="________wrn1" hidden="1">{"holdco",#N/A,FALSE,"Summary Financials";"holdco",#N/A,FALSE,"Summary Financials"}</definedName>
    <definedName name="________wrn2" hidden="1">{"holdco",#N/A,FALSE,"Summary Financials";"holdco",#N/A,FALSE,"Summary Financials"}</definedName>
    <definedName name="________wrn3" hidden="1">{"holdco",#N/A,FALSE,"Summary Financials";"holdco",#N/A,FALSE,"Summary Financials"}</definedName>
    <definedName name="__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__wrn8" hidden="1">{"holdco",#N/A,FALSE,"Summary Financials";"holdco",#N/A,FALSE,"Summary Financials"}</definedName>
    <definedName name="_______bb2" hidden="1">{#N/A,#N/A,FALSE,"PRJCTED MNTHLY QTY's"}</definedName>
    <definedName name="_______Lee5" hidden="1">{#VALUE!,#N/A,FALSE,0}</definedName>
    <definedName name="______hom1" hidden="1">{#N/A,#N/A,FALSE,"Assessment";#N/A,#N/A,FALSE,"Staffing";#N/A,#N/A,FALSE,"Hires";#N/A,#N/A,FALSE,"Assumptions"}</definedName>
    <definedName name="______k1" hidden="1">{#N/A,#N/A,FALSE,"Assessment";#N/A,#N/A,FALSE,"Staffing";#N/A,#N/A,FALSE,"Hires";#N/A,#N/A,FALSE,"Assumptions"}</definedName>
    <definedName name="______kk1" hidden="1">{#N/A,#N/A,FALSE,"Assessment";#N/A,#N/A,FALSE,"Staffing";#N/A,#N/A,FALSE,"Hires";#N/A,#N/A,FALSE,"Assumptions"}</definedName>
    <definedName name="______KKK1" hidden="1">{#N/A,#N/A,FALSE,"Assessment";#N/A,#N/A,FALSE,"Staffing";#N/A,#N/A,FALSE,"Hires";#N/A,#N/A,FALSE,"Assumptions"}</definedName>
    <definedName name="______w2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6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9" hidden="1">{"holdco",#N/A,FALSE,"Summary Financials";"holdco",#N/A,FALSE,"Summary Financials"}</definedName>
    <definedName name="______wrn1" hidden="1">{"holdco",#N/A,FALSE,"Summary Financials";"holdco",#N/A,FALSE,"Summary Financials"}</definedName>
    <definedName name="______wrn2" hidden="1">{"holdco",#N/A,FALSE,"Summary Financials";"holdco",#N/A,FALSE,"Summary Financials"}</definedName>
    <definedName name="______wrn3" hidden="1">{"holdco",#N/A,FALSE,"Summary Financials";"holdco",#N/A,FALSE,"Summary Financials"}</definedName>
    <definedName name="_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_wrn8" hidden="1">{"holdco",#N/A,FALSE,"Summary Financials";"holdco",#N/A,FALSE,"Summary Financials"}</definedName>
    <definedName name="_____KKK1" hidden="1">{#N/A,#N/A,FALSE,"Assessment";#N/A,#N/A,FALSE,"Staffing";#N/A,#N/A,FALSE,"Hires";#N/A,#N/A,FALSE,"Assumptions"}</definedName>
    <definedName name="_____wrn1" hidden="1">{"holdco",#N/A,FALSE,"Summary Financials";"holdco",#N/A,FALSE,"Summary Financials"}</definedName>
    <definedName name="_____wrn2" hidden="1">{"holdco",#N/A,FALSE,"Summary Financials";"holdco",#N/A,FALSE,"Summary Financials"}</definedName>
    <definedName name="_____wrn3" hidden="1">{"holdco",#N/A,FALSE,"Summary Financials";"holdco",#N/A,FALSE,"Summary Financials"}</definedName>
    <definedName name="___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___wrn8" hidden="1">{"holdco",#N/A,FALSE,"Summary Financials";"holdco",#N/A,FALSE,"Summary Financials"}</definedName>
    <definedName name="__123Graph_B" hidden="1">'[1]Universal data'!#REF!</definedName>
    <definedName name="__123Graph_C" hidden="1">'[1]Universal data'!#REF!</definedName>
    <definedName name="__123Graph_D" hidden="1">'[1]Universal data'!#REF!</definedName>
    <definedName name="__123Graph_X" hidden="1">'[1]Universal data'!#REF!</definedName>
    <definedName name="__FDS_HYPERLINK_TOGGLE_STATE__" hidden="1">"ON"</definedName>
    <definedName name="__hom1" hidden="1">{#N/A,#N/A,FALSE,"Assessment";#N/A,#N/A,FALSE,"Staffing";#N/A,#N/A,FALSE,"Hires";#N/A,#N/A,FALSE,"Assumptions"}</definedName>
    <definedName name="__IntlFixup" hidden="1">TRUE</definedName>
    <definedName name="__kk1" hidden="1">{#N/A,#N/A,FALSE,"Assessment";#N/A,#N/A,FALSE,"Staffing";#N/A,#N/A,FALSE,"Hires";#N/A,#N/A,FALSE,"Assumptions"}</definedName>
    <definedName name="__KKK1" hidden="1">{#N/A,#N/A,FALSE,"Assessment";#N/A,#N/A,FALSE,"Staffing";#N/A,#N/A,FALSE,"Hires";#N/A,#N/A,FALSE,"Assumptions"}</definedName>
    <definedName name="__wrn1" hidden="1">{"holdco",#N/A,FALSE,"Summary Financials";"holdco",#N/A,FALSE,"Summary Financials"}</definedName>
    <definedName name="__wrn2" hidden="1">{"holdco",#N/A,FALSE,"Summary Financials";"holdco",#N/A,FALSE,"Summary Financials"}</definedName>
    <definedName name="__wrn3" hidden="1">{"holdco",#N/A,FALSE,"Summary Financials";"holdco",#N/A,FALSE,"Summary Financials"}</definedName>
    <definedName name="__wrn7" hidden="1">{"Model Summary",#N/A,FALSE,"Print Chart";"Holdco",#N/A,FALSE,"Print Chart";"Genco",#N/A,FALSE,"Print Chart";"Servco",#N/A,FALSE,"Print Chart";"Genco_Detail",#N/A,FALSE,"Summary Financials";"Servco_Detail",#N/A,FALSE,"Summary Financials"}</definedName>
    <definedName name="__wrn8" hidden="1">{"holdco",#N/A,FALSE,"Summary Financials";"holdco",#N/A,FALSE,"Summary Financials"}</definedName>
    <definedName name="_139__123Graph_LBL_DCHART_3" hidden="1">[2]Graphs!$D$59:$D$59</definedName>
    <definedName name="_142__123Graph_LBL_ACHART_1" hidden="1">[3]Sum!#REF!</definedName>
    <definedName name="_142__123Graph_LBL_FCHART_1" hidden="1">[2]Graphs!$G$59:$G$59</definedName>
    <definedName name="_143__123Graph_LBL_FCHART_3" hidden="1">[2]Graphs!$G$59:$G$59</definedName>
    <definedName name="_189__123Graph_LBL_ACHART_2" hidden="1">[3]Sum!#REF!</definedName>
    <definedName name="_190__123Graph_LBL_ACHART_5" hidden="1">[4]Sales!$C$164:$C$173</definedName>
    <definedName name="_191__123Graph_LBL_BCHART_4" hidden="1">[4]Graph!$D$69:$D$80</definedName>
    <definedName name="_238__123Graph_XCHART_1" hidden="1">[3]Sum!#REF!</definedName>
    <definedName name="_285__123Graph_XCHART_2" hidden="1">[3]Sum!#REF!</definedName>
    <definedName name="_33__123Graph_LBL_ECHART_3" hidden="1">[2]Graphs!$F$59:$F$59</definedName>
    <definedName name="_34__123Graph_LBL_FCHART_1" hidden="1">[2]Graphs!$G$59:$G$59</definedName>
    <definedName name="_35__123Graph_LBL_FCHART_3" hidden="1">[2]Graphs!$G$59:$G$59</definedName>
    <definedName name="_47__123Graph_ACHART_1" hidden="1">[3]Sum!#REF!</definedName>
    <definedName name="_49__123Graph_LBL_FCHART_1" hidden="1">[2]Graphs!$G$59:$G$59</definedName>
    <definedName name="_94__123Graph_ACHART_2" hidden="1">[3]Sum!#REF!</definedName>
    <definedName name="_95__123Graph_BCHART_4" hidden="1">[4]Graph!$C$69:$C$80</definedName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7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example" hidden="1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0</definedName>
    <definedName name="_Sort" hidden="1">#REF!</definedName>
    <definedName name="a" hidden="1">{"staff",#N/A,FALSE,"Current Month"}</definedName>
    <definedName name="AAA_duser" hidden="1">"OFF"</definedName>
    <definedName name="AAB_GSPPG" hidden="1">"AAB_Goldman Sachs PPG Chart Utilities 1.0g"</definedName>
    <definedName name="AccessDatabase" hidden="1">"C:\DATA\KEVIN\MODELS\Model 0218.mdb"</definedName>
    <definedName name="ACwvu.CapersView." hidden="1">[5]Sheet1!#REF!</definedName>
    <definedName name="ACwvu.Japan_Capers_Ed_Pub." hidden="1">#REF!</definedName>
    <definedName name="ACwvu.KJP_CC." hidden="1">#REF!</definedName>
    <definedName name="AS2DocOpenMode" hidden="1">"AS2DocumentEdit"</definedName>
    <definedName name="AS2HasNoAutoHeaderFooter" hidden="1">" "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b" hidden="1">{"staff",#N/A,FALSE,"Current Month"}</definedName>
    <definedName name="bb" hidden="1">{#N/A,#N/A,FALSE,"PRJCTED MNTHLY QTY's"}</definedName>
    <definedName name="bbbb" hidden="1">{#N/A,#N/A,FALSE,"PRJCTED QTRLY QTY's"}</definedName>
    <definedName name="bbbbbb" hidden="1">{#N/A,#N/A,FALSE,"PRJCTED QTRLY QTY's"}</definedName>
    <definedName name="BExEZ4HBCC06708765M8A06KCR7P" hidden="1">#N/A</definedName>
    <definedName name="BLPH1" hidden="1">[6]Sheet2!#REF!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37" hidden="1">#REF!</definedName>
    <definedName name="BLPH138" hidden="1">#REF!</definedName>
    <definedName name="BLPH139" hidden="1">#REF!</definedName>
    <definedName name="BLPH14" hidden="1">#REF!</definedName>
    <definedName name="BLPH140" hidden="1">#REF!</definedName>
    <definedName name="BLPH141" hidden="1">#REF!</definedName>
    <definedName name="BLPH142" hidden="1">#REF!</definedName>
    <definedName name="BLPH143" hidden="1">#REF!</definedName>
    <definedName name="BLPH144" hidden="1">#REF!</definedName>
    <definedName name="BLPH145" hidden="1">#REF!</definedName>
    <definedName name="BLPH146" hidden="1">#REF!</definedName>
    <definedName name="BLPH147" hidden="1">#REF!</definedName>
    <definedName name="BLPH148" hidden="1">#REF!</definedName>
    <definedName name="BLPH149" hidden="1">#REF!</definedName>
    <definedName name="BLPH15" hidden="1">#REF!</definedName>
    <definedName name="BLPH150" hidden="1">#REF!</definedName>
    <definedName name="BLPH151" hidden="1">#REF!</definedName>
    <definedName name="BLPH152" hidden="1">#REF!</definedName>
    <definedName name="BLPH153" hidden="1">#REF!</definedName>
    <definedName name="BLPH154" hidden="1">#REF!</definedName>
    <definedName name="BLPH155" hidden="1">#REF!</definedName>
    <definedName name="BLPH156" hidden="1">#REF!</definedName>
    <definedName name="BLPH157" hidden="1">#REF!</definedName>
    <definedName name="BLPH158" hidden="1">#REF!</definedName>
    <definedName name="BLPH159" hidden="1">#REF!</definedName>
    <definedName name="BLPH16" hidden="1">#REF!</definedName>
    <definedName name="BLPH160" hidden="1">#REF!</definedName>
    <definedName name="BLPH161" hidden="1">#REF!</definedName>
    <definedName name="BLPH162" hidden="1">#REF!</definedName>
    <definedName name="BLPH163" hidden="1">#REF!</definedName>
    <definedName name="BLPH164" hidden="1">#REF!</definedName>
    <definedName name="BLPH165" hidden="1">#REF!</definedName>
    <definedName name="BLPH166" hidden="1">#REF!</definedName>
    <definedName name="BLPH167" hidden="1">#REF!</definedName>
    <definedName name="BLPH168" hidden="1">#REF!</definedName>
    <definedName name="BLPH169" hidden="1">#REF!</definedName>
    <definedName name="BLPH17" hidden="1">#REF!</definedName>
    <definedName name="BLPH170" hidden="1">#REF!</definedName>
    <definedName name="BLPH171" hidden="1">#REF!</definedName>
    <definedName name="BLPH172" hidden="1">#REF!</definedName>
    <definedName name="BLPH173" hidden="1">#REF!</definedName>
    <definedName name="BLPH174" hidden="1">#REF!</definedName>
    <definedName name="BLPH175" hidden="1">#REF!</definedName>
    <definedName name="BLPH176" hidden="1">#REF!</definedName>
    <definedName name="BLPH177" hidden="1">#REF!</definedName>
    <definedName name="BLPH178" hidden="1">#REF!</definedName>
    <definedName name="BLPH179" hidden="1">#REF!</definedName>
    <definedName name="BLPH18" hidden="1">#REF!</definedName>
    <definedName name="BLPH180" hidden="1">#REF!</definedName>
    <definedName name="BLPH181" hidden="1">#REF!</definedName>
    <definedName name="BLPH182" hidden="1">#REF!</definedName>
    <definedName name="BLPH183" hidden="1">#REF!</definedName>
    <definedName name="BLPH184" hidden="1">#REF!</definedName>
    <definedName name="BLPH185" hidden="1">#REF!</definedName>
    <definedName name="BLPH186" hidden="1">#REF!</definedName>
    <definedName name="BLPH187" hidden="1">#REF!</definedName>
    <definedName name="BLPH188" hidden="1">#REF!</definedName>
    <definedName name="BLPH189" hidden="1">#REF!</definedName>
    <definedName name="BLPH19" hidden="1">#REF!</definedName>
    <definedName name="BLPH190" hidden="1">#REF!</definedName>
    <definedName name="BLPH191" hidden="1">#REF!</definedName>
    <definedName name="BLPH192" hidden="1">#REF!</definedName>
    <definedName name="BLPH193" hidden="1">#REF!</definedName>
    <definedName name="BLPH194" hidden="1">#REF!</definedName>
    <definedName name="BLPH195" hidden="1">#REF!</definedName>
    <definedName name="BLPH196" hidden="1">#REF!</definedName>
    <definedName name="BLPH197" hidden="1">#REF!</definedName>
    <definedName name="BLPH198" hidden="1">#REF!</definedName>
    <definedName name="BLPH199" hidden="1">#REF!</definedName>
    <definedName name="BLPH2" hidden="1">[6]Sheet2!#REF!</definedName>
    <definedName name="BLPH20" hidden="1">#REF!</definedName>
    <definedName name="BLPH200" hidden="1">#REF!</definedName>
    <definedName name="BLPH201" hidden="1">#REF!</definedName>
    <definedName name="BLPH202" hidden="1">#REF!</definedName>
    <definedName name="BLPH203" hidden="1">#REF!</definedName>
    <definedName name="BLPH204" hidden="1">#REF!</definedName>
    <definedName name="BLPH205" hidden="1">#REF!</definedName>
    <definedName name="BLPH206" hidden="1">#REF!</definedName>
    <definedName name="BLPH207" hidden="1">#REF!</definedName>
    <definedName name="BLPH208" hidden="1">#REF!</definedName>
    <definedName name="BLPH209" hidden="1">#REF!</definedName>
    <definedName name="BLPH21" hidden="1">'[7]Risk-Free Rate'!$AQ$15</definedName>
    <definedName name="BLPH210" hidden="1">#REF!</definedName>
    <definedName name="BLPH211" hidden="1">#REF!</definedName>
    <definedName name="BLPH212" hidden="1">#REF!</definedName>
    <definedName name="BLPH213" hidden="1">#REF!</definedName>
    <definedName name="BLPH214" hidden="1">#REF!</definedName>
    <definedName name="BLPH215" hidden="1">#REF!</definedName>
    <definedName name="BLPH216" hidden="1">#REF!</definedName>
    <definedName name="BLPH217" hidden="1">#REF!</definedName>
    <definedName name="BLPH218" hidden="1">#REF!</definedName>
    <definedName name="BLPH219" hidden="1">#REF!</definedName>
    <definedName name="BLPH22" hidden="1">'[7]Risk-Free Rate'!$AN$15</definedName>
    <definedName name="BLPH220" hidden="1">#REF!</definedName>
    <definedName name="BLPH221" hidden="1">#REF!</definedName>
    <definedName name="BLPH222" hidden="1">#REF!</definedName>
    <definedName name="BLPH223" hidden="1">#REF!</definedName>
    <definedName name="BLPH224" hidden="1">#REF!</definedName>
    <definedName name="BLPH225" hidden="1">#REF!</definedName>
    <definedName name="BLPH226" hidden="1">#REF!</definedName>
    <definedName name="BLPH227" hidden="1">#REF!</definedName>
    <definedName name="BLPH228" hidden="1">#REF!</definedName>
    <definedName name="BLPH229" hidden="1">#REF!</definedName>
    <definedName name="BLPH23" hidden="1">'[7]Risk-Free Rate'!$AK$15</definedName>
    <definedName name="BLPH230" hidden="1">#REF!</definedName>
    <definedName name="BLPH231" hidden="1">#REF!</definedName>
    <definedName name="BLPH232" hidden="1">#REF!</definedName>
    <definedName name="BLPH233" hidden="1">#REF!</definedName>
    <definedName name="BLPH234" hidden="1">#REF!</definedName>
    <definedName name="BLPH235" hidden="1">#REF!</definedName>
    <definedName name="BLPH236" hidden="1">#REF!</definedName>
    <definedName name="BLPH237" hidden="1">#REF!</definedName>
    <definedName name="BLPH238" hidden="1">#REF!</definedName>
    <definedName name="BLPH239" hidden="1">#REF!</definedName>
    <definedName name="BLPH24" hidden="1">'[7]Risk-Free Rate'!$AH$15</definedName>
    <definedName name="BLPH240" hidden="1">#REF!</definedName>
    <definedName name="BLPH241" hidden="1">#REF!</definedName>
    <definedName name="BLPH242" hidden="1">#REF!</definedName>
    <definedName name="BLPH243" hidden="1">#REF!</definedName>
    <definedName name="BLPH244" hidden="1">#REF!</definedName>
    <definedName name="BLPH245" hidden="1">#REF!</definedName>
    <definedName name="BLPH246" hidden="1">#REF!</definedName>
    <definedName name="BLPH247" hidden="1">#REF!</definedName>
    <definedName name="BLPH248" hidden="1">#REF!</definedName>
    <definedName name="BLPH249" hidden="1">#REF!</definedName>
    <definedName name="BLPH25" hidden="1">'[7]Risk-Free Rate'!$AE$15</definedName>
    <definedName name="BLPH250" hidden="1">#REF!</definedName>
    <definedName name="BLPH251" hidden="1">#REF!</definedName>
    <definedName name="BLPH252" hidden="1">#REF!</definedName>
    <definedName name="BLPH253" hidden="1">#REF!</definedName>
    <definedName name="BLPH254" hidden="1">#REF!</definedName>
    <definedName name="BLPH255" hidden="1">#REF!</definedName>
    <definedName name="BLPH256" hidden="1">#REF!</definedName>
    <definedName name="BLPH257" hidden="1">#REF!</definedName>
    <definedName name="BLPH258" hidden="1">#REF!</definedName>
    <definedName name="BLPH259" hidden="1">#REF!</definedName>
    <definedName name="BLPH26" hidden="1">'[7]Risk-Free Rate'!$AB$15</definedName>
    <definedName name="BLPH260" hidden="1">#REF!</definedName>
    <definedName name="BLPH261" hidden="1">#REF!</definedName>
    <definedName name="BLPH262" hidden="1">#REF!</definedName>
    <definedName name="BLPH263" hidden="1">#REF!</definedName>
    <definedName name="BLPH264" hidden="1">#REF!</definedName>
    <definedName name="BLPH265" hidden="1">#REF!</definedName>
    <definedName name="BLPH266" hidden="1">#REF!</definedName>
    <definedName name="BLPH267" hidden="1">#REF!</definedName>
    <definedName name="BLPH268" hidden="1">#REF!</definedName>
    <definedName name="BLPH269" hidden="1">#REF!</definedName>
    <definedName name="BLPH27" hidden="1">'[7]Risk-Free Rate'!$Y$15</definedName>
    <definedName name="BLPH270" hidden="1">#REF!</definedName>
    <definedName name="BLPH271" hidden="1">#REF!</definedName>
    <definedName name="BLPH272" hidden="1">#REF!</definedName>
    <definedName name="BLPH273" hidden="1">#REF!</definedName>
    <definedName name="BLPH274" hidden="1">#REF!</definedName>
    <definedName name="BLPH275" hidden="1">#REF!</definedName>
    <definedName name="BLPH276" hidden="1">#REF!</definedName>
    <definedName name="BLPH277" hidden="1">#REF!</definedName>
    <definedName name="BLPH278" hidden="1">#REF!</definedName>
    <definedName name="BLPH279" hidden="1">#REF!</definedName>
    <definedName name="BLPH28" hidden="1">'[7]Risk-Free Rate'!$V$15</definedName>
    <definedName name="BLPH280" hidden="1">#REF!</definedName>
    <definedName name="BLPH281" hidden="1">#REF!</definedName>
    <definedName name="BLPH282" hidden="1">#REF!</definedName>
    <definedName name="BLPH283" hidden="1">#REF!</definedName>
    <definedName name="BLPH284" hidden="1">#REF!</definedName>
    <definedName name="BLPH285" hidden="1">#REF!</definedName>
    <definedName name="BLPH286" hidden="1">#REF!</definedName>
    <definedName name="BLPH287" hidden="1">#REF!</definedName>
    <definedName name="BLPH288" hidden="1">#REF!</definedName>
    <definedName name="BLPH289" hidden="1">#REF!</definedName>
    <definedName name="BLPH29" hidden="1">'[7]Risk-Free Rate'!$S$15</definedName>
    <definedName name="BLPH290" hidden="1">#REF!</definedName>
    <definedName name="BLPH291" hidden="1">#REF!</definedName>
    <definedName name="BLPH292" hidden="1">#REF!</definedName>
    <definedName name="BLPH293" hidden="1">#REF!</definedName>
    <definedName name="BLPH294" hidden="1">#REF!</definedName>
    <definedName name="BLPH295" hidden="1">#REF!</definedName>
    <definedName name="BLPH296" hidden="1">#REF!</definedName>
    <definedName name="BLPH297" hidden="1">#REF!</definedName>
    <definedName name="BLPH298" hidden="1">#REF!</definedName>
    <definedName name="BLPH299" hidden="1">#REF!</definedName>
    <definedName name="BLPH3" hidden="1">#REF!</definedName>
    <definedName name="BLPH30" hidden="1">'[7]Risk-Free Rate'!$P$15</definedName>
    <definedName name="BLPH300" hidden="1">#REF!</definedName>
    <definedName name="BLPH301" hidden="1">#REF!</definedName>
    <definedName name="BLPH302" hidden="1">#REF!</definedName>
    <definedName name="BLPH303" hidden="1">#REF!</definedName>
    <definedName name="BLPH304" hidden="1">#REF!</definedName>
    <definedName name="BLPH305" hidden="1">#REF!</definedName>
    <definedName name="BLPH306" hidden="1">#REF!</definedName>
    <definedName name="BLPH307" hidden="1">#REF!</definedName>
    <definedName name="BLPH308" hidden="1">#REF!</definedName>
    <definedName name="BLPH309" hidden="1">#REF!</definedName>
    <definedName name="BLPH31" hidden="1">'[7]Risk-Free Rate'!$M$15</definedName>
    <definedName name="BLPH310" hidden="1">#REF!</definedName>
    <definedName name="BLPH311" hidden="1">#REF!</definedName>
    <definedName name="BLPH312" hidden="1">#REF!</definedName>
    <definedName name="BLPH313" hidden="1">#REF!</definedName>
    <definedName name="BLPH314" hidden="1">#REF!</definedName>
    <definedName name="BLPH315" hidden="1">#REF!</definedName>
    <definedName name="BLPH316" hidden="1">#REF!</definedName>
    <definedName name="BLPH317" hidden="1">#REF!</definedName>
    <definedName name="BLPH318" hidden="1">#REF!</definedName>
    <definedName name="BLPH319" hidden="1">#REF!</definedName>
    <definedName name="BLPH32" hidden="1">'[7]Risk-Free Rate'!$J$15</definedName>
    <definedName name="BLPH320" hidden="1">#REF!</definedName>
    <definedName name="BLPH321" hidden="1">#REF!</definedName>
    <definedName name="BLPH322" hidden="1">#REF!</definedName>
    <definedName name="BLPH323" hidden="1">#REF!</definedName>
    <definedName name="BLPH324" hidden="1">#REF!</definedName>
    <definedName name="BLPH325" hidden="1">#REF!</definedName>
    <definedName name="BLPH326" hidden="1">#REF!</definedName>
    <definedName name="BLPH327" hidden="1">#REF!</definedName>
    <definedName name="BLPH328" hidden="1">#REF!</definedName>
    <definedName name="BLPH329" hidden="1">#REF!</definedName>
    <definedName name="BLPH33" hidden="1">'[7]Risk-Free Rate'!$G$15</definedName>
    <definedName name="BLPH330" hidden="1">#REF!</definedName>
    <definedName name="BLPH331" hidden="1">#REF!</definedName>
    <definedName name="BLPH332" hidden="1">#REF!</definedName>
    <definedName name="BLPH333" hidden="1">#REF!</definedName>
    <definedName name="BLPH334" hidden="1">#REF!</definedName>
    <definedName name="BLPH335" hidden="1">#REF!</definedName>
    <definedName name="BLPH336" hidden="1">#REF!</definedName>
    <definedName name="BLPH337" hidden="1">#REF!</definedName>
    <definedName name="BLPH338" hidden="1">#REF!</definedName>
    <definedName name="BLPH339" hidden="1">#REF!</definedName>
    <definedName name="BLPH34" hidden="1">'[7]Risk-Free Rate'!$D$15</definedName>
    <definedName name="BLPH340" hidden="1">#REF!</definedName>
    <definedName name="BLPH341" hidden="1">#REF!</definedName>
    <definedName name="BLPH342" hidden="1">#REF!</definedName>
    <definedName name="BLPH343" hidden="1">#REF!</definedName>
    <definedName name="BLPH344" hidden="1">#REF!</definedName>
    <definedName name="BLPH345" hidden="1">#REF!</definedName>
    <definedName name="BLPH346" hidden="1">#REF!</definedName>
    <definedName name="BLPH347" hidden="1">#REF!</definedName>
    <definedName name="BLPH348" hidden="1">#REF!</definedName>
    <definedName name="BLPH349" hidden="1">#REF!</definedName>
    <definedName name="BLPH35" hidden="1">'[7]Risk-Free Rate'!$A$15</definedName>
    <definedName name="BLPH350" hidden="1">#REF!</definedName>
    <definedName name="BLPH351" hidden="1">#REF!</definedName>
    <definedName name="BLPH352" hidden="1">#REF!</definedName>
    <definedName name="BLPH353" hidden="1">#REF!</definedName>
    <definedName name="BLPH354" hidden="1">#REF!</definedName>
    <definedName name="BLPH355" hidden="1">#REF!</definedName>
    <definedName name="BLPH356" hidden="1">#REF!</definedName>
    <definedName name="BLPH357" hidden="1">#REF!</definedName>
    <definedName name="BLPH358" hidden="1">#REF!</definedName>
    <definedName name="BLPH359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[6]Sheet2!#REF!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LPR1020040129204514642" hidden="1">#REF!</definedName>
    <definedName name="BLPR1020040129204514642_1_5" hidden="1">#REF!</definedName>
    <definedName name="BLPR1020040129204514642_2_5" hidden="1">#REF!</definedName>
    <definedName name="BLPR1020040129204514642_3_5" hidden="1">#REF!</definedName>
    <definedName name="BLPR1020040129204514642_4_5" hidden="1">#REF!</definedName>
    <definedName name="BLPR1020040129204514642_5_5" hidden="1">#REF!</definedName>
    <definedName name="BLPR1120040129204514642" hidden="1">#REF!</definedName>
    <definedName name="BLPR1120040129204514642_1_5" hidden="1">#REF!</definedName>
    <definedName name="BLPR1120040129204514642_2_5" hidden="1">#REF!</definedName>
    <definedName name="BLPR1120040129204514642_3_5" hidden="1">#REF!</definedName>
    <definedName name="BLPR1120040129204514642_4_5" hidden="1">#REF!</definedName>
    <definedName name="BLPR1120040129204514642_5_5" hidden="1">#REF!</definedName>
    <definedName name="BLPR120040129203645421" hidden="1">#REF!</definedName>
    <definedName name="BLPR120040129203645421_1_4" hidden="1">#REF!</definedName>
    <definedName name="BLPR120040129203645421_2_4" hidden="1">#REF!</definedName>
    <definedName name="BLPR120040129203645421_3_4" hidden="1">#REF!</definedName>
    <definedName name="BLPR120040129203645421_4_4" hidden="1">#REF!</definedName>
    <definedName name="BLPR1220040129204514642" hidden="1">#REF!</definedName>
    <definedName name="BLPR1220040129204514642_1_5" hidden="1">#REF!</definedName>
    <definedName name="BLPR1220040129204514642_2_5" hidden="1">#REF!</definedName>
    <definedName name="BLPR1220040129204514642_3_5" hidden="1">#REF!</definedName>
    <definedName name="BLPR1220040129204514642_4_5" hidden="1">#REF!</definedName>
    <definedName name="BLPR1220040129204514642_5_5" hidden="1">#REF!</definedName>
    <definedName name="BLPR1320040129204514642" hidden="1">#REF!</definedName>
    <definedName name="BLPR1320040129204514642_1_5" hidden="1">#REF!</definedName>
    <definedName name="BLPR1320040129204514642_2_5" hidden="1">#REF!</definedName>
    <definedName name="BLPR1320040129204514642_3_5" hidden="1">#REF!</definedName>
    <definedName name="BLPR1320040129204514642_4_5" hidden="1">#REF!</definedName>
    <definedName name="BLPR1320040129204514642_5_5" hidden="1">#REF!</definedName>
    <definedName name="BLPR1420040129204514642" hidden="1">#REF!</definedName>
    <definedName name="BLPR1420040129204514642_1_5" hidden="1">#REF!</definedName>
    <definedName name="BLPR1420040129204514642_2_5" hidden="1">#REF!</definedName>
    <definedName name="BLPR1420040129204514642_3_5" hidden="1">#REF!</definedName>
    <definedName name="BLPR1420040129204514642_4_5" hidden="1">#REF!</definedName>
    <definedName name="BLPR1420040129204514642_5_5" hidden="1">#REF!</definedName>
    <definedName name="BLPR1520040129204514652" hidden="1">#REF!</definedName>
    <definedName name="BLPR1520040129204514652_1_5" hidden="1">#REF!</definedName>
    <definedName name="BLPR1520040129204514652_2_5" hidden="1">#REF!</definedName>
    <definedName name="BLPR1520040129204514652_3_5" hidden="1">#REF!</definedName>
    <definedName name="BLPR1520040129204514652_4_5" hidden="1">#REF!</definedName>
    <definedName name="BLPR1520040129204514652_5_5" hidden="1">#REF!</definedName>
    <definedName name="BLPR1620040129204514652" hidden="1">#REF!</definedName>
    <definedName name="BLPR1620040129204514652_1_5" hidden="1">#REF!</definedName>
    <definedName name="BLPR1620040129204514652_2_5" hidden="1">#REF!</definedName>
    <definedName name="BLPR1620040129204514652_3_5" hidden="1">#REF!</definedName>
    <definedName name="BLPR1620040129204514652_4_5" hidden="1">#REF!</definedName>
    <definedName name="BLPR1620040129204514652_5_5" hidden="1">#REF!</definedName>
    <definedName name="BLPR1720040129204514652" hidden="1">#REF!</definedName>
    <definedName name="BLPR1720040129204514652_1_5" hidden="1">#REF!</definedName>
    <definedName name="BLPR1720040129204514652_2_5" hidden="1">#REF!</definedName>
    <definedName name="BLPR1720040129204514652_3_5" hidden="1">#REF!</definedName>
    <definedName name="BLPR1720040129204514652_4_5" hidden="1">#REF!</definedName>
    <definedName name="BLPR1720040129204514652_5_5" hidden="1">#REF!</definedName>
    <definedName name="BLPR1820040129204514652" hidden="1">#REF!</definedName>
    <definedName name="BLPR1820040129204514652_1_5" hidden="1">#REF!</definedName>
    <definedName name="BLPR1820040129204514652_2_5" hidden="1">#REF!</definedName>
    <definedName name="BLPR1820040129204514652_3_5" hidden="1">#REF!</definedName>
    <definedName name="BLPR1820040129204514652_4_5" hidden="1">#REF!</definedName>
    <definedName name="BLPR1820040129204514652_5_5" hidden="1">#REF!</definedName>
    <definedName name="BLPR1920040129204514652" hidden="1">#REF!</definedName>
    <definedName name="BLPR1920040129204514652_1_5" hidden="1">#REF!</definedName>
    <definedName name="BLPR1920040129204514652_2_5" hidden="1">#REF!</definedName>
    <definedName name="BLPR1920040129204514652_3_5" hidden="1">#REF!</definedName>
    <definedName name="BLPR1920040129204514652_4_5" hidden="1">#REF!</definedName>
    <definedName name="BLPR1920040129204514652_5_5" hidden="1">#REF!</definedName>
    <definedName name="BLPR2020040129204514652" hidden="1">#REF!</definedName>
    <definedName name="BLPR2020040129204514652_1_5" hidden="1">#REF!</definedName>
    <definedName name="BLPR2020040129204514652_2_5" hidden="1">#REF!</definedName>
    <definedName name="BLPR2020040129204514652_3_5" hidden="1">#REF!</definedName>
    <definedName name="BLPR2020040129204514652_4_5" hidden="1">#REF!</definedName>
    <definedName name="BLPR2020040129204514652_5_5" hidden="1">#REF!</definedName>
    <definedName name="BLPR2120040129204514652" hidden="1">#REF!</definedName>
    <definedName name="BLPR2120040129204514652_1_5" hidden="1">#REF!</definedName>
    <definedName name="BLPR2120040129204514652_2_5" hidden="1">#REF!</definedName>
    <definedName name="BLPR2120040129204514652_3_5" hidden="1">#REF!</definedName>
    <definedName name="BLPR2120040129204514652_4_5" hidden="1">#REF!</definedName>
    <definedName name="BLPR2120040129204514652_5_5" hidden="1">#REF!</definedName>
    <definedName name="BLPR220040129203645421" hidden="1">#REF!</definedName>
    <definedName name="BLPR220040129203645421_1_4" hidden="1">#REF!</definedName>
    <definedName name="BLPR220040129203645421_2_4" hidden="1">#REF!</definedName>
    <definedName name="BLPR220040129203645421_3_4" hidden="1">#REF!</definedName>
    <definedName name="BLPR220040129203645421_4_4" hidden="1">#REF!</definedName>
    <definedName name="BLPR2220040129204514652" hidden="1">#REF!</definedName>
    <definedName name="BLPR2220040129204514652_1_5" hidden="1">#REF!</definedName>
    <definedName name="BLPR2220040129204514652_2_5" hidden="1">#REF!</definedName>
    <definedName name="BLPR2220040129204514652_3_5" hidden="1">#REF!</definedName>
    <definedName name="BLPR2220040129204514652_4_5" hidden="1">#REF!</definedName>
    <definedName name="BLPR2220040129204514652_5_5" hidden="1">#REF!</definedName>
    <definedName name="BLPR2320040129204514662" hidden="1">#REF!</definedName>
    <definedName name="BLPR2320040129204514662_1_5" hidden="1">#REF!</definedName>
    <definedName name="BLPR2320040129204514662_2_5" hidden="1">#REF!</definedName>
    <definedName name="BLPR2320040129204514662_3_5" hidden="1">#REF!</definedName>
    <definedName name="BLPR2320040129204514662_4_5" hidden="1">#REF!</definedName>
    <definedName name="BLPR2320040129204514662_5_5" hidden="1">#REF!</definedName>
    <definedName name="BLPR2420040129204514662" hidden="1">#REF!</definedName>
    <definedName name="BLPR2420040129204514662_1_5" hidden="1">#REF!</definedName>
    <definedName name="BLPR2420040129204514662_2_5" hidden="1">#REF!</definedName>
    <definedName name="BLPR2420040129204514662_3_5" hidden="1">#REF!</definedName>
    <definedName name="BLPR2420040129204514662_4_5" hidden="1">#REF!</definedName>
    <definedName name="BLPR2420040129204514662_5_5" hidden="1">#REF!</definedName>
    <definedName name="BLPR2520040129204514662" hidden="1">#REF!</definedName>
    <definedName name="BLPR2520040129204514662_1_5" hidden="1">#REF!</definedName>
    <definedName name="BLPR2520040129204514662_2_5" hidden="1">#REF!</definedName>
    <definedName name="BLPR2520040129204514662_3_5" hidden="1">#REF!</definedName>
    <definedName name="BLPR2520040129204514662_4_5" hidden="1">#REF!</definedName>
    <definedName name="BLPR2520040129204514662_5_5" hidden="1">#REF!</definedName>
    <definedName name="BLPR2620040129204514662" hidden="1">#REF!</definedName>
    <definedName name="BLPR2620040129204514662_1_5" hidden="1">#REF!</definedName>
    <definedName name="BLPR2620040129204514662_2_5" hidden="1">#REF!</definedName>
    <definedName name="BLPR2620040129204514662_3_5" hidden="1">#REF!</definedName>
    <definedName name="BLPR2620040129204514662_4_5" hidden="1">#REF!</definedName>
    <definedName name="BLPR2620040129204514662_5_5" hidden="1">#REF!</definedName>
    <definedName name="BLPR2720040129204514662" hidden="1">#REF!</definedName>
    <definedName name="BLPR2720040129204514662_1_5" hidden="1">#REF!</definedName>
    <definedName name="BLPR2720040129204514662_2_5" hidden="1">#REF!</definedName>
    <definedName name="BLPR2720040129204514662_3_5" hidden="1">#REF!</definedName>
    <definedName name="BLPR2720040129204514662_4_5" hidden="1">#REF!</definedName>
    <definedName name="BLPR2720040129204514662_5_5" hidden="1">#REF!</definedName>
    <definedName name="BLPR2820040129204514662" hidden="1">#REF!</definedName>
    <definedName name="BLPR2820040129204514662_1_5" hidden="1">#REF!</definedName>
    <definedName name="BLPR2820040129204514662_2_5" hidden="1">#REF!</definedName>
    <definedName name="BLPR2820040129204514662_3_5" hidden="1">#REF!</definedName>
    <definedName name="BLPR2820040129204514662_4_5" hidden="1">#REF!</definedName>
    <definedName name="BLPR2820040129204514662_5_5" hidden="1">#REF!</definedName>
    <definedName name="BLPR2920040129204514662" hidden="1">#REF!</definedName>
    <definedName name="BLPR2920040129204514662_1_5" hidden="1">#REF!</definedName>
    <definedName name="BLPR2920040129204514662_2_5" hidden="1">#REF!</definedName>
    <definedName name="BLPR2920040129204514662_3_5" hidden="1">#REF!</definedName>
    <definedName name="BLPR2920040129204514662_4_5" hidden="1">#REF!</definedName>
    <definedName name="BLPR2920040129204514662_5_5" hidden="1">#REF!</definedName>
    <definedName name="BLPR3020040129204514672" hidden="1">#REF!</definedName>
    <definedName name="BLPR3020040129204514672_1_5" hidden="1">#REF!</definedName>
    <definedName name="BLPR3020040129204514672_2_5" hidden="1">#REF!</definedName>
    <definedName name="BLPR3020040129204514672_3_5" hidden="1">#REF!</definedName>
    <definedName name="BLPR3020040129204514672_4_5" hidden="1">#REF!</definedName>
    <definedName name="BLPR3020040129204514672_5_5" hidden="1">#REF!</definedName>
    <definedName name="BLPR3120040129204514692" hidden="1">#REF!</definedName>
    <definedName name="BLPR3120040129204514692_1_1" hidden="1">#REF!</definedName>
    <definedName name="BLPR320040129203645431" hidden="1">#REF!</definedName>
    <definedName name="BLPR320040129203645431_1_4" hidden="1">#REF!</definedName>
    <definedName name="BLPR320040129203645431_2_4" hidden="1">#REF!</definedName>
    <definedName name="BLPR320040129203645431_3_4" hidden="1">#REF!</definedName>
    <definedName name="BLPR320040129203645431_4_4" hidden="1">#REF!</definedName>
    <definedName name="BLPR3220040129204514692" hidden="1">#REF!</definedName>
    <definedName name="BLPR3220040129204514692_1_1" hidden="1">#REF!</definedName>
    <definedName name="BLPR3320040129204514702" hidden="1">#REF!</definedName>
    <definedName name="BLPR3320040129204514702_1_1" hidden="1">#REF!</definedName>
    <definedName name="BLPR3420040129204514702" hidden="1">#REF!</definedName>
    <definedName name="BLPR3420040129204514702_1_1" hidden="1">#REF!</definedName>
    <definedName name="BLPR3520040129204514702" hidden="1">#REF!</definedName>
    <definedName name="BLPR3520040129204514702_1_1" hidden="1">#REF!</definedName>
    <definedName name="BLPR420040129203645431" hidden="1">#REF!</definedName>
    <definedName name="BLPR420040129203645431_1_4" hidden="1">#REF!</definedName>
    <definedName name="BLPR420040129203645431_2_4" hidden="1">#REF!</definedName>
    <definedName name="BLPR420040129203645431_3_4" hidden="1">#REF!</definedName>
    <definedName name="BLPR420040129203645431_4_4" hidden="1">#REF!</definedName>
    <definedName name="BLPR520040129203645441" hidden="1">#REF!</definedName>
    <definedName name="BLPR520040129203645441_1_4" hidden="1">#REF!</definedName>
    <definedName name="BLPR520040129203645441_2_4" hidden="1">#REF!</definedName>
    <definedName name="BLPR520040129203645441_3_4" hidden="1">#REF!</definedName>
    <definedName name="BLPR520040129203645441_4_4" hidden="1">#REF!</definedName>
    <definedName name="BLPR620040129204149993" hidden="1">#REF!</definedName>
    <definedName name="BLPR620040129204149993_1_5" hidden="1">#REF!</definedName>
    <definedName name="BLPR620040129204149993_2_5" hidden="1">#REF!</definedName>
    <definedName name="BLPR620040129204149993_3_5" hidden="1">#REF!</definedName>
    <definedName name="BLPR620040129204149993_4_5" hidden="1">#REF!</definedName>
    <definedName name="BLPR620040129204149993_5_5" hidden="1">#REF!</definedName>
    <definedName name="BLPR720040129204514631" hidden="1">#REF!</definedName>
    <definedName name="BLPR720040129204514631_1_5" hidden="1">#REF!</definedName>
    <definedName name="BLPR720040129204514631_2_5" hidden="1">#REF!</definedName>
    <definedName name="BLPR720040129204514631_3_5" hidden="1">#REF!</definedName>
    <definedName name="BLPR720040129204514631_4_5" hidden="1">#REF!</definedName>
    <definedName name="BLPR720040129204514631_5_5" hidden="1">#REF!</definedName>
    <definedName name="BLPR820040129204514642" hidden="1">#REF!</definedName>
    <definedName name="BLPR820040129204514642_1_5" hidden="1">#REF!</definedName>
    <definedName name="BLPR820040129204514642_2_5" hidden="1">#REF!</definedName>
    <definedName name="BLPR820040129204514642_3_5" hidden="1">#REF!</definedName>
    <definedName name="BLPR820040129204514642_4_5" hidden="1">#REF!</definedName>
    <definedName name="BLPR820040129204514642_5_5" hidden="1">#REF!</definedName>
    <definedName name="BLPR920040129204514642" hidden="1">#REF!</definedName>
    <definedName name="BLPR920040129204514642_1_5" hidden="1">#REF!</definedName>
    <definedName name="BLPR920040129204514642_2_5" hidden="1">#REF!</definedName>
    <definedName name="BLPR920040129204514642_3_5" hidden="1">#REF!</definedName>
    <definedName name="BLPR920040129204514642_4_5" hidden="1">#REF!</definedName>
    <definedName name="BLPR920040129204514642_5_5" hidden="1">#REF!</definedName>
    <definedName name="Cwvu.CapersView." hidden="1">[5]Sheet1!#REF!</definedName>
    <definedName name="Cwvu.Japan_Capers_Ed_Pub." hidden="1">[5]Sheet1!#REF!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istribution" hidden="1">#REF!</definedName>
    <definedName name="EV__LASTREFTIME__" hidden="1">41745.676712963</definedName>
    <definedName name="ExtraProfiles" hidden="1">#REF!</definedName>
    <definedName name="f" hidden="1">{"'PRODUCTIONCOST SHEET'!$B$3:$G$48"}</definedName>
    <definedName name="ff" hidden="1">{#N/A,#N/A,FALSE,"PRJCTED MNTHLY QTY's"}</definedName>
    <definedName name="fffff" hidden="1">{#N/A,#N/A,FALSE,"PRJCTED QTRLY QTY's"}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gjk" hidden="1">{#N/A,#N/A,FALSE,"DI 2 YEAR MASTER SCHEDULE"}</definedName>
    <definedName name="gwge" hidden="1">#REF!</definedName>
    <definedName name="hh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PathFileMac" hidden="1">"Macintosh HD:HomePageStuff:New_Home_Page:datafile:ctryprem.html"</definedName>
    <definedName name="HTML_Title" hidden="1">"2D ANIMATION PRODUCTION TABLE"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ACT_OR_EST" hidden="1">"c2216"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hidden="1">"06/22/2018 13:52:39"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39239.5181712963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ShowHideColumns" hidden="1">"iQShowAll"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khkjk" hidden="1">{"staff",#N/A,FALSE,"Current Month"}</definedName>
    <definedName name="l" hidden="1">{#N/A,#N/A,FALSE,"DI 2 YEAR MASTER SCHEDULE"}</definedName>
    <definedName name="ListOffset" hidden="1">1</definedName>
    <definedName name="lkl" hidden="1">{#N/A,#N/A,FALSE,"DI 2 YEAR MASTER SCHEDULE"}</definedName>
    <definedName name="m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mm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nn" hidden="1">{#N/A,#N/A,FALSE,"PRJCTED QTRLY $'s"}</definedName>
    <definedName name="odd" hidden="1">{"staff",#N/A,FALSE,"Current Month"}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Pal_Workbook_GUID" hidden="1">"LJ9YVKRJVQ1A1KNUG7XIT5A9"</definedName>
    <definedName name="Pop" hidden="1">[8]Population!#REF!</definedName>
    <definedName name="Population" hidden="1">#REF!</definedName>
    <definedName name="Profiles" hidden="1">#REF!</definedName>
    <definedName name="Projections" hidden="1">#REF!</definedName>
    <definedName name="qs" hidden="1">{#N/A,#N/A,FALSE,"PRJCTED MNTHLY QTY's"}</definedName>
    <definedName name="Results" hidden="1">[9]UK99!$A$1:$A$1</definedName>
    <definedName name="rff" hidden="1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wvu.CapersView." hidden="1">#REF!</definedName>
    <definedName name="Rwvu.Japan_Capers_Ed_Pub." hidden="1">#REF!</definedName>
    <definedName name="Rwvu.KJP_CC." hidden="1">#REF!</definedName>
    <definedName name="SAPBEXhrIndnt" hidden="1">"Wide"</definedName>
    <definedName name="SAPBEXrevision" hidden="1">1</definedName>
    <definedName name="SAPBEXsysID" hidden="1">"BWP"</definedName>
    <definedName name="SAPBEXwbID" hidden="1">"3M0Y5JZ0K259IJHR15SO2N9QE"</definedName>
    <definedName name="SAPsysID" hidden="1">"708C5W7SBKP804JT78WJ0JNKI"</definedName>
    <definedName name="SAPwbID" hidden="1">"ARS"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wvu.CapersView." hidden="1">[5]Sheet1!#REF!</definedName>
    <definedName name="Swvu.Japan_Capers_Ed_Pub." hidden="1">#REF!</definedName>
    <definedName name="Swvu.KJP_CC." hidden="1">#REF!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"Active Workbook"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u" hidden="1">{#VALUE!,#N/A,FALSE,0}</definedName>
    <definedName name="UAG" hidden="1">{#N/A,#N/A,FALSE,"DI 2 YEAR MASTER SCHEDULE"}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v" hidden="1">{"Japan_Capers_Ed_Pub",#N/A,FALSE,"DI 2 YEAR MASTER SCHEDULE"}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ESTADOS._.FINANCIEROS." hidden="1">{#N/A,#N/A,FALSE,"ACTIVO - hoja 1";#N/A,#N/A,FALSE,"ACTIVO - hoja 2";#N/A,#N/A,FALSE,"PASIVO - hoja 1";#N/A,#N/A,FALSE,"PASIVO - hoja 2";#N/A,#N/A,FALSE,"GASTOS - hoja 1 ";#N/A,#N/A,FALSE,"GASTOS - hoja 2";#N/A,#N/A,FALSE,"INGRESOS - hoja 1 ";#N/A,#N/A,FALSE,"INGRESOS - hoja 2"}</definedName>
    <definedName name="wrn.Japan_Capers_Ed._.Pub." hidden="1">{"Japan_Capers_Ed_Pub",#N/A,FALSE,"DI 2 YEAR MASTER SCHEDULE"}</definedName>
    <definedName name="wrn.Mat." hidden="1">{"staff",#N/A,FALSE,"Current Month"}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{#N/A,#N/A,FALSE,"DI 2 YEAR MASTER SCHEDULE"}</definedName>
    <definedName name="y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" hidden="1">{#N/A,#N/A,FALSE,"DI 2 YEAR MASTER SCHEDULE"}</definedName>
    <definedName name="Z_9A428CE1_B4D9_11D0_A8AA_0000C071AEE7_.wvu.Cols" hidden="1">[5]Sheet1!$A$1:$Q$65536,[5]Sheet1!$Y$1:$Z$65536</definedName>
    <definedName name="Z_9A428CE1_B4D9_11D0_A8AA_0000C071AEE7_.wvu.PrintArea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" l="1"/>
  <c r="I13" i="2" l="1"/>
  <c r="AJ58" i="2" l="1"/>
  <c r="AF59" i="2"/>
  <c r="AI58" i="2"/>
  <c r="AG59" i="2"/>
  <c r="AF58" i="2"/>
  <c r="AI59" i="2"/>
  <c r="AG58" i="2"/>
  <c r="AJ59" i="2"/>
  <c r="AH58" i="2"/>
  <c r="AH59" i="2"/>
  <c r="R736" i="2"/>
  <c r="I87" i="1"/>
  <c r="M95" i="1" s="1"/>
  <c r="I86" i="1"/>
  <c r="N94" i="1" s="1"/>
  <c r="N106" i="1" s="1"/>
  <c r="I85" i="1"/>
  <c r="L93" i="1" s="1"/>
  <c r="I84" i="1"/>
  <c r="L92" i="1" s="1"/>
  <c r="L104" i="1" s="1"/>
  <c r="I81" i="1"/>
  <c r="L91" i="1" s="1"/>
  <c r="L101" i="1" s="1"/>
  <c r="I80" i="1"/>
  <c r="K90" i="1" s="1"/>
  <c r="K100" i="1" s="1"/>
  <c r="L105" i="1" l="1"/>
  <c r="S105" i="1"/>
  <c r="AG105" i="1"/>
  <c r="Z105" i="1"/>
  <c r="AN105" i="1"/>
  <c r="M107" i="1"/>
  <c r="AH107" i="1"/>
  <c r="AO107" i="1"/>
  <c r="T107" i="1"/>
  <c r="AA107" i="1"/>
  <c r="U106" i="1"/>
  <c r="S104" i="1"/>
  <c r="AI106" i="1"/>
  <c r="AP106" i="1"/>
  <c r="Y100" i="1"/>
  <c r="R100" i="1"/>
  <c r="S101" i="1"/>
  <c r="AN104" i="1"/>
  <c r="AG104" i="1"/>
  <c r="AM100" i="1"/>
  <c r="AN101" i="1"/>
  <c r="AB106" i="1"/>
  <c r="Z101" i="1"/>
  <c r="Z104" i="1"/>
  <c r="AF100" i="1"/>
  <c r="AG101" i="1"/>
  <c r="K95" i="1"/>
  <c r="L95" i="1"/>
  <c r="M90" i="1"/>
  <c r="L90" i="1"/>
  <c r="M92" i="1"/>
  <c r="K93" i="1"/>
  <c r="O94" i="1"/>
  <c r="N90" i="1"/>
  <c r="M94" i="1"/>
  <c r="O93" i="1"/>
  <c r="L94" i="1"/>
  <c r="K92" i="1"/>
  <c r="M93" i="1"/>
  <c r="O95" i="1"/>
  <c r="N93" i="1"/>
  <c r="O92" i="1"/>
  <c r="N95" i="1"/>
  <c r="N91" i="1"/>
  <c r="N92" i="1"/>
  <c r="K94" i="1"/>
  <c r="O90" i="1"/>
  <c r="K91" i="1"/>
  <c r="O91" i="1"/>
  <c r="M91" i="1"/>
  <c r="V475" i="2"/>
  <c r="R475" i="2"/>
  <c r="K104" i="1" l="1"/>
  <c r="AM104" i="1"/>
  <c r="R104" i="1"/>
  <c r="Y104" i="1"/>
  <c r="AF104" i="1"/>
  <c r="M106" i="1"/>
  <c r="AA106" i="1"/>
  <c r="AO106" i="1"/>
  <c r="AH106" i="1"/>
  <c r="T106" i="1"/>
  <c r="L106" i="1"/>
  <c r="AN106" i="1"/>
  <c r="AG106" i="1"/>
  <c r="S106" i="1"/>
  <c r="Z106" i="1"/>
  <c r="N101" i="1"/>
  <c r="U101" i="1"/>
  <c r="AI101" i="1"/>
  <c r="AP101" i="1"/>
  <c r="AB101" i="1"/>
  <c r="N100" i="1"/>
  <c r="AP100" i="1"/>
  <c r="U100" i="1"/>
  <c r="AB100" i="1"/>
  <c r="AI100" i="1"/>
  <c r="L100" i="1"/>
  <c r="S100" i="1"/>
  <c r="Z100" i="1"/>
  <c r="AG100" i="1"/>
  <c r="AN100" i="1"/>
  <c r="O105" i="1"/>
  <c r="AQ105" i="1"/>
  <c r="AJ105" i="1"/>
  <c r="V105" i="1"/>
  <c r="AC105" i="1"/>
  <c r="N107" i="1"/>
  <c r="AI107" i="1"/>
  <c r="AP107" i="1"/>
  <c r="U107" i="1"/>
  <c r="AB107" i="1"/>
  <c r="M101" i="1"/>
  <c r="AA101" i="1"/>
  <c r="AH101" i="1"/>
  <c r="AO101" i="1"/>
  <c r="T101" i="1"/>
  <c r="O101" i="1"/>
  <c r="AJ101" i="1"/>
  <c r="V101" i="1"/>
  <c r="AQ101" i="1"/>
  <c r="AC101" i="1"/>
  <c r="N105" i="1"/>
  <c r="AP105" i="1"/>
  <c r="AI105" i="1"/>
  <c r="U105" i="1"/>
  <c r="AB105" i="1"/>
  <c r="O106" i="1"/>
  <c r="V106" i="1"/>
  <c r="AC106" i="1"/>
  <c r="AQ106" i="1"/>
  <c r="AJ106" i="1"/>
  <c r="K106" i="1"/>
  <c r="AM106" i="1"/>
  <c r="AF106" i="1"/>
  <c r="R106" i="1"/>
  <c r="Y106" i="1"/>
  <c r="N104" i="1"/>
  <c r="U104" i="1"/>
  <c r="AP104" i="1"/>
  <c r="AB104" i="1"/>
  <c r="AI104" i="1"/>
  <c r="L107" i="1"/>
  <c r="AN107" i="1"/>
  <c r="S107" i="1"/>
  <c r="Z107" i="1"/>
  <c r="AG107" i="1"/>
  <c r="K107" i="1"/>
  <c r="R107" i="1"/>
  <c r="Y107" i="1"/>
  <c r="AF107" i="1"/>
  <c r="AM107" i="1"/>
  <c r="O104" i="1"/>
  <c r="V104" i="1"/>
  <c r="AC104" i="1"/>
  <c r="AJ104" i="1"/>
  <c r="AQ104" i="1"/>
  <c r="K101" i="1"/>
  <c r="AM101" i="1"/>
  <c r="Y101" i="1"/>
  <c r="R101" i="1"/>
  <c r="AF101" i="1"/>
  <c r="O107" i="1"/>
  <c r="AJ107" i="1"/>
  <c r="AQ107" i="1"/>
  <c r="AC107" i="1"/>
  <c r="V107" i="1"/>
  <c r="K105" i="1"/>
  <c r="R105" i="1"/>
  <c r="Y105" i="1"/>
  <c r="AF105" i="1"/>
  <c r="AM105" i="1"/>
  <c r="M100" i="1"/>
  <c r="T100" i="1"/>
  <c r="AA100" i="1"/>
  <c r="AH100" i="1"/>
  <c r="AO100" i="1"/>
  <c r="O100" i="1"/>
  <c r="AJ100" i="1"/>
  <c r="AQ100" i="1"/>
  <c r="V100" i="1"/>
  <c r="AC100" i="1"/>
  <c r="M105" i="1"/>
  <c r="AH105" i="1"/>
  <c r="T105" i="1"/>
  <c r="AA105" i="1"/>
  <c r="AO105" i="1"/>
  <c r="M104" i="1"/>
  <c r="T104" i="1"/>
  <c r="AA104" i="1"/>
  <c r="AH104" i="1"/>
  <c r="AO104" i="1"/>
  <c r="R590" i="2"/>
  <c r="R601" i="2" s="1"/>
  <c r="S555" i="2"/>
  <c r="T482" i="2"/>
  <c r="AR52" i="1"/>
  <c r="AM51" i="1"/>
  <c r="P51" i="1" l="1"/>
  <c r="W51" i="1"/>
  <c r="V483" i="2"/>
  <c r="S482" i="2"/>
  <c r="R555" i="2"/>
  <c r="T591" i="2"/>
  <c r="T602" i="2" s="1"/>
  <c r="U483" i="2"/>
  <c r="R482" i="2"/>
  <c r="V554" i="2"/>
  <c r="S591" i="2"/>
  <c r="S602" i="2" s="1"/>
  <c r="T483" i="2"/>
  <c r="U554" i="2"/>
  <c r="R591" i="2"/>
  <c r="R602" i="2" s="1"/>
  <c r="S483" i="2"/>
  <c r="T554" i="2"/>
  <c r="V590" i="2"/>
  <c r="V601" i="2" s="1"/>
  <c r="R483" i="2"/>
  <c r="V555" i="2"/>
  <c r="S554" i="2"/>
  <c r="U590" i="2"/>
  <c r="U601" i="2" s="1"/>
  <c r="V482" i="2"/>
  <c r="U555" i="2"/>
  <c r="R554" i="2"/>
  <c r="T590" i="2"/>
  <c r="T601" i="2" s="1"/>
  <c r="U482" i="2"/>
  <c r="T555" i="2"/>
  <c r="V591" i="2"/>
  <c r="V602" i="2" s="1"/>
  <c r="S590" i="2"/>
  <c r="S601" i="2" s="1"/>
  <c r="U591" i="2"/>
  <c r="U602" i="2" s="1"/>
  <c r="P122" i="2" l="1"/>
  <c r="P124" i="2"/>
  <c r="P123" i="2"/>
  <c r="P121" i="2"/>
  <c r="K131" i="2"/>
  <c r="L131" i="2"/>
  <c r="M131" i="2"/>
  <c r="N131" i="2"/>
  <c r="O131" i="2"/>
  <c r="R655" i="2"/>
  <c r="S655" i="2"/>
  <c r="T655" i="2"/>
  <c r="U655" i="2"/>
  <c r="V655" i="2"/>
  <c r="R583" i="2"/>
  <c r="S583" i="2"/>
  <c r="T583" i="2"/>
  <c r="U583" i="2"/>
  <c r="V583" i="2"/>
  <c r="S619" i="2"/>
  <c r="T619" i="2"/>
  <c r="U619" i="2"/>
  <c r="V619" i="2"/>
  <c r="R547" i="2"/>
  <c r="S547" i="2"/>
  <c r="T547" i="2"/>
  <c r="U547" i="2"/>
  <c r="V547" i="2"/>
  <c r="T662" i="2" l="1"/>
  <c r="U662" i="2"/>
  <c r="V662" i="2"/>
  <c r="R663" i="2"/>
  <c r="R674" i="2" s="1"/>
  <c r="S663" i="2"/>
  <c r="S674" i="2" s="1"/>
  <c r="T663" i="2"/>
  <c r="T674" i="2" s="1"/>
  <c r="R662" i="2"/>
  <c r="R673" i="2" s="1"/>
  <c r="U663" i="2"/>
  <c r="U674" i="2" s="1"/>
  <c r="S662" i="2"/>
  <c r="S673" i="2" s="1"/>
  <c r="V663" i="2"/>
  <c r="V674" i="2" s="1"/>
  <c r="V592" i="2"/>
  <c r="R619" i="2"/>
  <c r="R603" i="2"/>
  <c r="R592" i="2"/>
  <c r="S238" i="2"/>
  <c r="S180" i="2"/>
  <c r="S209" i="2"/>
  <c r="T180" i="2"/>
  <c r="R675" i="2" l="1"/>
  <c r="R679" i="2" s="1"/>
  <c r="R686" i="2" s="1"/>
  <c r="S675" i="2"/>
  <c r="S679" i="2" s="1"/>
  <c r="S686" i="2" s="1"/>
  <c r="V603" i="2"/>
  <c r="V607" i="2" s="1"/>
  <c r="V614" i="2" s="1"/>
  <c r="V664" i="2"/>
  <c r="V673" i="2"/>
  <c r="V675" i="2" s="1"/>
  <c r="V679" i="2" s="1"/>
  <c r="V686" i="2" s="1"/>
  <c r="R664" i="2"/>
  <c r="R607" i="2"/>
  <c r="R614" i="2" s="1"/>
  <c r="T673" i="2"/>
  <c r="T675" i="2" s="1"/>
  <c r="T679" i="2" s="1"/>
  <c r="T686" i="2" s="1"/>
  <c r="T664" i="2"/>
  <c r="S664" i="2"/>
  <c r="U664" i="2"/>
  <c r="U673" i="2"/>
  <c r="U675" i="2" s="1"/>
  <c r="U592" i="2"/>
  <c r="U603" i="2"/>
  <c r="T592" i="2"/>
  <c r="T603" i="2"/>
  <c r="T607" i="2" s="1"/>
  <c r="T614" i="2" s="1"/>
  <c r="S592" i="2"/>
  <c r="S603" i="2"/>
  <c r="S607" i="2" s="1"/>
  <c r="S614" i="2" s="1"/>
  <c r="U180" i="2"/>
  <c r="T238" i="2"/>
  <c r="T209" i="2"/>
  <c r="U607" i="2" l="1"/>
  <c r="U614" i="2" s="1"/>
  <c r="U679" i="2"/>
  <c r="U686" i="2" s="1"/>
  <c r="V180" i="2"/>
  <c r="U238" i="2"/>
  <c r="V238" i="2"/>
  <c r="U209" i="2"/>
  <c r="V209" i="2"/>
  <c r="AC60" i="2" l="1"/>
  <c r="AA60" i="2"/>
  <c r="AB60" i="2"/>
  <c r="Z60" i="2" l="1"/>
  <c r="Y60" i="2"/>
  <c r="AD60" i="2" l="1"/>
  <c r="Z104" i="2"/>
  <c r="V736" i="2" l="1"/>
  <c r="U736" i="2"/>
  <c r="T736" i="2"/>
  <c r="S736" i="2"/>
  <c r="R737" i="2"/>
  <c r="S737" i="2"/>
  <c r="T737" i="2"/>
  <c r="U737" i="2"/>
  <c r="V737" i="2"/>
  <c r="R732" i="2"/>
  <c r="S732" i="2"/>
  <c r="T732" i="2"/>
  <c r="U732" i="2"/>
  <c r="V732" i="2"/>
  <c r="R733" i="2"/>
  <c r="S733" i="2"/>
  <c r="T733" i="2"/>
  <c r="U733" i="2"/>
  <c r="V733" i="2"/>
  <c r="E244" i="2" l="1"/>
  <c r="E229" i="2"/>
  <c r="E215" i="2"/>
  <c r="E200" i="2"/>
  <c r="E186" i="2"/>
  <c r="E171" i="2"/>
  <c r="E157" i="2"/>
  <c r="E142" i="2"/>
  <c r="V307" i="2"/>
  <c r="U307" i="2"/>
  <c r="T307" i="2"/>
  <c r="S307" i="2"/>
  <c r="R307" i="2"/>
  <c r="W304" i="2"/>
  <c r="W303" i="2"/>
  <c r="W302" i="2"/>
  <c r="W301" i="2"/>
  <c r="V296" i="2"/>
  <c r="U296" i="2"/>
  <c r="T296" i="2"/>
  <c r="S296" i="2"/>
  <c r="R296" i="2"/>
  <c r="W293" i="2"/>
  <c r="W290" i="2"/>
  <c r="W289" i="2"/>
  <c r="W288" i="2"/>
  <c r="W287" i="2"/>
  <c r="W284" i="2"/>
  <c r="W283" i="2"/>
  <c r="W296" i="2" l="1"/>
  <c r="W307" i="2"/>
  <c r="I718" i="2"/>
  <c r="I719" i="2"/>
  <c r="I710" i="2"/>
  <c r="I711" i="2"/>
  <c r="K307" i="2" l="1"/>
  <c r="L307" i="2"/>
  <c r="M307" i="2"/>
  <c r="N307" i="2"/>
  <c r="O307" i="2"/>
  <c r="K296" i="2"/>
  <c r="L296" i="2"/>
  <c r="M296" i="2"/>
  <c r="N296" i="2"/>
  <c r="O296" i="2"/>
  <c r="P304" i="2"/>
  <c r="P303" i="2"/>
  <c r="P302" i="2"/>
  <c r="P301" i="2"/>
  <c r="P283" i="2"/>
  <c r="P284" i="2"/>
  <c r="P287" i="2"/>
  <c r="P288" i="2"/>
  <c r="P289" i="2"/>
  <c r="P290" i="2"/>
  <c r="P293" i="2"/>
  <c r="R128" i="2"/>
  <c r="S128" i="2"/>
  <c r="T128" i="2"/>
  <c r="U128" i="2"/>
  <c r="V128" i="2"/>
  <c r="R129" i="2"/>
  <c r="S129" i="2"/>
  <c r="T129" i="2"/>
  <c r="U129" i="2"/>
  <c r="V129" i="2"/>
  <c r="R130" i="2"/>
  <c r="S130" i="2"/>
  <c r="T130" i="2"/>
  <c r="U130" i="2"/>
  <c r="V130" i="2"/>
  <c r="R131" i="2"/>
  <c r="S131" i="2"/>
  <c r="T131" i="2"/>
  <c r="U131" i="2"/>
  <c r="V131" i="2"/>
  <c r="K128" i="2"/>
  <c r="L128" i="2"/>
  <c r="M128" i="2"/>
  <c r="N128" i="2"/>
  <c r="O128" i="2"/>
  <c r="K129" i="2"/>
  <c r="L129" i="2"/>
  <c r="M129" i="2"/>
  <c r="N129" i="2"/>
  <c r="O129" i="2"/>
  <c r="K130" i="2"/>
  <c r="L130" i="2"/>
  <c r="M130" i="2"/>
  <c r="N130" i="2"/>
  <c r="O130" i="2"/>
  <c r="V125" i="2"/>
  <c r="U125" i="2"/>
  <c r="T125" i="2"/>
  <c r="S125" i="2"/>
  <c r="R125" i="2"/>
  <c r="O125" i="2"/>
  <c r="N125" i="2"/>
  <c r="M125" i="2"/>
  <c r="L125" i="2"/>
  <c r="K125" i="2"/>
  <c r="AJ124" i="2"/>
  <c r="AI124" i="2"/>
  <c r="AH124" i="2"/>
  <c r="AG124" i="2"/>
  <c r="AF124" i="2"/>
  <c r="W124" i="2"/>
  <c r="AJ123" i="2"/>
  <c r="AI123" i="2"/>
  <c r="AH123" i="2"/>
  <c r="AG123" i="2"/>
  <c r="AF123" i="2"/>
  <c r="W123" i="2"/>
  <c r="AJ122" i="2"/>
  <c r="AI122" i="2"/>
  <c r="AH122" i="2"/>
  <c r="AG122" i="2"/>
  <c r="AF122" i="2"/>
  <c r="W122" i="2"/>
  <c r="AJ121" i="2"/>
  <c r="AI121" i="2"/>
  <c r="AH121" i="2"/>
  <c r="AG121" i="2"/>
  <c r="AF121" i="2"/>
  <c r="W121" i="2"/>
  <c r="V118" i="2"/>
  <c r="U118" i="2"/>
  <c r="T118" i="2"/>
  <c r="S118" i="2"/>
  <c r="R118" i="2"/>
  <c r="O118" i="2"/>
  <c r="N118" i="2"/>
  <c r="M118" i="2"/>
  <c r="L118" i="2"/>
  <c r="K118" i="2"/>
  <c r="AJ117" i="2"/>
  <c r="AI117" i="2"/>
  <c r="AH117" i="2"/>
  <c r="AG117" i="2"/>
  <c r="AF117" i="2"/>
  <c r="W117" i="2"/>
  <c r="P117" i="2"/>
  <c r="AJ116" i="2"/>
  <c r="AI116" i="2"/>
  <c r="AH116" i="2"/>
  <c r="AG116" i="2"/>
  <c r="AF116" i="2"/>
  <c r="W116" i="2"/>
  <c r="P116" i="2"/>
  <c r="AJ115" i="2"/>
  <c r="AI115" i="2"/>
  <c r="AH115" i="2"/>
  <c r="AG115" i="2"/>
  <c r="AF115" i="2"/>
  <c r="W115" i="2"/>
  <c r="P115" i="2"/>
  <c r="AJ114" i="2"/>
  <c r="AI114" i="2"/>
  <c r="AH114" i="2"/>
  <c r="AG114" i="2"/>
  <c r="AF114" i="2"/>
  <c r="W114" i="2"/>
  <c r="P114" i="2"/>
  <c r="AO121" i="2" l="1"/>
  <c r="R729" i="2"/>
  <c r="T729" i="2"/>
  <c r="U729" i="2"/>
  <c r="S729" i="2"/>
  <c r="V729" i="2"/>
  <c r="P307" i="2"/>
  <c r="P296" i="2"/>
  <c r="P125" i="2"/>
  <c r="AL114" i="2"/>
  <c r="AO122" i="2"/>
  <c r="AO115" i="2"/>
  <c r="AN122" i="2"/>
  <c r="AN116" i="2"/>
  <c r="AO123" i="2"/>
  <c r="W125" i="2"/>
  <c r="AM114" i="2"/>
  <c r="AN121" i="2"/>
  <c r="AO124" i="2"/>
  <c r="AO117" i="2"/>
  <c r="AL124" i="2"/>
  <c r="AN114" i="2"/>
  <c r="P118" i="2"/>
  <c r="AL123" i="2"/>
  <c r="AM124" i="2"/>
  <c r="AL122" i="2"/>
  <c r="AM123" i="2"/>
  <c r="AN124" i="2"/>
  <c r="AM115" i="2"/>
  <c r="AO116" i="2"/>
  <c r="W118" i="2"/>
  <c r="AL121" i="2"/>
  <c r="AM122" i="2"/>
  <c r="AN123" i="2"/>
  <c r="AN115" i="2"/>
  <c r="AM121" i="2"/>
  <c r="AO114" i="2"/>
  <c r="AL117" i="2"/>
  <c r="AM117" i="2"/>
  <c r="AL116" i="2"/>
  <c r="AL115" i="2"/>
  <c r="AM116" i="2"/>
  <c r="AN117" i="2"/>
  <c r="W256" i="2" l="1"/>
  <c r="O318" i="2"/>
  <c r="O349" i="2" s="1"/>
  <c r="AH261" i="2"/>
  <c r="W131" i="2" l="1"/>
  <c r="P131" i="2"/>
  <c r="AF261" i="2"/>
  <c r="V743" i="2"/>
  <c r="U743" i="2"/>
  <c r="T743" i="2"/>
  <c r="S743" i="2"/>
  <c r="R743" i="2"/>
  <c r="V742" i="2"/>
  <c r="U742" i="2"/>
  <c r="T742" i="2"/>
  <c r="S742" i="2"/>
  <c r="R742" i="2"/>
  <c r="V566" i="2"/>
  <c r="U566" i="2"/>
  <c r="T566" i="2"/>
  <c r="S566" i="2"/>
  <c r="R566" i="2"/>
  <c r="V565" i="2"/>
  <c r="U565" i="2"/>
  <c r="T565" i="2"/>
  <c r="S565" i="2"/>
  <c r="V511" i="2"/>
  <c r="U511" i="2"/>
  <c r="T511" i="2"/>
  <c r="S511" i="2"/>
  <c r="R511" i="2"/>
  <c r="V494" i="2"/>
  <c r="U494" i="2"/>
  <c r="T494" i="2"/>
  <c r="S494" i="2"/>
  <c r="R494" i="2"/>
  <c r="V493" i="2"/>
  <c r="U493" i="2"/>
  <c r="T493" i="2"/>
  <c r="S493" i="2"/>
  <c r="U475" i="2"/>
  <c r="T475" i="2"/>
  <c r="S475" i="2"/>
  <c r="O335" i="2"/>
  <c r="O366" i="2" s="1"/>
  <c r="N335" i="2"/>
  <c r="N366" i="2" s="1"/>
  <c r="M335" i="2"/>
  <c r="M366" i="2" s="1"/>
  <c r="L335" i="2"/>
  <c r="L366" i="2" s="1"/>
  <c r="K335" i="2"/>
  <c r="K366" i="2" s="1"/>
  <c r="O334" i="2"/>
  <c r="O365" i="2" s="1"/>
  <c r="N334" i="2"/>
  <c r="N365" i="2" s="1"/>
  <c r="M334" i="2"/>
  <c r="M365" i="2" s="1"/>
  <c r="L334" i="2"/>
  <c r="L365" i="2" s="1"/>
  <c r="K334" i="2"/>
  <c r="K365" i="2" s="1"/>
  <c r="O333" i="2"/>
  <c r="O364" i="2" s="1"/>
  <c r="N333" i="2"/>
  <c r="N364" i="2" s="1"/>
  <c r="M333" i="2"/>
  <c r="M364" i="2" s="1"/>
  <c r="L333" i="2"/>
  <c r="L364" i="2" s="1"/>
  <c r="K333" i="2"/>
  <c r="K364" i="2" s="1"/>
  <c r="O332" i="2"/>
  <c r="O363" i="2" s="1"/>
  <c r="N332" i="2"/>
  <c r="N363" i="2" s="1"/>
  <c r="M332" i="2"/>
  <c r="M363" i="2" s="1"/>
  <c r="L332" i="2"/>
  <c r="L363" i="2" s="1"/>
  <c r="K332" i="2"/>
  <c r="K363" i="2" s="1"/>
  <c r="O321" i="2"/>
  <c r="O352" i="2" s="1"/>
  <c r="N321" i="2"/>
  <c r="N352" i="2" s="1"/>
  <c r="M321" i="2"/>
  <c r="M352" i="2" s="1"/>
  <c r="L321" i="2"/>
  <c r="L352" i="2" s="1"/>
  <c r="K321" i="2"/>
  <c r="K352" i="2" s="1"/>
  <c r="O320" i="2"/>
  <c r="O351" i="2" s="1"/>
  <c r="N320" i="2"/>
  <c r="N351" i="2" s="1"/>
  <c r="M320" i="2"/>
  <c r="M351" i="2" s="1"/>
  <c r="L320" i="2"/>
  <c r="L351" i="2" s="1"/>
  <c r="K320" i="2"/>
  <c r="K351" i="2" s="1"/>
  <c r="O319" i="2"/>
  <c r="O350" i="2" s="1"/>
  <c r="N319" i="2"/>
  <c r="N350" i="2" s="1"/>
  <c r="M319" i="2"/>
  <c r="M350" i="2" s="1"/>
  <c r="L319" i="2"/>
  <c r="L350" i="2" s="1"/>
  <c r="K319" i="2"/>
  <c r="K350" i="2" s="1"/>
  <c r="N318" i="2"/>
  <c r="N349" i="2" s="1"/>
  <c r="M318" i="2"/>
  <c r="M349" i="2" s="1"/>
  <c r="L318" i="2"/>
  <c r="L349" i="2" s="1"/>
  <c r="K318" i="2"/>
  <c r="K349" i="2" s="1"/>
  <c r="O315" i="2"/>
  <c r="O346" i="2" s="1"/>
  <c r="N315" i="2"/>
  <c r="N346" i="2" s="1"/>
  <c r="M315" i="2"/>
  <c r="M346" i="2" s="1"/>
  <c r="L315" i="2"/>
  <c r="L346" i="2" s="1"/>
  <c r="K315" i="2"/>
  <c r="K346" i="2" s="1"/>
  <c r="O314" i="2"/>
  <c r="O345" i="2" s="1"/>
  <c r="N314" i="2"/>
  <c r="N345" i="2" s="1"/>
  <c r="M314" i="2"/>
  <c r="M345" i="2" s="1"/>
  <c r="L314" i="2"/>
  <c r="L345" i="2" s="1"/>
  <c r="K314" i="2"/>
  <c r="K345" i="2" s="1"/>
  <c r="U245" i="2"/>
  <c r="T216" i="2"/>
  <c r="V151" i="2"/>
  <c r="U151" i="2"/>
  <c r="T151" i="2"/>
  <c r="S151" i="2"/>
  <c r="V137" i="2"/>
  <c r="U137" i="2"/>
  <c r="T137" i="2"/>
  <c r="S137" i="2"/>
  <c r="R137" i="2"/>
  <c r="W136" i="2"/>
  <c r="W135" i="2"/>
  <c r="V132" i="2"/>
  <c r="U132" i="2"/>
  <c r="T132" i="2"/>
  <c r="S132" i="2"/>
  <c r="R132" i="2"/>
  <c r="O132" i="2"/>
  <c r="N132" i="2"/>
  <c r="M132" i="2"/>
  <c r="L132" i="2"/>
  <c r="K132" i="2"/>
  <c r="AJ131" i="2"/>
  <c r="AJ274" i="2" s="1"/>
  <c r="AI131" i="2"/>
  <c r="AI274" i="2" s="1"/>
  <c r="AH131" i="2"/>
  <c r="AH274" i="2" s="1"/>
  <c r="AG131" i="2"/>
  <c r="AG274" i="2" s="1"/>
  <c r="AF131" i="2"/>
  <c r="AF274" i="2" s="1"/>
  <c r="AJ130" i="2"/>
  <c r="AJ273" i="2" s="1"/>
  <c r="AI130" i="2"/>
  <c r="AI273" i="2" s="1"/>
  <c r="AH130" i="2"/>
  <c r="AH273" i="2" s="1"/>
  <c r="AG130" i="2"/>
  <c r="AG273" i="2" s="1"/>
  <c r="AF130" i="2"/>
  <c r="AF273" i="2" s="1"/>
  <c r="W130" i="2"/>
  <c r="P130" i="2"/>
  <c r="AJ129" i="2"/>
  <c r="AJ272" i="2" s="1"/>
  <c r="AI129" i="2"/>
  <c r="AI272" i="2" s="1"/>
  <c r="AH129" i="2"/>
  <c r="AH272" i="2" s="1"/>
  <c r="AG129" i="2"/>
  <c r="AG272" i="2" s="1"/>
  <c r="AF129" i="2"/>
  <c r="AF272" i="2" s="1"/>
  <c r="W129" i="2"/>
  <c r="P129" i="2"/>
  <c r="AJ128" i="2"/>
  <c r="AJ271" i="2" s="1"/>
  <c r="AI128" i="2"/>
  <c r="AI271" i="2" s="1"/>
  <c r="AH128" i="2"/>
  <c r="AH271" i="2" s="1"/>
  <c r="AG128" i="2"/>
  <c r="AG271" i="2" s="1"/>
  <c r="AF128" i="2"/>
  <c r="AF271" i="2" s="1"/>
  <c r="W128" i="2"/>
  <c r="P128" i="2"/>
  <c r="V111" i="2"/>
  <c r="U111" i="2"/>
  <c r="T111" i="2"/>
  <c r="S111" i="2"/>
  <c r="R111" i="2"/>
  <c r="O111" i="2"/>
  <c r="N111" i="2"/>
  <c r="M111" i="2"/>
  <c r="L111" i="2"/>
  <c r="K111" i="2"/>
  <c r="AJ110" i="2"/>
  <c r="AJ268" i="2" s="1"/>
  <c r="AI110" i="2"/>
  <c r="AI268" i="2" s="1"/>
  <c r="AH110" i="2"/>
  <c r="AH268" i="2" s="1"/>
  <c r="AG110" i="2"/>
  <c r="AG268" i="2" s="1"/>
  <c r="AF110" i="2"/>
  <c r="AF268" i="2" s="1"/>
  <c r="W110" i="2"/>
  <c r="P110" i="2"/>
  <c r="AJ109" i="2"/>
  <c r="AJ267" i="2" s="1"/>
  <c r="AI109" i="2"/>
  <c r="AI267" i="2" s="1"/>
  <c r="AH109" i="2"/>
  <c r="AH267" i="2" s="1"/>
  <c r="AG109" i="2"/>
  <c r="AG267" i="2" s="1"/>
  <c r="AF109" i="2"/>
  <c r="AF267" i="2" s="1"/>
  <c r="W109" i="2"/>
  <c r="P109" i="2"/>
  <c r="AJ108" i="2"/>
  <c r="AJ266" i="2" s="1"/>
  <c r="AI108" i="2"/>
  <c r="AI266" i="2" s="1"/>
  <c r="AH108" i="2"/>
  <c r="AH266" i="2" s="1"/>
  <c r="AG108" i="2"/>
  <c r="AG266" i="2" s="1"/>
  <c r="AF108" i="2"/>
  <c r="AF266" i="2" s="1"/>
  <c r="W108" i="2"/>
  <c r="P108" i="2"/>
  <c r="AJ107" i="2"/>
  <c r="AJ265" i="2" s="1"/>
  <c r="AI107" i="2"/>
  <c r="AI265" i="2" s="1"/>
  <c r="AH107" i="2"/>
  <c r="AH265" i="2" s="1"/>
  <c r="AG107" i="2"/>
  <c r="AG265" i="2" s="1"/>
  <c r="AF107" i="2"/>
  <c r="AF265" i="2" s="1"/>
  <c r="W107" i="2"/>
  <c r="P107" i="2"/>
  <c r="AC104" i="2"/>
  <c r="AB104" i="2"/>
  <c r="AA104" i="2"/>
  <c r="Y104" i="2"/>
  <c r="V104" i="2"/>
  <c r="U104" i="2"/>
  <c r="T104" i="2"/>
  <c r="S104" i="2"/>
  <c r="R104" i="2"/>
  <c r="AD103" i="2"/>
  <c r="W103" i="2"/>
  <c r="AD102" i="2"/>
  <c r="W102" i="2"/>
  <c r="AD101" i="2"/>
  <c r="W101" i="2"/>
  <c r="AD100" i="2"/>
  <c r="W100" i="2"/>
  <c r="AD99" i="2"/>
  <c r="W99" i="2"/>
  <c r="AD98" i="2"/>
  <c r="W98" i="2"/>
  <c r="I98" i="2"/>
  <c r="I99" i="2" s="1"/>
  <c r="I100" i="2" s="1"/>
  <c r="I101" i="2" s="1"/>
  <c r="I102" i="2" s="1"/>
  <c r="I103" i="2" s="1"/>
  <c r="AD97" i="2"/>
  <c r="W97" i="2"/>
  <c r="AC94" i="2"/>
  <c r="AB94" i="2"/>
  <c r="AA94" i="2"/>
  <c r="Z94" i="2"/>
  <c r="Y94" i="2"/>
  <c r="V94" i="2"/>
  <c r="U94" i="2"/>
  <c r="T94" i="2"/>
  <c r="S94" i="2"/>
  <c r="R94" i="2"/>
  <c r="AD93" i="2"/>
  <c r="W93" i="2"/>
  <c r="AD92" i="2"/>
  <c r="W92" i="2"/>
  <c r="AD91" i="2"/>
  <c r="W91" i="2"/>
  <c r="AD90" i="2"/>
  <c r="W90" i="2"/>
  <c r="AD89" i="2"/>
  <c r="W89" i="2"/>
  <c r="AD88" i="2"/>
  <c r="W88" i="2"/>
  <c r="AD87" i="2"/>
  <c r="W87" i="2"/>
  <c r="AC82" i="2"/>
  <c r="AB82" i="2"/>
  <c r="AA82" i="2"/>
  <c r="Z82" i="2"/>
  <c r="Z470" i="2" s="1"/>
  <c r="Y82" i="2"/>
  <c r="V82" i="2"/>
  <c r="U82" i="2"/>
  <c r="T82" i="2"/>
  <c r="S82" i="2"/>
  <c r="R82" i="2"/>
  <c r="AD81" i="2"/>
  <c r="W81" i="2"/>
  <c r="AD80" i="2"/>
  <c r="W80" i="2"/>
  <c r="AD79" i="2"/>
  <c r="W79" i="2"/>
  <c r="AD78" i="2"/>
  <c r="W78" i="2"/>
  <c r="AD77" i="2"/>
  <c r="W77" i="2"/>
  <c r="AD76" i="2"/>
  <c r="W76" i="2"/>
  <c r="I76" i="2"/>
  <c r="AD75" i="2"/>
  <c r="W75" i="2"/>
  <c r="AC72" i="2"/>
  <c r="AB72" i="2"/>
  <c r="AA72" i="2"/>
  <c r="Z72" i="2"/>
  <c r="Y72" i="2"/>
  <c r="V72" i="2"/>
  <c r="U72" i="2"/>
  <c r="T72" i="2"/>
  <c r="S72" i="2"/>
  <c r="R72" i="2"/>
  <c r="AD71" i="2"/>
  <c r="W71" i="2"/>
  <c r="AD70" i="2"/>
  <c r="W70" i="2"/>
  <c r="AD69" i="2"/>
  <c r="W69" i="2"/>
  <c r="AD68" i="2"/>
  <c r="W68" i="2"/>
  <c r="AD67" i="2"/>
  <c r="W67" i="2"/>
  <c r="AD66" i="2"/>
  <c r="W66" i="2"/>
  <c r="AD65" i="2"/>
  <c r="W65" i="2"/>
  <c r="V60" i="2"/>
  <c r="U60" i="2"/>
  <c r="T60" i="2"/>
  <c r="S60" i="2"/>
  <c r="R60" i="2"/>
  <c r="R470" i="2" s="1"/>
  <c r="O60" i="2"/>
  <c r="N60" i="2"/>
  <c r="M60" i="2"/>
  <c r="L60" i="2"/>
  <c r="K60" i="2"/>
  <c r="AJ262" i="2"/>
  <c r="AI262" i="2"/>
  <c r="AH262" i="2"/>
  <c r="AG262" i="2"/>
  <c r="AF262" i="2"/>
  <c r="AD59" i="2"/>
  <c r="W59" i="2"/>
  <c r="P59" i="2"/>
  <c r="AJ261" i="2"/>
  <c r="AI261" i="2"/>
  <c r="AG261" i="2"/>
  <c r="AD58" i="2"/>
  <c r="W58" i="2"/>
  <c r="P58" i="2"/>
  <c r="AQ75" i="1"/>
  <c r="AP75" i="1"/>
  <c r="AO75" i="1"/>
  <c r="AN75" i="1"/>
  <c r="AM75" i="1"/>
  <c r="AJ75" i="1"/>
  <c r="AI75" i="1"/>
  <c r="AH75" i="1"/>
  <c r="AG75" i="1"/>
  <c r="AF75" i="1"/>
  <c r="AC75" i="1"/>
  <c r="AB75" i="1"/>
  <c r="AA75" i="1"/>
  <c r="Z75" i="1"/>
  <c r="Y75" i="1"/>
  <c r="V75" i="1"/>
  <c r="U75" i="1"/>
  <c r="T75" i="1"/>
  <c r="S75" i="1"/>
  <c r="M75" i="1"/>
  <c r="L75" i="1"/>
  <c r="K75" i="1"/>
  <c r="AR74" i="1"/>
  <c r="AK74" i="1"/>
  <c r="AD74" i="1"/>
  <c r="W74" i="1"/>
  <c r="P74" i="1"/>
  <c r="AR73" i="1"/>
  <c r="AK73" i="1"/>
  <c r="AD73" i="1"/>
  <c r="AR72" i="1"/>
  <c r="AK72" i="1"/>
  <c r="AD72" i="1"/>
  <c r="W72" i="1"/>
  <c r="AR71" i="1"/>
  <c r="AK71" i="1"/>
  <c r="AD71" i="1"/>
  <c r="W71" i="1"/>
  <c r="P71" i="1"/>
  <c r="AR70" i="1"/>
  <c r="AK70" i="1"/>
  <c r="AD70" i="1"/>
  <c r="W70" i="1"/>
  <c r="AR69" i="1"/>
  <c r="AK69" i="1"/>
  <c r="AD69" i="1"/>
  <c r="W69" i="1"/>
  <c r="P69" i="1"/>
  <c r="I69" i="1"/>
  <c r="I70" i="1" s="1"/>
  <c r="I71" i="1" s="1"/>
  <c r="I72" i="1" s="1"/>
  <c r="I73" i="1" s="1"/>
  <c r="I74" i="1" s="1"/>
  <c r="AR68" i="1"/>
  <c r="AK68" i="1"/>
  <c r="AD68" i="1"/>
  <c r="W68" i="1"/>
  <c r="AQ65" i="1"/>
  <c r="AP65" i="1"/>
  <c r="AO65" i="1"/>
  <c r="AN65" i="1"/>
  <c r="AM65" i="1"/>
  <c r="AJ65" i="1"/>
  <c r="AI65" i="1"/>
  <c r="AH65" i="1"/>
  <c r="AG65" i="1"/>
  <c r="AF65" i="1"/>
  <c r="AC65" i="1"/>
  <c r="AB65" i="1"/>
  <c r="AA65" i="1"/>
  <c r="Z65" i="1"/>
  <c r="Y65" i="1"/>
  <c r="V65" i="1"/>
  <c r="U65" i="1"/>
  <c r="T65" i="1"/>
  <c r="S65" i="1"/>
  <c r="R65" i="1"/>
  <c r="M65" i="1"/>
  <c r="L65" i="1"/>
  <c r="K65" i="1"/>
  <c r="AR64" i="1"/>
  <c r="AK64" i="1"/>
  <c r="AD64" i="1"/>
  <c r="W64" i="1"/>
  <c r="P64" i="1"/>
  <c r="AR63" i="1"/>
  <c r="AK63" i="1"/>
  <c r="AD63" i="1"/>
  <c r="W63" i="1"/>
  <c r="AR62" i="1"/>
  <c r="AK62" i="1"/>
  <c r="AD62" i="1"/>
  <c r="W62" i="1"/>
  <c r="AR61" i="1"/>
  <c r="AK61" i="1"/>
  <c r="AD61" i="1"/>
  <c r="W61" i="1"/>
  <c r="P61" i="1"/>
  <c r="AR60" i="1"/>
  <c r="AK60" i="1"/>
  <c r="AD60" i="1"/>
  <c r="W60" i="1"/>
  <c r="AR59" i="1"/>
  <c r="AK59" i="1"/>
  <c r="AD59" i="1"/>
  <c r="W59" i="1"/>
  <c r="P59" i="1"/>
  <c r="AR58" i="1"/>
  <c r="AK58" i="1"/>
  <c r="AD58" i="1"/>
  <c r="W58" i="1"/>
  <c r="AQ53" i="1"/>
  <c r="AP53" i="1"/>
  <c r="AO53" i="1"/>
  <c r="AN53" i="1"/>
  <c r="AM53" i="1"/>
  <c r="AJ53" i="1"/>
  <c r="AI53" i="1"/>
  <c r="AH53" i="1"/>
  <c r="AG53" i="1"/>
  <c r="AF53" i="1"/>
  <c r="AC53" i="1"/>
  <c r="AB53" i="1"/>
  <c r="AA53" i="1"/>
  <c r="Z53" i="1"/>
  <c r="Y53" i="1"/>
  <c r="V53" i="1"/>
  <c r="U53" i="1"/>
  <c r="T53" i="1"/>
  <c r="S53" i="1"/>
  <c r="R53" i="1"/>
  <c r="N53" i="1"/>
  <c r="M53" i="1"/>
  <c r="L53" i="1"/>
  <c r="K53" i="1"/>
  <c r="AK52" i="1"/>
  <c r="AD52" i="1"/>
  <c r="W52" i="1"/>
  <c r="P52" i="1"/>
  <c r="AR51" i="1"/>
  <c r="AK51" i="1"/>
  <c r="AD51" i="1"/>
  <c r="AR50" i="1"/>
  <c r="AK50" i="1"/>
  <c r="AD50" i="1"/>
  <c r="W50" i="1"/>
  <c r="P50" i="1"/>
  <c r="AR49" i="1"/>
  <c r="AK49" i="1"/>
  <c r="AD49" i="1"/>
  <c r="W49" i="1"/>
  <c r="P49" i="1"/>
  <c r="AR48" i="1"/>
  <c r="AK48" i="1"/>
  <c r="AD48" i="1"/>
  <c r="W48" i="1"/>
  <c r="P48" i="1"/>
  <c r="AR47" i="1"/>
  <c r="AK47" i="1"/>
  <c r="AD47" i="1"/>
  <c r="W47" i="1"/>
  <c r="P47" i="1"/>
  <c r="I47" i="1"/>
  <c r="I48" i="1" s="1"/>
  <c r="I49" i="1" s="1"/>
  <c r="I50" i="1" s="1"/>
  <c r="I51" i="1" s="1"/>
  <c r="I52" i="1" s="1"/>
  <c r="AR46" i="1"/>
  <c r="AK46" i="1"/>
  <c r="AD46" i="1"/>
  <c r="W46" i="1"/>
  <c r="P46" i="1"/>
  <c r="AQ43" i="1"/>
  <c r="AP43" i="1"/>
  <c r="AO43" i="1"/>
  <c r="AN43" i="1"/>
  <c r="AM43" i="1"/>
  <c r="AJ43" i="1"/>
  <c r="AI43" i="1"/>
  <c r="AH43" i="1"/>
  <c r="AG43" i="1"/>
  <c r="AF43" i="1"/>
  <c r="AC43" i="1"/>
  <c r="AB43" i="1"/>
  <c r="AA43" i="1"/>
  <c r="Z43" i="1"/>
  <c r="Y43" i="1"/>
  <c r="V43" i="1"/>
  <c r="U43" i="1"/>
  <c r="T43" i="1"/>
  <c r="S43" i="1"/>
  <c r="R43" i="1"/>
  <c r="O43" i="1"/>
  <c r="N43" i="1"/>
  <c r="M43" i="1"/>
  <c r="L43" i="1"/>
  <c r="K43" i="1"/>
  <c r="AR42" i="1"/>
  <c r="AK42" i="1"/>
  <c r="AD42" i="1"/>
  <c r="W42" i="1"/>
  <c r="P42" i="1"/>
  <c r="AR41" i="1"/>
  <c r="AK41" i="1"/>
  <c r="AD41" i="1"/>
  <c r="W41" i="1"/>
  <c r="P41" i="1"/>
  <c r="AR40" i="1"/>
  <c r="AK40" i="1"/>
  <c r="AD40" i="1"/>
  <c r="W40" i="1"/>
  <c r="P40" i="1"/>
  <c r="AR39" i="1"/>
  <c r="AK39" i="1"/>
  <c r="AD39" i="1"/>
  <c r="W39" i="1"/>
  <c r="P39" i="1"/>
  <c r="AR38" i="1"/>
  <c r="AK38" i="1"/>
  <c r="AD38" i="1"/>
  <c r="W38" i="1"/>
  <c r="P38" i="1"/>
  <c r="AR37" i="1"/>
  <c r="AK37" i="1"/>
  <c r="AD37" i="1"/>
  <c r="W37" i="1"/>
  <c r="P37" i="1"/>
  <c r="AR36" i="1"/>
  <c r="AK36" i="1"/>
  <c r="AD36" i="1"/>
  <c r="W36" i="1"/>
  <c r="P36" i="1"/>
  <c r="AR31" i="1"/>
  <c r="AK31" i="1"/>
  <c r="AD31" i="1"/>
  <c r="W31" i="1"/>
  <c r="P31" i="1"/>
  <c r="AR30" i="1"/>
  <c r="AK30" i="1"/>
  <c r="AD30" i="1"/>
  <c r="W30" i="1"/>
  <c r="P30" i="1"/>
  <c r="AR29" i="1"/>
  <c r="AK29" i="1"/>
  <c r="AD29" i="1"/>
  <c r="W29" i="1"/>
  <c r="P29" i="1"/>
  <c r="AR28" i="1"/>
  <c r="AK28" i="1"/>
  <c r="AD28" i="1"/>
  <c r="W28" i="1"/>
  <c r="P28" i="1"/>
  <c r="AR25" i="1"/>
  <c r="AK25" i="1"/>
  <c r="AD25" i="1"/>
  <c r="W25" i="1"/>
  <c r="P25" i="1"/>
  <c r="AR24" i="1"/>
  <c r="AK24" i="1"/>
  <c r="AD24" i="1"/>
  <c r="W24" i="1"/>
  <c r="P24" i="1"/>
  <c r="Y470" i="2" l="1"/>
  <c r="V518" i="2"/>
  <c r="R519" i="2"/>
  <c r="R530" i="2" s="1"/>
  <c r="S519" i="2"/>
  <c r="S530" i="2" s="1"/>
  <c r="T519" i="2"/>
  <c r="T530" i="2" s="1"/>
  <c r="R518" i="2"/>
  <c r="U519" i="2"/>
  <c r="U530" i="2" s="1"/>
  <c r="S518" i="2"/>
  <c r="V519" i="2"/>
  <c r="V530" i="2" s="1"/>
  <c r="T518" i="2"/>
  <c r="U518" i="2"/>
  <c r="AH77" i="2"/>
  <c r="AH79" i="2"/>
  <c r="AH76" i="2"/>
  <c r="AH81" i="2"/>
  <c r="AH78" i="2"/>
  <c r="AI76" i="2"/>
  <c r="AI81" i="2"/>
  <c r="AI78" i="2"/>
  <c r="AI77" i="2"/>
  <c r="AI79" i="2"/>
  <c r="AJ80" i="2"/>
  <c r="AJ76" i="2"/>
  <c r="AJ81" i="2"/>
  <c r="AJ78" i="2"/>
  <c r="AJ75" i="2"/>
  <c r="AJ77" i="2"/>
  <c r="AJ79" i="2"/>
  <c r="AF81" i="2"/>
  <c r="AF78" i="2"/>
  <c r="AF76" i="2"/>
  <c r="AF77" i="2"/>
  <c r="AF79" i="2"/>
  <c r="AJ98" i="2"/>
  <c r="AJ97" i="2"/>
  <c r="AJ101" i="2"/>
  <c r="AJ103" i="2"/>
  <c r="AJ100" i="2"/>
  <c r="AJ99" i="2"/>
  <c r="AJ102" i="2"/>
  <c r="AI101" i="2"/>
  <c r="AI100" i="2"/>
  <c r="AI103" i="2"/>
  <c r="AI99" i="2"/>
  <c r="AI98" i="2"/>
  <c r="AH99" i="2"/>
  <c r="AH101" i="2"/>
  <c r="AH98" i="2"/>
  <c r="AH103" i="2"/>
  <c r="AH100" i="2"/>
  <c r="AG100" i="2"/>
  <c r="AG98" i="2"/>
  <c r="AG103" i="2"/>
  <c r="AG101" i="2"/>
  <c r="AG99" i="2"/>
  <c r="R626" i="2"/>
  <c r="R637" i="2" s="1"/>
  <c r="U627" i="2"/>
  <c r="U638" i="2" s="1"/>
  <c r="V627" i="2"/>
  <c r="V638" i="2" s="1"/>
  <c r="R627" i="2"/>
  <c r="S627" i="2"/>
  <c r="T627" i="2"/>
  <c r="T638" i="2" s="1"/>
  <c r="U470" i="2"/>
  <c r="AB470" i="2"/>
  <c r="S470" i="2"/>
  <c r="T470" i="2"/>
  <c r="V470" i="2"/>
  <c r="AA470" i="2"/>
  <c r="AC470" i="2"/>
  <c r="P351" i="2"/>
  <c r="P345" i="2"/>
  <c r="P346" i="2"/>
  <c r="P350" i="2"/>
  <c r="P349" i="2"/>
  <c r="V158" i="2"/>
  <c r="S250" i="2"/>
  <c r="S245" i="2"/>
  <c r="I77" i="2"/>
  <c r="I78" i="2" s="1"/>
  <c r="I79" i="2" s="1"/>
  <c r="I80" i="2" s="1"/>
  <c r="I81" i="2" s="1"/>
  <c r="V251" i="2"/>
  <c r="V245" i="2"/>
  <c r="T251" i="2"/>
  <c r="T245" i="2"/>
  <c r="S222" i="2"/>
  <c r="S216" i="2"/>
  <c r="U222" i="2"/>
  <c r="U216" i="2"/>
  <c r="V221" i="2"/>
  <c r="V216" i="2"/>
  <c r="S164" i="2"/>
  <c r="S158" i="2"/>
  <c r="T165" i="2"/>
  <c r="T158" i="2"/>
  <c r="U165" i="2"/>
  <c r="U158" i="2"/>
  <c r="T188" i="2"/>
  <c r="U194" i="2"/>
  <c r="U187" i="2"/>
  <c r="V192" i="2"/>
  <c r="V187" i="2"/>
  <c r="S193" i="2"/>
  <c r="S187" i="2"/>
  <c r="T193" i="2"/>
  <c r="T187" i="2"/>
  <c r="T246" i="2"/>
  <c r="P111" i="2"/>
  <c r="AL130" i="2"/>
  <c r="R484" i="2"/>
  <c r="R738" i="2"/>
  <c r="AO109" i="2"/>
  <c r="P132" i="2"/>
  <c r="V194" i="2"/>
  <c r="V495" i="2"/>
  <c r="V499" i="2" s="1"/>
  <c r="V506" i="2" s="1"/>
  <c r="U567" i="2"/>
  <c r="S738" i="2"/>
  <c r="W94" i="2"/>
  <c r="AD94" i="2"/>
  <c r="W132" i="2"/>
  <c r="P60" i="2"/>
  <c r="S161" i="2"/>
  <c r="AD104" i="2"/>
  <c r="S156" i="2"/>
  <c r="S215" i="2"/>
  <c r="T244" i="2"/>
  <c r="P334" i="2"/>
  <c r="U219" i="2"/>
  <c r="W111" i="2"/>
  <c r="S162" i="2"/>
  <c r="S220" i="2"/>
  <c r="U217" i="2"/>
  <c r="U220" i="2"/>
  <c r="O338" i="2"/>
  <c r="U495" i="2"/>
  <c r="U499" i="2" s="1"/>
  <c r="U506" i="2" s="1"/>
  <c r="AN265" i="2"/>
  <c r="AN108" i="2"/>
  <c r="S159" i="2"/>
  <c r="U164" i="2"/>
  <c r="W60" i="2"/>
  <c r="W82" i="2"/>
  <c r="AO128" i="2"/>
  <c r="S218" i="2"/>
  <c r="S221" i="2"/>
  <c r="V734" i="2"/>
  <c r="V741" i="2" s="1"/>
  <c r="V745" i="2" s="1"/>
  <c r="AM59" i="2"/>
  <c r="S160" i="2"/>
  <c r="S214" i="2"/>
  <c r="U218" i="2"/>
  <c r="U221" i="2"/>
  <c r="R734" i="2"/>
  <c r="R741" i="2" s="1"/>
  <c r="R745" i="2" s="1"/>
  <c r="AD72" i="2"/>
  <c r="AD82" i="2"/>
  <c r="T192" i="2"/>
  <c r="U214" i="2"/>
  <c r="T243" i="2"/>
  <c r="V249" i="2"/>
  <c r="V738" i="2"/>
  <c r="T185" i="2"/>
  <c r="U188" i="2"/>
  <c r="V193" i="2"/>
  <c r="V243" i="2"/>
  <c r="T247" i="2"/>
  <c r="V484" i="2"/>
  <c r="V567" i="2"/>
  <c r="U556" i="2"/>
  <c r="T162" i="2"/>
  <c r="U185" i="2"/>
  <c r="T194" i="2"/>
  <c r="U215" i="2"/>
  <c r="S219" i="2"/>
  <c r="V222" i="2"/>
  <c r="V247" i="2"/>
  <c r="T250" i="2"/>
  <c r="S626" i="2"/>
  <c r="S637" i="2" s="1"/>
  <c r="S734" i="2"/>
  <c r="S741" i="2" s="1"/>
  <c r="S745" i="2" s="1"/>
  <c r="U193" i="2"/>
  <c r="U191" i="2"/>
  <c r="V250" i="2"/>
  <c r="K338" i="2"/>
  <c r="K396" i="2" s="1"/>
  <c r="P333" i="2"/>
  <c r="S484" i="2"/>
  <c r="S556" i="2"/>
  <c r="T626" i="2"/>
  <c r="T637" i="2" s="1"/>
  <c r="T734" i="2"/>
  <c r="T741" i="2" s="1"/>
  <c r="T745" i="2" s="1"/>
  <c r="AM107" i="2"/>
  <c r="S163" i="2"/>
  <c r="U189" i="2"/>
  <c r="S217" i="2"/>
  <c r="V244" i="2"/>
  <c r="T248" i="2"/>
  <c r="P319" i="2"/>
  <c r="U626" i="2"/>
  <c r="U637" i="2" s="1"/>
  <c r="U734" i="2"/>
  <c r="U741" i="2" s="1"/>
  <c r="U745" i="2" s="1"/>
  <c r="U190" i="2"/>
  <c r="W72" i="2"/>
  <c r="U186" i="2"/>
  <c r="V248" i="2"/>
  <c r="V626" i="2"/>
  <c r="W137" i="2"/>
  <c r="S495" i="2"/>
  <c r="S499" i="2" s="1"/>
  <c r="S506" i="2" s="1"/>
  <c r="U484" i="2"/>
  <c r="AN58" i="2"/>
  <c r="S165" i="2"/>
  <c r="T190" i="2"/>
  <c r="U192" i="2"/>
  <c r="V246" i="2"/>
  <c r="T249" i="2"/>
  <c r="T495" i="2"/>
  <c r="T499" i="2" s="1"/>
  <c r="T506" i="2" s="1"/>
  <c r="T484" i="2"/>
  <c r="T567" i="2"/>
  <c r="T556" i="2"/>
  <c r="W104" i="2"/>
  <c r="AR43" i="1"/>
  <c r="N65" i="1"/>
  <c r="AD75" i="1"/>
  <c r="P43" i="1"/>
  <c r="P70" i="1"/>
  <c r="P73" i="1"/>
  <c r="AK53" i="1"/>
  <c r="P68" i="1"/>
  <c r="AD43" i="1"/>
  <c r="AK43" i="1"/>
  <c r="AR65" i="1"/>
  <c r="P58" i="1"/>
  <c r="AK128" i="1"/>
  <c r="N75" i="1"/>
  <c r="AR128" i="1"/>
  <c r="P72" i="1"/>
  <c r="AR75" i="1"/>
  <c r="AK120" i="1"/>
  <c r="AR53" i="1"/>
  <c r="W53" i="1"/>
  <c r="W65" i="1"/>
  <c r="AD120" i="1"/>
  <c r="AD53" i="1"/>
  <c r="AK65" i="1"/>
  <c r="W43" i="1"/>
  <c r="AD65" i="1"/>
  <c r="AK75" i="1"/>
  <c r="P120" i="1"/>
  <c r="AR120" i="1"/>
  <c r="P60" i="1"/>
  <c r="AN59" i="2"/>
  <c r="AL59" i="2"/>
  <c r="AL109" i="2"/>
  <c r="AN109" i="2"/>
  <c r="AM109" i="2"/>
  <c r="V163" i="2"/>
  <c r="V162" i="2"/>
  <c r="V161" i="2"/>
  <c r="V160" i="2"/>
  <c r="V159" i="2"/>
  <c r="V157" i="2"/>
  <c r="V156" i="2"/>
  <c r="V164" i="2"/>
  <c r="V165" i="2"/>
  <c r="T223" i="2"/>
  <c r="T221" i="2"/>
  <c r="T220" i="2"/>
  <c r="T219" i="2"/>
  <c r="T218" i="2"/>
  <c r="T217" i="2"/>
  <c r="T215" i="2"/>
  <c r="T214" i="2"/>
  <c r="T222" i="2"/>
  <c r="O53" i="1"/>
  <c r="P53" i="1" s="1"/>
  <c r="AO272" i="2"/>
  <c r="AN129" i="2"/>
  <c r="AN274" i="2"/>
  <c r="AN131" i="2"/>
  <c r="AD128" i="1"/>
  <c r="S467" i="2"/>
  <c r="S468" i="2" s="1"/>
  <c r="AL128" i="2"/>
  <c r="AN128" i="2"/>
  <c r="AM128" i="2"/>
  <c r="P63" i="1"/>
  <c r="AN110" i="2"/>
  <c r="W120" i="1"/>
  <c r="P62" i="1"/>
  <c r="AO59" i="2"/>
  <c r="AL261" i="2"/>
  <c r="AN261" i="2"/>
  <c r="AM261" i="2"/>
  <c r="AO261" i="2"/>
  <c r="AL58" i="2"/>
  <c r="AL108" i="2"/>
  <c r="AN273" i="2"/>
  <c r="AM273" i="2"/>
  <c r="AL273" i="2"/>
  <c r="AO130" i="2"/>
  <c r="T157" i="2"/>
  <c r="AO273" i="2"/>
  <c r="AM58" i="2"/>
  <c r="AL107" i="2"/>
  <c r="AM108" i="2"/>
  <c r="AO110" i="2"/>
  <c r="AO129" i="2"/>
  <c r="AO131" i="2"/>
  <c r="U163" i="2"/>
  <c r="U162" i="2"/>
  <c r="U161" i="2"/>
  <c r="U160" i="2"/>
  <c r="U159" i="2"/>
  <c r="U157" i="2"/>
  <c r="U156" i="2"/>
  <c r="T161" i="2"/>
  <c r="T164" i="2"/>
  <c r="AO58" i="2"/>
  <c r="AN107" i="2"/>
  <c r="AO266" i="2"/>
  <c r="AM266" i="2"/>
  <c r="AL266" i="2"/>
  <c r="AO108" i="2"/>
  <c r="T159" i="2"/>
  <c r="U252" i="2"/>
  <c r="U250" i="2"/>
  <c r="U249" i="2"/>
  <c r="U248" i="2"/>
  <c r="U247" i="2"/>
  <c r="U246" i="2"/>
  <c r="U244" i="2"/>
  <c r="U243" i="2"/>
  <c r="U251" i="2"/>
  <c r="AN266" i="2"/>
  <c r="AL265" i="2"/>
  <c r="AO265" i="2"/>
  <c r="AM265" i="2"/>
  <c r="AO107" i="2"/>
  <c r="N338" i="2"/>
  <c r="R467" i="2"/>
  <c r="R468" i="2" s="1"/>
  <c r="V467" i="2"/>
  <c r="V468" i="2" s="1"/>
  <c r="U467" i="2"/>
  <c r="U468" i="2" s="1"/>
  <c r="T467" i="2"/>
  <c r="T468" i="2" s="1"/>
  <c r="T156" i="2"/>
  <c r="AL110" i="2"/>
  <c r="AL129" i="2"/>
  <c r="AM130" i="2"/>
  <c r="AL131" i="2"/>
  <c r="T160" i="2"/>
  <c r="S194" i="2"/>
  <c r="S192" i="2"/>
  <c r="S191" i="2"/>
  <c r="S190" i="2"/>
  <c r="S189" i="2"/>
  <c r="S188" i="2"/>
  <c r="S186" i="2"/>
  <c r="S185" i="2"/>
  <c r="P320" i="2"/>
  <c r="P321" i="2"/>
  <c r="AM110" i="2"/>
  <c r="AM129" i="2"/>
  <c r="AN130" i="2"/>
  <c r="AM131" i="2"/>
  <c r="S157" i="2"/>
  <c r="T163" i="2"/>
  <c r="T186" i="2"/>
  <c r="T189" i="2"/>
  <c r="T191" i="2"/>
  <c r="U223" i="2"/>
  <c r="V252" i="2"/>
  <c r="V529" i="2"/>
  <c r="U738" i="2"/>
  <c r="V223" i="2"/>
  <c r="V214" i="2"/>
  <c r="V215" i="2"/>
  <c r="V217" i="2"/>
  <c r="V218" i="2"/>
  <c r="V219" i="2"/>
  <c r="V220" i="2"/>
  <c r="P314" i="2"/>
  <c r="P318" i="2"/>
  <c r="V185" i="2"/>
  <c r="V186" i="2"/>
  <c r="V188" i="2"/>
  <c r="V189" i="2"/>
  <c r="V190" i="2"/>
  <c r="V191" i="2"/>
  <c r="S252" i="2"/>
  <c r="P315" i="2"/>
  <c r="P335" i="2"/>
  <c r="S223" i="2"/>
  <c r="S251" i="2"/>
  <c r="T252" i="2"/>
  <c r="R556" i="2"/>
  <c r="S243" i="2"/>
  <c r="S244" i="2"/>
  <c r="S246" i="2"/>
  <c r="S247" i="2"/>
  <c r="S248" i="2"/>
  <c r="S249" i="2"/>
  <c r="P332" i="2"/>
  <c r="L338" i="2"/>
  <c r="S567" i="2"/>
  <c r="V556" i="2"/>
  <c r="T738" i="2"/>
  <c r="M338" i="2"/>
  <c r="R493" i="2"/>
  <c r="R495" i="2" s="1"/>
  <c r="R499" i="2" s="1"/>
  <c r="R506" i="2" s="1"/>
  <c r="R565" i="2"/>
  <c r="R567" i="2" s="1"/>
  <c r="R638" i="2"/>
  <c r="S692" i="2" l="1"/>
  <c r="S693" i="2" s="1"/>
  <c r="V109" i="1"/>
  <c r="AI109" i="1"/>
  <c r="AM109" i="1"/>
  <c r="AC109" i="1"/>
  <c r="AH109" i="1"/>
  <c r="Y109" i="1"/>
  <c r="AP109" i="1"/>
  <c r="AJ109" i="1"/>
  <c r="AA109" i="1"/>
  <c r="S109" i="1"/>
  <c r="AN109" i="1"/>
  <c r="Z109" i="1"/>
  <c r="AG109" i="1"/>
  <c r="R109" i="1"/>
  <c r="U109" i="1"/>
  <c r="T109" i="1"/>
  <c r="AQ109" i="1"/>
  <c r="AO109" i="1"/>
  <c r="AF109" i="1"/>
  <c r="AB109" i="1"/>
  <c r="N109" i="1"/>
  <c r="K109" i="1"/>
  <c r="L109" i="1"/>
  <c r="M109" i="1"/>
  <c r="V531" i="2"/>
  <c r="V535" i="2" s="1"/>
  <c r="V542" i="2" s="1"/>
  <c r="V520" i="2"/>
  <c r="U639" i="2"/>
  <c r="U643" i="2" s="1"/>
  <c r="U650" i="2" s="1"/>
  <c r="AD470" i="2"/>
  <c r="AI80" i="2"/>
  <c r="AI75" i="2"/>
  <c r="AF98" i="2"/>
  <c r="P98" i="2"/>
  <c r="O82" i="2"/>
  <c r="AH102" i="2"/>
  <c r="AH97" i="2"/>
  <c r="AF101" i="2"/>
  <c r="P101" i="2"/>
  <c r="AI102" i="2"/>
  <c r="AI97" i="2"/>
  <c r="AF80" i="2"/>
  <c r="AF75" i="2"/>
  <c r="O104" i="2"/>
  <c r="AH80" i="2"/>
  <c r="AH75" i="2"/>
  <c r="AF99" i="2"/>
  <c r="P99" i="2"/>
  <c r="AG102" i="2"/>
  <c r="AG97" i="2"/>
  <c r="K104" i="2"/>
  <c r="AF97" i="2"/>
  <c r="P97" i="2"/>
  <c r="AF100" i="2"/>
  <c r="P100" i="2"/>
  <c r="AF103" i="2"/>
  <c r="P103" i="2"/>
  <c r="P78" i="2"/>
  <c r="AG78" i="2"/>
  <c r="P76" i="2"/>
  <c r="AG76" i="2"/>
  <c r="AG81" i="2"/>
  <c r="P81" i="2"/>
  <c r="P79" i="2"/>
  <c r="AG79" i="2"/>
  <c r="P77" i="2"/>
  <c r="AG77" i="2"/>
  <c r="L82" i="2"/>
  <c r="AG75" i="2"/>
  <c r="P75" i="2"/>
  <c r="W470" i="2"/>
  <c r="T713" i="2"/>
  <c r="U713" i="2"/>
  <c r="V721" i="2"/>
  <c r="U721" i="2"/>
  <c r="S703" i="2"/>
  <c r="S704" i="2" s="1"/>
  <c r="N369" i="2"/>
  <c r="P352" i="2"/>
  <c r="P366" i="2"/>
  <c r="P365" i="2"/>
  <c r="V571" i="2"/>
  <c r="V578" i="2" s="1"/>
  <c r="R459" i="2"/>
  <c r="R460" i="2" s="1"/>
  <c r="V746" i="2"/>
  <c r="U746" i="2"/>
  <c r="T746" i="2"/>
  <c r="R747" i="2"/>
  <c r="S459" i="2"/>
  <c r="S460" i="2" s="1"/>
  <c r="T459" i="2"/>
  <c r="T460" i="2" s="1"/>
  <c r="U459" i="2"/>
  <c r="U460" i="2" s="1"/>
  <c r="V459" i="2"/>
  <c r="V460" i="2" s="1"/>
  <c r="T571" i="2"/>
  <c r="T578" i="2" s="1"/>
  <c r="AR129" i="1"/>
  <c r="U571" i="2"/>
  <c r="U578" i="2" s="1"/>
  <c r="U747" i="2"/>
  <c r="R746" i="2"/>
  <c r="T639" i="2"/>
  <c r="T643" i="2" s="1"/>
  <c r="T650" i="2" s="1"/>
  <c r="V703" i="2"/>
  <c r="V704" i="2" s="1"/>
  <c r="S700" i="2"/>
  <c r="S701" i="2" s="1"/>
  <c r="T747" i="2"/>
  <c r="AO274" i="2"/>
  <c r="T253" i="2"/>
  <c r="V747" i="2"/>
  <c r="AM274" i="2"/>
  <c r="R571" i="2"/>
  <c r="R578" i="2" s="1"/>
  <c r="O395" i="2"/>
  <c r="T195" i="2"/>
  <c r="S571" i="2"/>
  <c r="S578" i="2" s="1"/>
  <c r="U700" i="2"/>
  <c r="U701" i="2" s="1"/>
  <c r="S746" i="2"/>
  <c r="S224" i="2"/>
  <c r="AN272" i="2"/>
  <c r="V253" i="2"/>
  <c r="O396" i="2"/>
  <c r="AL272" i="2"/>
  <c r="U628" i="2"/>
  <c r="AM272" i="2"/>
  <c r="T703" i="2"/>
  <c r="T704" i="2" s="1"/>
  <c r="M395" i="2"/>
  <c r="O394" i="2"/>
  <c r="U224" i="2"/>
  <c r="R639" i="2"/>
  <c r="R628" i="2"/>
  <c r="AO268" i="2"/>
  <c r="V628" i="2"/>
  <c r="V637" i="2"/>
  <c r="V639" i="2" s="1"/>
  <c r="V643" i="2" s="1"/>
  <c r="V650" i="2" s="1"/>
  <c r="AL274" i="2"/>
  <c r="S747" i="2"/>
  <c r="S166" i="2"/>
  <c r="K397" i="2"/>
  <c r="U692" i="2"/>
  <c r="U693" i="2" s="1"/>
  <c r="U695" i="2"/>
  <c r="U696" i="2" s="1"/>
  <c r="U195" i="2"/>
  <c r="T695" i="2"/>
  <c r="T696" i="2" s="1"/>
  <c r="AN268" i="2"/>
  <c r="N397" i="2"/>
  <c r="K395" i="2"/>
  <c r="K394" i="2"/>
  <c r="P338" i="2"/>
  <c r="M394" i="2"/>
  <c r="AR105" i="1"/>
  <c r="AK121" i="1"/>
  <c r="P128" i="1"/>
  <c r="AD101" i="1"/>
  <c r="W101" i="1"/>
  <c r="AK129" i="1"/>
  <c r="AK101" i="1"/>
  <c r="O75" i="1"/>
  <c r="P105" i="1"/>
  <c r="AD106" i="1"/>
  <c r="AD105" i="1"/>
  <c r="O65" i="1"/>
  <c r="P65" i="1" s="1"/>
  <c r="AK105" i="1"/>
  <c r="AR106" i="1"/>
  <c r="AK106" i="1"/>
  <c r="AD104" i="1"/>
  <c r="AR104" i="1"/>
  <c r="AD121" i="1"/>
  <c r="AR101" i="1"/>
  <c r="AO267" i="2"/>
  <c r="AM267" i="2"/>
  <c r="AL267" i="2"/>
  <c r="AN267" i="2"/>
  <c r="V224" i="2"/>
  <c r="AK100" i="1"/>
  <c r="N394" i="2"/>
  <c r="V695" i="2"/>
  <c r="V696" i="2" s="1"/>
  <c r="V195" i="2"/>
  <c r="U253" i="2"/>
  <c r="U703" i="2"/>
  <c r="U704" i="2" s="1"/>
  <c r="M397" i="2"/>
  <c r="N396" i="2"/>
  <c r="AL268" i="2"/>
  <c r="AR100" i="1"/>
  <c r="T700" i="2"/>
  <c r="T701" i="2" s="1"/>
  <c r="T224" i="2"/>
  <c r="V713" i="2"/>
  <c r="AR121" i="1"/>
  <c r="T628" i="2"/>
  <c r="U529" i="2"/>
  <c r="U531" i="2" s="1"/>
  <c r="U535" i="2" s="1"/>
  <c r="U542" i="2" s="1"/>
  <c r="U520" i="2"/>
  <c r="L396" i="2"/>
  <c r="AM268" i="2"/>
  <c r="P104" i="1"/>
  <c r="W104" i="1"/>
  <c r="AR107" i="1"/>
  <c r="U166" i="2"/>
  <c r="T721" i="2"/>
  <c r="AD129" i="1"/>
  <c r="W100" i="1"/>
  <c r="V700" i="2"/>
  <c r="V701" i="2" s="1"/>
  <c r="M396" i="2"/>
  <c r="L394" i="2"/>
  <c r="S713" i="2"/>
  <c r="W121" i="1"/>
  <c r="P106" i="1"/>
  <c r="P107" i="1"/>
  <c r="AD100" i="1"/>
  <c r="P100" i="1"/>
  <c r="S520" i="2"/>
  <c r="S529" i="2"/>
  <c r="S531" i="2" s="1"/>
  <c r="S535" i="2" s="1"/>
  <c r="S542" i="2" s="1"/>
  <c r="S638" i="2"/>
  <c r="S639" i="2" s="1"/>
  <c r="S643" i="2" s="1"/>
  <c r="S650" i="2" s="1"/>
  <c r="S628" i="2"/>
  <c r="S253" i="2"/>
  <c r="L397" i="2"/>
  <c r="O397" i="2"/>
  <c r="N395" i="2"/>
  <c r="AD107" i="1"/>
  <c r="AK104" i="1"/>
  <c r="R713" i="2"/>
  <c r="P121" i="1"/>
  <c r="W107" i="1"/>
  <c r="AK107" i="1"/>
  <c r="T520" i="2"/>
  <c r="T529" i="2"/>
  <c r="T531" i="2" s="1"/>
  <c r="T535" i="2" s="1"/>
  <c r="T542" i="2" s="1"/>
  <c r="S695" i="2"/>
  <c r="S696" i="2" s="1"/>
  <c r="S195" i="2"/>
  <c r="T692" i="2"/>
  <c r="T693" i="2" s="1"/>
  <c r="T166" i="2"/>
  <c r="R520" i="2"/>
  <c r="R529" i="2"/>
  <c r="R531" i="2" s="1"/>
  <c r="R535" i="2" s="1"/>
  <c r="R542" i="2" s="1"/>
  <c r="L395" i="2"/>
  <c r="AO271" i="2"/>
  <c r="AM271" i="2"/>
  <c r="AL271" i="2"/>
  <c r="AN271" i="2"/>
  <c r="W105" i="1"/>
  <c r="W106" i="1"/>
  <c r="V692" i="2"/>
  <c r="V693" i="2" s="1"/>
  <c r="V166" i="2"/>
  <c r="AO262" i="2"/>
  <c r="AM262" i="2"/>
  <c r="AL262" i="2"/>
  <c r="AN262" i="2"/>
  <c r="AD109" i="1" l="1"/>
  <c r="M324" i="2" s="1"/>
  <c r="AR109" i="1"/>
  <c r="O324" i="2" s="1"/>
  <c r="W109" i="1"/>
  <c r="L324" i="2" s="1"/>
  <c r="AK109" i="1"/>
  <c r="N324" i="2" s="1"/>
  <c r="P75" i="1"/>
  <c r="O109" i="1"/>
  <c r="R643" i="2"/>
  <c r="R650" i="2" s="1"/>
  <c r="L104" i="2"/>
  <c r="L470" i="2" s="1"/>
  <c r="N104" i="2"/>
  <c r="AM99" i="2"/>
  <c r="AO99" i="2"/>
  <c r="AL99" i="2"/>
  <c r="AN99" i="2"/>
  <c r="O470" i="2"/>
  <c r="AM97" i="2"/>
  <c r="AL97" i="2"/>
  <c r="AN97" i="2"/>
  <c r="AO97" i="2"/>
  <c r="M82" i="2"/>
  <c r="AF102" i="2"/>
  <c r="P102" i="2"/>
  <c r="AL98" i="2"/>
  <c r="AM98" i="2"/>
  <c r="AN98" i="2"/>
  <c r="AO98" i="2"/>
  <c r="AM103" i="2"/>
  <c r="AL103" i="2"/>
  <c r="AN103" i="2"/>
  <c r="AO103" i="2"/>
  <c r="AN101" i="2"/>
  <c r="AM101" i="2"/>
  <c r="AO101" i="2"/>
  <c r="AL101" i="2"/>
  <c r="M104" i="2"/>
  <c r="N82" i="2"/>
  <c r="AM100" i="2"/>
  <c r="AN100" i="2"/>
  <c r="AO100" i="2"/>
  <c r="AL100" i="2"/>
  <c r="K82" i="2"/>
  <c r="K470" i="2" s="1"/>
  <c r="AN79" i="2"/>
  <c r="AM79" i="2"/>
  <c r="AL79" i="2"/>
  <c r="AO79" i="2"/>
  <c r="AN81" i="2"/>
  <c r="AL81" i="2"/>
  <c r="AO81" i="2"/>
  <c r="AM81" i="2"/>
  <c r="AM75" i="2"/>
  <c r="AL75" i="2"/>
  <c r="AN75" i="2"/>
  <c r="AO75" i="2"/>
  <c r="AN76" i="2"/>
  <c r="AM76" i="2"/>
  <c r="AL76" i="2"/>
  <c r="AO76" i="2"/>
  <c r="P80" i="2"/>
  <c r="AG80" i="2"/>
  <c r="AL77" i="2"/>
  <c r="AN77" i="2"/>
  <c r="AM77" i="2"/>
  <c r="AO77" i="2"/>
  <c r="AL78" i="2"/>
  <c r="AO78" i="2"/>
  <c r="AN78" i="2"/>
  <c r="AM78" i="2"/>
  <c r="U722" i="2"/>
  <c r="V714" i="2"/>
  <c r="R721" i="2"/>
  <c r="S714" i="2"/>
  <c r="U714" i="2"/>
  <c r="V722" i="2"/>
  <c r="R714" i="2"/>
  <c r="T714" i="2"/>
  <c r="T722" i="2"/>
  <c r="O369" i="2"/>
  <c r="P364" i="2"/>
  <c r="L369" i="2"/>
  <c r="K369" i="2"/>
  <c r="P363" i="2"/>
  <c r="M369" i="2"/>
  <c r="K400" i="2"/>
  <c r="O400" i="2"/>
  <c r="P394" i="2"/>
  <c r="P129" i="1"/>
  <c r="P396" i="2"/>
  <c r="P397" i="2"/>
  <c r="P395" i="2"/>
  <c r="M400" i="2"/>
  <c r="L400" i="2"/>
  <c r="N400" i="2"/>
  <c r="P101" i="1" l="1"/>
  <c r="P109" i="1" s="1"/>
  <c r="K324" i="2" s="1"/>
  <c r="N470" i="2"/>
  <c r="M470" i="2"/>
  <c r="P104" i="2"/>
  <c r="P82" i="2"/>
  <c r="AM102" i="2"/>
  <c r="AN102" i="2"/>
  <c r="AL102" i="2"/>
  <c r="AO102" i="2"/>
  <c r="AO80" i="2"/>
  <c r="AL80" i="2"/>
  <c r="AM80" i="2"/>
  <c r="AN80" i="2"/>
  <c r="R722" i="2"/>
  <c r="N425" i="2"/>
  <c r="N427" i="2"/>
  <c r="M425" i="2"/>
  <c r="O425" i="2"/>
  <c r="O427" i="2"/>
  <c r="K425" i="2"/>
  <c r="L426" i="2"/>
  <c r="L428" i="2"/>
  <c r="K426" i="2"/>
  <c r="M426" i="2"/>
  <c r="M428" i="2"/>
  <c r="K427" i="2"/>
  <c r="N426" i="2"/>
  <c r="N428" i="2"/>
  <c r="K428" i="2"/>
  <c r="M427" i="2"/>
  <c r="O426" i="2"/>
  <c r="O428" i="2"/>
  <c r="L425" i="2"/>
  <c r="L427" i="2"/>
  <c r="P369" i="2"/>
  <c r="P400" i="2"/>
  <c r="K327" i="2" l="1"/>
  <c r="K381" i="2" s="1"/>
  <c r="P470" i="2"/>
  <c r="N327" i="2"/>
  <c r="M327" i="2"/>
  <c r="O327" i="2"/>
  <c r="L327" i="2"/>
  <c r="N431" i="2"/>
  <c r="P428" i="2"/>
  <c r="P426" i="2"/>
  <c r="P425" i="2"/>
  <c r="K431" i="2"/>
  <c r="O431" i="2"/>
  <c r="P427" i="2"/>
  <c r="L431" i="2"/>
  <c r="M431" i="2"/>
  <c r="O441" i="2" l="1"/>
  <c r="O442" i="2"/>
  <c r="N442" i="2"/>
  <c r="N441" i="2"/>
  <c r="L355" i="2"/>
  <c r="L358" i="2" s="1"/>
  <c r="K355" i="2"/>
  <c r="K358" i="2" s="1"/>
  <c r="N355" i="2"/>
  <c r="N358" i="2" s="1"/>
  <c r="O355" i="2"/>
  <c r="O358" i="2" s="1"/>
  <c r="P324" i="2"/>
  <c r="M355" i="2"/>
  <c r="M358" i="2" s="1"/>
  <c r="M442" i="2"/>
  <c r="M441" i="2"/>
  <c r="P431" i="2"/>
  <c r="L441" i="2"/>
  <c r="K441" i="2"/>
  <c r="K442" i="2"/>
  <c r="L442" i="2"/>
  <c r="M381" i="2"/>
  <c r="K376" i="2"/>
  <c r="K386" i="2"/>
  <c r="K377" i="2"/>
  <c r="M380" i="2"/>
  <c r="M377" i="2"/>
  <c r="K383" i="2"/>
  <c r="L381" i="2"/>
  <c r="K382" i="2"/>
  <c r="K380" i="2"/>
  <c r="O381" i="2"/>
  <c r="M382" i="2"/>
  <c r="O376" i="2"/>
  <c r="N383" i="2"/>
  <c r="O386" i="2"/>
  <c r="N381" i="2"/>
  <c r="N386" i="2"/>
  <c r="N377" i="2"/>
  <c r="O382" i="2"/>
  <c r="M386" i="2"/>
  <c r="L382" i="2"/>
  <c r="O377" i="2"/>
  <c r="L380" i="2"/>
  <c r="L377" i="2"/>
  <c r="M383" i="2"/>
  <c r="N376" i="2"/>
  <c r="O380" i="2"/>
  <c r="M376" i="2"/>
  <c r="N382" i="2"/>
  <c r="O383" i="2"/>
  <c r="N380" i="2"/>
  <c r="L376" i="2"/>
  <c r="P327" i="2"/>
  <c r="L386" i="2"/>
  <c r="L383" i="2"/>
  <c r="L417" i="2" l="1"/>
  <c r="L411" i="2"/>
  <c r="K414" i="2"/>
  <c r="L413" i="2"/>
  <c r="K417" i="2"/>
  <c r="K411" i="2"/>
  <c r="M413" i="2"/>
  <c r="M407" i="2"/>
  <c r="K413" i="2"/>
  <c r="O407" i="2"/>
  <c r="K407" i="2"/>
  <c r="K412" i="2"/>
  <c r="L407" i="2"/>
  <c r="L414" i="2"/>
  <c r="L408" i="2"/>
  <c r="L412" i="2"/>
  <c r="K408" i="2"/>
  <c r="M408" i="2"/>
  <c r="O417" i="2"/>
  <c r="O413" i="2"/>
  <c r="N417" i="2"/>
  <c r="P358" i="2"/>
  <c r="M414" i="2"/>
  <c r="N408" i="2"/>
  <c r="O412" i="2"/>
  <c r="M417" i="2"/>
  <c r="M411" i="2"/>
  <c r="O408" i="2"/>
  <c r="N414" i="2"/>
  <c r="N413" i="2"/>
  <c r="N407" i="2"/>
  <c r="N412" i="2"/>
  <c r="N411" i="2"/>
  <c r="P355" i="2"/>
  <c r="O414" i="2"/>
  <c r="M412" i="2"/>
  <c r="O411" i="2"/>
  <c r="P441" i="2"/>
  <c r="L389" i="2"/>
  <c r="P376" i="2"/>
  <c r="P381" i="2"/>
  <c r="N389" i="2"/>
  <c r="M389" i="2"/>
  <c r="P386" i="2"/>
  <c r="K443" i="2"/>
  <c r="P442" i="2"/>
  <c r="P443" i="2" s="1"/>
  <c r="I450" i="2" s="1"/>
  <c r="P377" i="2"/>
  <c r="K389" i="2"/>
  <c r="P382" i="2"/>
  <c r="O389" i="2"/>
  <c r="P383" i="2"/>
  <c r="P380" i="2"/>
  <c r="L420" i="2" l="1"/>
  <c r="K420" i="2"/>
  <c r="P413" i="2"/>
  <c r="P408" i="2"/>
  <c r="P412" i="2"/>
  <c r="P407" i="2"/>
  <c r="M420" i="2"/>
  <c r="P417" i="2"/>
  <c r="P414" i="2"/>
  <c r="O420" i="2"/>
  <c r="N420" i="2"/>
  <c r="P411" i="2"/>
  <c r="P389" i="2"/>
  <c r="R450" i="2"/>
  <c r="L443" i="2"/>
  <c r="O437" i="2" l="1"/>
  <c r="O436" i="2"/>
  <c r="L436" i="2"/>
  <c r="M436" i="2"/>
  <c r="L437" i="2"/>
  <c r="K437" i="2"/>
  <c r="K438" i="2" s="1"/>
  <c r="L438" i="2" s="1"/>
  <c r="N437" i="2"/>
  <c r="N436" i="2"/>
  <c r="K436" i="2"/>
  <c r="M437" i="2"/>
  <c r="P420" i="2"/>
  <c r="M443" i="2"/>
  <c r="S450" i="2"/>
  <c r="P436" i="2" l="1"/>
  <c r="R449" i="2"/>
  <c r="P437" i="2"/>
  <c r="P438" i="2" s="1"/>
  <c r="I449" i="2" s="1"/>
  <c r="T450" i="2"/>
  <c r="N443" i="2"/>
  <c r="S449" i="2"/>
  <c r="M438" i="2"/>
  <c r="N438" i="2" s="1"/>
  <c r="O443" i="2" l="1"/>
  <c r="V450" i="2" s="1"/>
  <c r="U450" i="2"/>
  <c r="T449" i="2"/>
  <c r="U449" i="2" l="1"/>
  <c r="O438" i="2"/>
  <c r="V449" i="2" s="1"/>
  <c r="R75" i="1" l="1"/>
  <c r="W75" i="1" s="1"/>
  <c r="W73" i="1"/>
  <c r="W128" i="1"/>
  <c r="S721" i="2" s="1"/>
  <c r="W129" i="1" l="1"/>
  <c r="S722" i="2" s="1"/>
</calcChain>
</file>

<file path=xl/sharedStrings.xml><?xml version="1.0" encoding="utf-8"?>
<sst xmlns="http://schemas.openxmlformats.org/spreadsheetml/2006/main" count="1916" uniqueCount="228">
  <si>
    <t xml:space="preserve">RIIO-ED2 </t>
  </si>
  <si>
    <t>RIIO-ED2</t>
  </si>
  <si>
    <t>Contract length</t>
  </si>
  <si>
    <t>Units</t>
  </si>
  <si>
    <t>Constants</t>
  </si>
  <si>
    <t>1 year</t>
  </si>
  <si>
    <t>2 year</t>
  </si>
  <si>
    <t>3 year</t>
  </si>
  <si>
    <t>4 year</t>
  </si>
  <si>
    <t>5 year</t>
  </si>
  <si>
    <t>Total</t>
  </si>
  <si>
    <t>Notes</t>
  </si>
  <si>
    <t>Assumptions</t>
  </si>
  <si>
    <t>Selected DNO</t>
  </si>
  <si>
    <t>Name</t>
  </si>
  <si>
    <t>Reporting year</t>
  </si>
  <si>
    <t>Year</t>
  </si>
  <si>
    <t>WACC</t>
  </si>
  <si>
    <t>%</t>
  </si>
  <si>
    <t>Price base</t>
  </si>
  <si>
    <t>Contract length (years)</t>
  </si>
  <si>
    <t>Reinforcement activities deferred as a result of flexibility (volumes)</t>
  </si>
  <si>
    <t>PMT</t>
  </si>
  <si>
    <t>HV+LV</t>
  </si>
  <si>
    <t>MVA</t>
  </si>
  <si>
    <t>GMT</t>
  </si>
  <si>
    <t>Overhead Pole Line</t>
  </si>
  <si>
    <t>LV</t>
  </si>
  <si>
    <t>km</t>
  </si>
  <si>
    <t>Cable</t>
  </si>
  <si>
    <t>HV</t>
  </si>
  <si>
    <t>Utilisation Band</t>
  </si>
  <si>
    <t>Transformer type</t>
  </si>
  <si>
    <t>Voltage</t>
  </si>
  <si>
    <r>
      <t xml:space="preserve">0 </t>
    </r>
    <r>
      <rPr>
        <sz val="10"/>
        <color theme="1"/>
        <rFont val="Calibri"/>
        <family val="2"/>
      </rPr>
      <t>≤</t>
    </r>
    <r>
      <rPr>
        <sz val="10"/>
        <color theme="1"/>
        <rFont val="Verdana"/>
        <family val="2"/>
      </rPr>
      <t xml:space="preserve"> x &lt; 20%</t>
    </r>
  </si>
  <si>
    <t>Pole Mounted</t>
  </si>
  <si>
    <t>#</t>
  </si>
  <si>
    <t>20 ≤ x &lt; 40%</t>
  </si>
  <si>
    <t>40 ≤ x &lt; 60%</t>
  </si>
  <si>
    <t>60 ≤ x &lt; 80%</t>
  </si>
  <si>
    <t>80 ≤ x &lt; 100%</t>
  </si>
  <si>
    <t>100 ≤ x &lt; 120%</t>
  </si>
  <si>
    <t xml:space="preserve">120% ≤ x </t>
  </si>
  <si>
    <t>Total Sites</t>
  </si>
  <si>
    <t>Util. Indicator</t>
  </si>
  <si>
    <t>Total capacity released</t>
  </si>
  <si>
    <t>Ground Mounted</t>
  </si>
  <si>
    <t>Unit costs</t>
  </si>
  <si>
    <t>Transformer gross (capacity) additions</t>
  </si>
  <si>
    <t>£k / MVA</t>
  </si>
  <si>
    <t>Circuit gross (length) additions</t>
  </si>
  <si>
    <t>£k / km</t>
  </si>
  <si>
    <t>Flexibility Unit Rates</t>
  </si>
  <si>
    <t>Yr 1</t>
  </si>
  <si>
    <t>Yr 2</t>
  </si>
  <si>
    <t>Yr 3</t>
  </si>
  <si>
    <t>Yr 4</t>
  </si>
  <si>
    <t>Yr 5</t>
  </si>
  <si>
    <t>Flexibility Allowances</t>
  </si>
  <si>
    <t>£k</t>
  </si>
  <si>
    <t>Allowances</t>
  </si>
  <si>
    <t>Monitoring package</t>
  </si>
  <si>
    <t xml:space="preserve">High utilisation threshold </t>
  </si>
  <si>
    <t>Allowed low utilisation capacity additions</t>
  </si>
  <si>
    <t>Low utilisation capacity additions</t>
  </si>
  <si>
    <t>Low utilisation check</t>
  </si>
  <si>
    <t>Boolean</t>
  </si>
  <si>
    <t>End</t>
  </si>
  <si>
    <t>Costs</t>
  </si>
  <si>
    <t>Volumes</t>
  </si>
  <si>
    <t>Disposals</t>
  </si>
  <si>
    <t>Multi Year Average Unit Costs</t>
  </si>
  <si>
    <t>2024-25</t>
  </si>
  <si>
    <t>2024-26</t>
  </si>
  <si>
    <t>2024-27</t>
  </si>
  <si>
    <t>2024-28</t>
  </si>
  <si>
    <t>£m</t>
  </si>
  <si>
    <t>£m / MVA</t>
  </si>
  <si>
    <t>Ex-ante allowances</t>
  </si>
  <si>
    <t>Secondary reinforcement volume driver</t>
  </si>
  <si>
    <t>HV/LV</t>
  </si>
  <si>
    <t>LV services volume driver</t>
  </si>
  <si>
    <t>Cap</t>
  </si>
  <si>
    <t>Ex-ante data</t>
  </si>
  <si>
    <r>
      <rPr>
        <b/>
        <u/>
        <sz val="10"/>
        <color theme="0"/>
        <rFont val="Verdana"/>
        <family val="2"/>
      </rPr>
      <t>Benchmarked</t>
    </r>
    <r>
      <rPr>
        <b/>
        <sz val="10"/>
        <color theme="0"/>
        <rFont val="Verdana"/>
        <family val="2"/>
      </rPr>
      <t xml:space="preserve"> unit costs for conventional reinforcement</t>
    </r>
  </si>
  <si>
    <t>Circuit (length) additions</t>
  </si>
  <si>
    <t>£m / km</t>
  </si>
  <si>
    <t>Service Reinforcement (asset additions)</t>
  </si>
  <si>
    <t>LV Service (OHL)</t>
  </si>
  <si>
    <t>£m / asset</t>
  </si>
  <si>
    <t>LV Service (UG)</t>
  </si>
  <si>
    <t>Switchgear</t>
  </si>
  <si>
    <t>Cut Out (Metered)</t>
  </si>
  <si>
    <t>Fuse upgrades</t>
  </si>
  <si>
    <t>Within-period data</t>
  </si>
  <si>
    <r>
      <rPr>
        <b/>
        <u/>
        <sz val="10"/>
        <color theme="0"/>
        <rFont val="Verdana"/>
        <family val="2"/>
      </rPr>
      <t>Outturn</t>
    </r>
    <r>
      <rPr>
        <b/>
        <sz val="10"/>
        <color theme="0"/>
        <rFont val="Verdana"/>
        <family val="2"/>
      </rPr>
      <t xml:space="preserve"> totals</t>
    </r>
  </si>
  <si>
    <t>LV Services Reactive Reinforcement (asset additions)</t>
  </si>
  <si>
    <t>LV Services Proactive Reinforcement (asset additions)</t>
  </si>
  <si>
    <t>Total LV Services Reinforcement (asset additions)</t>
  </si>
  <si>
    <t>Outturn number of LCTs</t>
  </si>
  <si>
    <t>Heat Pumps</t>
  </si>
  <si>
    <t>EVs</t>
  </si>
  <si>
    <t>LV monitored peak demand growth - Pole mounted transformers</t>
  </si>
  <si>
    <t>Growth band</t>
  </si>
  <si>
    <r>
      <t>x &lt;</t>
    </r>
    <r>
      <rPr>
        <sz val="10"/>
        <color theme="1"/>
        <rFont val="Verdana"/>
        <family val="2"/>
      </rPr>
      <t>-5%</t>
    </r>
  </si>
  <si>
    <t>No growth</t>
  </si>
  <si>
    <t>0 ≤ x &lt; 5%</t>
  </si>
  <si>
    <t>5 ≤ x &lt; 10%</t>
  </si>
  <si>
    <t>10  ≤ x &lt;  20%</t>
  </si>
  <si>
    <t>20  ≤ x &lt;  30%</t>
  </si>
  <si>
    <t>30  ≤ x &lt;  50%</t>
  </si>
  <si>
    <t>50% ≤ x</t>
  </si>
  <si>
    <t>Total sites with growth data</t>
  </si>
  <si>
    <t>Growth indicator</t>
  </si>
  <si>
    <t>LV monitored peak demand growth - Ground mounted transformers</t>
  </si>
  <si>
    <t>LV monitored annual electricity consumption growth - Pole mounted transformers</t>
  </si>
  <si>
    <t>LV monitored annual electricity consumption growth - Ground mounted transformers</t>
  </si>
  <si>
    <t>Number of properties proactively unlooped</t>
  </si>
  <si>
    <t>No. of properties</t>
  </si>
  <si>
    <r>
      <rPr>
        <b/>
        <u/>
        <sz val="10"/>
        <color theme="0"/>
        <rFont val="Verdana"/>
        <family val="2"/>
      </rPr>
      <t>Difference</t>
    </r>
    <r>
      <rPr>
        <b/>
        <sz val="10"/>
        <color theme="0"/>
        <rFont val="Verdana"/>
        <family val="2"/>
      </rPr>
      <t xml:space="preserve"> between ex-ante and outturn</t>
    </r>
  </si>
  <si>
    <t>Request disallowed</t>
  </si>
  <si>
    <t>Flexibility</t>
  </si>
  <si>
    <t>Secondary reinforcement volume driver total</t>
  </si>
  <si>
    <t>LV Service volume driver</t>
  </si>
  <si>
    <t>LV Service volume driver total</t>
  </si>
  <si>
    <t>Pre-TIM: Out-turn allowances (without cap, pre-disallowances)</t>
  </si>
  <si>
    <t>Pre-TIM: Out-turn allowances (without cap, post-disallowances)</t>
  </si>
  <si>
    <t>Pre-TIM: Out-turn allowances (with cap, pre-disallowances)</t>
  </si>
  <si>
    <t>Pre-TIM: Out-turn allowances (with cap, post-disallowances)</t>
  </si>
  <si>
    <t>Allowance split (ex-ante and above ex-ante)</t>
  </si>
  <si>
    <t>Ex-ante allowance remaining</t>
  </si>
  <si>
    <t>Extra allowance used above ex-ante allowance (within year)</t>
  </si>
  <si>
    <t>All of ex-ante allowance used?</t>
  </si>
  <si>
    <t>Monitoring Package operational?</t>
  </si>
  <si>
    <t>Total gross capacity added = sum of gross capacity added</t>
  </si>
  <si>
    <t>Combined</t>
  </si>
  <si>
    <t>Transformer net (capacity) additions</t>
  </si>
  <si>
    <t>% of LCT served by PMTs</t>
  </si>
  <si>
    <t>LCTs</t>
  </si>
  <si>
    <t>Outturn number of new LCTs - PMT area</t>
  </si>
  <si>
    <t>Contribution to peak demand (per LCT)</t>
  </si>
  <si>
    <t>kW</t>
  </si>
  <si>
    <t>Evs</t>
  </si>
  <si>
    <t>Total contribution to peak demand - PMT area</t>
  </si>
  <si>
    <t>MW</t>
  </si>
  <si>
    <t>Realised capacity release ratio</t>
  </si>
  <si>
    <t>MVA / MW</t>
  </si>
  <si>
    <t>Capacity release ratio check - PMT</t>
  </si>
  <si>
    <t>Efficient capacity released ratio - PMT</t>
  </si>
  <si>
    <t>Permitted deviation (asymmetric, above)</t>
  </si>
  <si>
    <t>Check - PMT</t>
  </si>
  <si>
    <t>% of LCT served by GMTs</t>
  </si>
  <si>
    <t>Outturn number of new LCTs - GMT area</t>
  </si>
  <si>
    <t>Total contribution to peak demand - GMT area</t>
  </si>
  <si>
    <t>Capacity release ratio check - GMT</t>
  </si>
  <si>
    <t>Efficient capacity released ratio - GMT</t>
  </si>
  <si>
    <t>Check - GMT</t>
  </si>
  <si>
    <t xml:space="preserve"> </t>
  </si>
  <si>
    <t>Circuits (length) additions</t>
  </si>
  <si>
    <t>% of LCT served by Overhead Pole Lines (LV)</t>
  </si>
  <si>
    <t>Outturn number of new LCTs</t>
  </si>
  <si>
    <t>Total contribution to peak demand</t>
  </si>
  <si>
    <t>km / MW</t>
  </si>
  <si>
    <t>Check - Overhead Pole Line</t>
  </si>
  <si>
    <t>% of LCT served by Overhead Pole Lines (HV)</t>
  </si>
  <si>
    <t>% of LCT served by Cables (LV)</t>
  </si>
  <si>
    <t>Check - Cable</t>
  </si>
  <si>
    <t>% of LCT served by Cables (HV)</t>
  </si>
  <si>
    <t>Peak demand</t>
  </si>
  <si>
    <t>Peak Demand Growth - PMT</t>
  </si>
  <si>
    <t>Peak Demand Growth - GMT</t>
  </si>
  <si>
    <t>Permitted no. of LV reinforcement activities as a percentage of properties unlooped</t>
  </si>
  <si>
    <t>LV Services unlooping check</t>
  </si>
  <si>
    <t>LV Service</t>
  </si>
  <si>
    <t>Cut out</t>
  </si>
  <si>
    <t>Fuse upgrade</t>
  </si>
  <si>
    <t xml:space="preserve">LV Service </t>
  </si>
  <si>
    <t>Total Flexibility Allowances</t>
  </si>
  <si>
    <t>Monitored sites with insufficient data</t>
  </si>
  <si>
    <t>This workbook contains the reporting prototype for the secondary reinforcement volume driver and the LV services volume driver.</t>
  </si>
  <si>
    <t>The workbook tracks expenditure above and below the ex-ante baseline for the two volume drivers and monitors spending through the use of 6 metrics: 5 for the secondary reinforcement volume driver and 1 for the LV services volume driver.</t>
  </si>
  <si>
    <t>Input cell</t>
  </si>
  <si>
    <t>Calculation cell</t>
  </si>
  <si>
    <t>Total transformers</t>
  </si>
  <si>
    <t>Total capacity deferred</t>
  </si>
  <si>
    <t>Transformer capacity deferred (gross, counterfactual)</t>
  </si>
  <si>
    <t>Circuit length deferred (gross, counterfactual)</t>
  </si>
  <si>
    <t>Flexibility utilisation monitoring check - Pole mounted transformers</t>
  </si>
  <si>
    <t>Flexibility utilisation monitoring check - Ground mounted transformers</t>
  </si>
  <si>
    <t>Transformers deferred</t>
  </si>
  <si>
    <t>Circuits deferred</t>
  </si>
  <si>
    <t>Utilisation Band (existing asset forecast)</t>
  </si>
  <si>
    <t>Ground mounted transformers capacity released</t>
  </si>
  <si>
    <t>Monitored sites with sufficient data but bad data / nil return</t>
  </si>
  <si>
    <t>Monitoring and reporting - flexibility</t>
  </si>
  <si>
    <t>Monitoring and reporting - Secondary Reinforcement Volume Driver (SRVD) and Low Voltage Services Volume Driver (LVSVD)</t>
  </si>
  <si>
    <t>Utilisation monitoring check - Pole mounted transformers</t>
  </si>
  <si>
    <t>Utilisation monitoring check - Ground mounted transformers</t>
  </si>
  <si>
    <t>Pole mounted transformers capacity (existing)</t>
  </si>
  <si>
    <t>Ground mounted transformers capacity (existing)</t>
  </si>
  <si>
    <t>Allowed low utilisation</t>
  </si>
  <si>
    <t>Low utilisation capacity</t>
  </si>
  <si>
    <t>Pole mounted transformers gross (capacity) released</t>
  </si>
  <si>
    <t>Total service reinforcement (asset additions)</t>
  </si>
  <si>
    <t>RIIO-ED2 LRE Volume Drivers Workbook 1.0</t>
  </si>
  <si>
    <t>Single year allowance cell / link cell</t>
  </si>
  <si>
    <t>Electricity Consumption Growth - PMT</t>
  </si>
  <si>
    <t>Electricity Consumption Growth check - PMT</t>
  </si>
  <si>
    <t>Electricity Consumption Growth - GMT</t>
  </si>
  <si>
    <t>Electricity Consumption Growth check - GMT</t>
  </si>
  <si>
    <t>Peak Demand Growth check - PMT</t>
  </si>
  <si>
    <t>Peak Demand Growth check - GMT</t>
  </si>
  <si>
    <t>Electricity Consumption Growth</t>
  </si>
  <si>
    <t>Metric 1. Transformer utilisation</t>
  </si>
  <si>
    <t>Metric 2a. Transformer capacity released ratio (PMT)</t>
  </si>
  <si>
    <t>Metric 2b. Transformer capacity released ratio (GMT)</t>
  </si>
  <si>
    <t>3a. LV Circuits length added ratio (LV OHL)</t>
  </si>
  <si>
    <t>Metric 3b. HV Circuits length added ratio (HV OHL)</t>
  </si>
  <si>
    <t>Metric 3c. LV Circuits length added ratio (LV cable)</t>
  </si>
  <si>
    <t>Metric 3d. HV Circuits length added ratio (HV cable)</t>
  </si>
  <si>
    <t>Realised length added ratio</t>
  </si>
  <si>
    <t>Total contribution to peak load</t>
  </si>
  <si>
    <t>Metric 6. LV Services Unlooping</t>
  </si>
  <si>
    <t>Metric 5. Flexibility procured transformer utilisation</t>
  </si>
  <si>
    <t>Metric 4. Measured Low Voltage Peak Demand Growth and Electricty Consumption Growth Indices</t>
  </si>
  <si>
    <t>Circuit length added ratio check - OHL</t>
  </si>
  <si>
    <t>Efficient length added ratio</t>
  </si>
  <si>
    <t>Circuit length added ratio check - 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</si>
</sst>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(* #,##0.00_);_(* \(#,##0.00\);_(* &quot;-&quot;??_);_(@_)"/>
    <numFmt numFmtId="165" formatCode="_-* #,##0_-;\-* #,##0_-;_-* &quot;-&quot;??_-;_-@_-"/>
    <numFmt numFmtId="166" formatCode="_-* #,##0.0_-;\-* #,##0.0_-;_-* &quot;-&quot;??_-;_-@_-"/>
    <numFmt numFmtId="167" formatCode="_-* #,##0.0_-;\-* #,##0.0_-;_-* &quot;-&quot;?_-;_-@_-"/>
    <numFmt numFmtId="168" formatCode="0.0"/>
    <numFmt numFmtId="169" formatCode="_-* #,##0_-;\-* #,##0_-;_-* &quot;-&quot;?_-;_-@_-"/>
    <numFmt numFmtId="170" formatCode="_(* #,##0.0000_);_(* \(#,##0.0000\);_(* &quot;-&quot;??_);_(@_)"/>
    <numFmt numFmtId="171" formatCode="_(* #,##0.0_);_(* \(#,##0.0\);_(* &quot;-&quot;_);_(@_)"/>
    <numFmt numFmtId="172" formatCode="_(* #,##0.0_);_(* \(#,##0.0\);_(* &quot;-&quot;??_);_(@_)"/>
    <numFmt numFmtId="173" formatCode="0.0000"/>
    <numFmt numFmtId="174" formatCode="_-* #,##0.0000_-;\-* #,##0.0000_-;_-* &quot;-&quot;??_-;_-@_-"/>
    <numFmt numFmtId="175" formatCode="_-* #,##0.000_-;\-* #,##0.000_-;_-* &quot;-&quot;?_-;_-@_-"/>
    <numFmt numFmtId="176" formatCode="_(* #,##0.000_);_(* \(#,##0.000\);_(* &quot;-&quot;??_);_(@_)"/>
    <numFmt numFmtId="177" formatCode="_(* #,##0.00000_);_(* \(#,##0.00000\);_(* &quot;-&quot;??_);_(@_)"/>
    <numFmt numFmtId="178" formatCode="_(* #,##0_);_(* \(#,##0\);_(* &quot;-&quot;??_);_(@_)"/>
    <numFmt numFmtId="179" formatCode="_-* #,##0.00_-;\-* #,##0.00_-;_-* &quot;-&quot;?_-;_-@_-"/>
  </numFmts>
  <fonts count="24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 tint="-4.9989318521683403E-2"/>
      <name val="Verdana"/>
      <family val="2"/>
    </font>
    <font>
      <sz val="10"/>
      <color theme="0" tint="-4.9989318521683403E-2"/>
      <name val="Verdana"/>
      <family val="2"/>
    </font>
    <font>
      <sz val="10"/>
      <color theme="1"/>
      <name val="Verdana"/>
      <family val="2"/>
    </font>
    <font>
      <b/>
      <sz val="10"/>
      <color theme="0"/>
      <name val="Verdana"/>
      <family val="2"/>
    </font>
    <font>
      <sz val="10"/>
      <color theme="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color indexed="8"/>
      <name val="Verdana"/>
      <family val="2"/>
    </font>
    <font>
      <b/>
      <sz val="10"/>
      <color rgb="FF000000"/>
      <name val="Verdana"/>
      <family val="2"/>
    </font>
    <font>
      <b/>
      <sz val="10"/>
      <color theme="1"/>
      <name val="Verdana"/>
      <family val="2"/>
    </font>
    <font>
      <sz val="10"/>
      <color indexed="8"/>
      <name val="Verdana"/>
      <family val="2"/>
    </font>
    <font>
      <i/>
      <sz val="10"/>
      <name val="Verdana"/>
      <family val="2"/>
    </font>
    <font>
      <b/>
      <sz val="12"/>
      <color theme="0"/>
      <name val="Verdana"/>
      <family val="2"/>
    </font>
    <font>
      <b/>
      <sz val="14"/>
      <color theme="0"/>
      <name val="Verdana"/>
      <family val="2"/>
    </font>
    <font>
      <b/>
      <u/>
      <sz val="10"/>
      <color theme="0"/>
      <name val="Verdana"/>
      <family val="2"/>
    </font>
    <font>
      <sz val="10"/>
      <color rgb="FFFF0000"/>
      <name val="Verdana"/>
      <family val="2"/>
    </font>
    <font>
      <sz val="10"/>
      <color theme="1"/>
      <name val="Calibri"/>
      <family val="2"/>
    </font>
    <font>
      <sz val="8"/>
      <name val="Verdana"/>
      <family val="2"/>
    </font>
    <font>
      <i/>
      <sz val="11"/>
      <color rgb="FF7F7F7F"/>
      <name val="Calibri"/>
      <family val="2"/>
      <scheme val="minor"/>
    </font>
    <font>
      <b/>
      <i/>
      <sz val="11"/>
      <color rgb="FF7F7F7F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 style="dashed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63">
    <xf numFmtId="0" fontId="0" fillId="0" borderId="0" xfId="0"/>
    <xf numFmtId="0" fontId="4" fillId="2" borderId="0" xfId="3" applyFont="1" applyFill="1"/>
    <xf numFmtId="0" fontId="5" fillId="2" borderId="0" xfId="3" applyFont="1" applyFill="1"/>
    <xf numFmtId="0" fontId="4" fillId="2" borderId="0" xfId="4" applyFont="1" applyFill="1"/>
    <xf numFmtId="0" fontId="7" fillId="3" borderId="0" xfId="0" applyFont="1" applyFill="1"/>
    <xf numFmtId="0" fontId="8" fillId="3" borderId="0" xfId="0" applyFont="1" applyFill="1"/>
    <xf numFmtId="0" fontId="7" fillId="3" borderId="0" xfId="0" applyFont="1" applyFill="1" applyAlignment="1">
      <alignment horizontal="left"/>
    </xf>
    <xf numFmtId="0" fontId="8" fillId="3" borderId="1" xfId="0" applyFont="1" applyFill="1" applyBorder="1"/>
    <xf numFmtId="0" fontId="7" fillId="3" borderId="1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0" applyFont="1"/>
    <xf numFmtId="0" fontId="7" fillId="4" borderId="0" xfId="0" applyFont="1" applyFill="1"/>
    <xf numFmtId="0" fontId="9" fillId="4" borderId="0" xfId="0" applyFont="1" applyFill="1"/>
    <xf numFmtId="0" fontId="10" fillId="4" borderId="0" xfId="0" applyFont="1" applyFill="1"/>
    <xf numFmtId="0" fontId="10" fillId="0" borderId="0" xfId="0" applyFont="1"/>
    <xf numFmtId="0" fontId="9" fillId="0" borderId="0" xfId="0" applyFont="1"/>
    <xf numFmtId="1" fontId="6" fillId="5" borderId="2" xfId="1" applyNumberFormat="1" applyFont="1" applyFill="1" applyBorder="1" applyAlignment="1">
      <alignment horizontal="center"/>
    </xf>
    <xf numFmtId="0" fontId="11" fillId="0" borderId="0" xfId="0" applyFont="1"/>
    <xf numFmtId="165" fontId="6" fillId="5" borderId="2" xfId="1" applyNumberFormat="1" applyFont="1" applyFill="1" applyBorder="1" applyAlignment="1">
      <alignment horizontal="center"/>
    </xf>
    <xf numFmtId="166" fontId="10" fillId="0" borderId="0" xfId="1" applyNumberFormat="1" applyFont="1"/>
    <xf numFmtId="0" fontId="6" fillId="0" borderId="0" xfId="0" applyFont="1" applyAlignment="1">
      <alignment horizontal="left" vertical="center"/>
    </xf>
    <xf numFmtId="167" fontId="11" fillId="6" borderId="2" xfId="0" applyNumberFormat="1" applyFont="1" applyFill="1" applyBorder="1"/>
    <xf numFmtId="165" fontId="10" fillId="0" borderId="0" xfId="1" applyNumberFormat="1" applyFont="1"/>
    <xf numFmtId="0" fontId="9" fillId="0" borderId="0" xfId="0" applyFont="1" applyAlignment="1">
      <alignment horizontal="left"/>
    </xf>
    <xf numFmtId="168" fontId="12" fillId="0" borderId="0" xfId="0" applyNumberFormat="1" applyFont="1"/>
    <xf numFmtId="167" fontId="10" fillId="0" borderId="0" xfId="0" applyNumberFormat="1" applyFont="1"/>
    <xf numFmtId="0" fontId="13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169" fontId="11" fillId="6" borderId="2" xfId="0" applyNumberFormat="1" applyFont="1" applyFill="1" applyBorder="1"/>
    <xf numFmtId="0" fontId="6" fillId="0" borderId="0" xfId="0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7" fontId="9" fillId="7" borderId="2" xfId="0" applyNumberFormat="1" applyFont="1" applyFill="1" applyBorder="1"/>
    <xf numFmtId="167" fontId="9" fillId="7" borderId="3" xfId="0" applyNumberFormat="1" applyFont="1" applyFill="1" applyBorder="1"/>
    <xf numFmtId="167" fontId="14" fillId="8" borderId="2" xfId="0" applyNumberFormat="1" applyFont="1" applyFill="1" applyBorder="1"/>
    <xf numFmtId="171" fontId="10" fillId="0" borderId="0" xfId="0" applyNumberFormat="1" applyFont="1"/>
    <xf numFmtId="168" fontId="6" fillId="6" borderId="2" xfId="0" applyNumberFormat="1" applyFont="1" applyFill="1" applyBorder="1" applyAlignment="1">
      <alignment horizontal="center"/>
    </xf>
    <xf numFmtId="0" fontId="15" fillId="0" borderId="0" xfId="0" applyFont="1"/>
    <xf numFmtId="167" fontId="6" fillId="9" borderId="4" xfId="0" applyNumberFormat="1" applyFont="1" applyFill="1" applyBorder="1"/>
    <xf numFmtId="167" fontId="6" fillId="9" borderId="5" xfId="0" applyNumberFormat="1" applyFont="1" applyFill="1" applyBorder="1"/>
    <xf numFmtId="167" fontId="6" fillId="9" borderId="6" xfId="0" applyNumberFormat="1" applyFont="1" applyFill="1" applyBorder="1"/>
    <xf numFmtId="9" fontId="11" fillId="6" borderId="3" xfId="2" applyFont="1" applyFill="1" applyBorder="1"/>
    <xf numFmtId="9" fontId="11" fillId="6" borderId="2" xfId="2" applyFont="1" applyFill="1" applyBorder="1"/>
    <xf numFmtId="167" fontId="6" fillId="9" borderId="7" xfId="0" applyNumberFormat="1" applyFont="1" applyFill="1" applyBorder="1"/>
    <xf numFmtId="167" fontId="6" fillId="9" borderId="0" xfId="0" applyNumberFormat="1" applyFont="1" applyFill="1"/>
    <xf numFmtId="167" fontId="6" fillId="9" borderId="8" xfId="0" applyNumberFormat="1" applyFont="1" applyFill="1" applyBorder="1"/>
    <xf numFmtId="9" fontId="11" fillId="8" borderId="3" xfId="2" applyFont="1" applyFill="1" applyBorder="1"/>
    <xf numFmtId="9" fontId="11" fillId="8" borderId="2" xfId="2" applyFont="1" applyFill="1" applyBorder="1"/>
    <xf numFmtId="167" fontId="6" fillId="9" borderId="9" xfId="0" applyNumberFormat="1" applyFont="1" applyFill="1" applyBorder="1"/>
    <xf numFmtId="167" fontId="6" fillId="9" borderId="10" xfId="0" applyNumberFormat="1" applyFont="1" applyFill="1" applyBorder="1"/>
    <xf numFmtId="167" fontId="6" fillId="9" borderId="11" xfId="0" applyNumberFormat="1" applyFont="1" applyFill="1" applyBorder="1"/>
    <xf numFmtId="0" fontId="8" fillId="3" borderId="12" xfId="0" applyFont="1" applyFill="1" applyBorder="1"/>
    <xf numFmtId="0" fontId="8" fillId="3" borderId="1" xfId="0" applyFont="1" applyFill="1" applyBorder="1" applyAlignment="1">
      <alignment horizontal="left"/>
    </xf>
    <xf numFmtId="0" fontId="8" fillId="3" borderId="0" xfId="0" applyFont="1" applyFill="1" applyAlignment="1">
      <alignment horizontal="left"/>
    </xf>
    <xf numFmtId="0" fontId="5" fillId="2" borderId="0" xfId="4" applyFont="1" applyFill="1"/>
    <xf numFmtId="0" fontId="16" fillId="3" borderId="0" xfId="0" applyFont="1" applyFill="1"/>
    <xf numFmtId="0" fontId="7" fillId="3" borderId="12" xfId="0" applyFont="1" applyFill="1" applyBorder="1"/>
    <xf numFmtId="0" fontId="17" fillId="3" borderId="0" xfId="0" applyFont="1" applyFill="1"/>
    <xf numFmtId="0" fontId="7" fillId="3" borderId="12" xfId="0" applyFont="1" applyFill="1" applyBorder="1" applyAlignment="1">
      <alignment horizontal="left"/>
    </xf>
    <xf numFmtId="0" fontId="8" fillId="3" borderId="12" xfId="0" applyFont="1" applyFill="1" applyBorder="1" applyAlignment="1">
      <alignment horizontal="left"/>
    </xf>
    <xf numFmtId="167" fontId="6" fillId="9" borderId="13" xfId="0" applyNumberFormat="1" applyFont="1" applyFill="1" applyBorder="1"/>
    <xf numFmtId="167" fontId="6" fillId="9" borderId="14" xfId="0" applyNumberFormat="1" applyFont="1" applyFill="1" applyBorder="1"/>
    <xf numFmtId="167" fontId="6" fillId="9" borderId="3" xfId="0" applyNumberFormat="1" applyFont="1" applyFill="1" applyBorder="1"/>
    <xf numFmtId="172" fontId="14" fillId="0" borderId="0" xfId="0" applyNumberFormat="1" applyFont="1"/>
    <xf numFmtId="172" fontId="10" fillId="0" borderId="0" xfId="0" applyNumberFormat="1" applyFont="1"/>
    <xf numFmtId="172" fontId="10" fillId="4" borderId="0" xfId="0" applyNumberFormat="1" applyFont="1" applyFill="1"/>
    <xf numFmtId="172" fontId="0" fillId="0" borderId="0" xfId="0" applyNumberFormat="1"/>
    <xf numFmtId="172" fontId="9" fillId="0" borderId="0" xfId="1" applyNumberFormat="1" applyFont="1"/>
    <xf numFmtId="0" fontId="10" fillId="0" borderId="0" xfId="0" applyFont="1" applyAlignment="1">
      <alignment vertical="center"/>
    </xf>
    <xf numFmtId="167" fontId="0" fillId="9" borderId="4" xfId="0" applyNumberFormat="1" applyFill="1" applyBorder="1"/>
    <xf numFmtId="167" fontId="0" fillId="9" borderId="5" xfId="0" applyNumberFormat="1" applyFill="1" applyBorder="1"/>
    <xf numFmtId="167" fontId="0" fillId="9" borderId="6" xfId="0" applyNumberFormat="1" applyFill="1" applyBorder="1"/>
    <xf numFmtId="167" fontId="0" fillId="9" borderId="9" xfId="0" applyNumberFormat="1" applyFill="1" applyBorder="1"/>
    <xf numFmtId="167" fontId="0" fillId="9" borderId="10" xfId="0" applyNumberFormat="1" applyFill="1" applyBorder="1"/>
    <xf numFmtId="167" fontId="0" fillId="9" borderId="11" xfId="0" applyNumberFormat="1" applyFill="1" applyBorder="1"/>
    <xf numFmtId="170" fontId="9" fillId="0" borderId="0" xfId="0" applyNumberFormat="1" applyFont="1"/>
    <xf numFmtId="167" fontId="0" fillId="9" borderId="7" xfId="0" applyNumberFormat="1" applyFill="1" applyBorder="1"/>
    <xf numFmtId="167" fontId="0" fillId="9" borderId="0" xfId="0" applyNumberFormat="1" applyFill="1"/>
    <xf numFmtId="167" fontId="0" fillId="9" borderId="8" xfId="0" applyNumberFormat="1" applyFill="1" applyBorder="1"/>
    <xf numFmtId="170" fontId="10" fillId="0" borderId="0" xfId="0" applyNumberFormat="1" applyFont="1"/>
    <xf numFmtId="0" fontId="10" fillId="0" borderId="0" xfId="0" applyFont="1" applyAlignment="1">
      <alignment horizontal="left" vertical="center"/>
    </xf>
    <xf numFmtId="165" fontId="6" fillId="5" borderId="2" xfId="1" applyNumberFormat="1" applyFont="1" applyFill="1" applyBorder="1"/>
    <xf numFmtId="166" fontId="6" fillId="5" borderId="2" xfId="1" applyNumberFormat="1" applyFont="1" applyFill="1" applyBorder="1" applyAlignment="1">
      <alignment horizontal="center"/>
    </xf>
    <xf numFmtId="2" fontId="6" fillId="6" borderId="2" xfId="0" applyNumberFormat="1" applyFont="1" applyFill="1" applyBorder="1" applyAlignment="1">
      <alignment horizontal="center"/>
    </xf>
    <xf numFmtId="167" fontId="6" fillId="9" borderId="15" xfId="0" applyNumberFormat="1" applyFont="1" applyFill="1" applyBorder="1"/>
    <xf numFmtId="0" fontId="6" fillId="9" borderId="14" xfId="0" applyFont="1" applyFill="1" applyBorder="1"/>
    <xf numFmtId="0" fontId="6" fillId="9" borderId="3" xfId="0" applyFont="1" applyFill="1" applyBorder="1"/>
    <xf numFmtId="0" fontId="6" fillId="9" borderId="13" xfId="0" applyFont="1" applyFill="1" applyBorder="1"/>
    <xf numFmtId="173" fontId="0" fillId="0" borderId="0" xfId="0" applyNumberFormat="1"/>
    <xf numFmtId="0" fontId="6" fillId="0" borderId="0" xfId="5" applyFont="1"/>
    <xf numFmtId="0" fontId="6" fillId="0" borderId="0" xfId="5" applyFont="1" applyAlignment="1">
      <alignment horizontal="center"/>
    </xf>
    <xf numFmtId="0" fontId="13" fillId="0" borderId="0" xfId="5" applyFont="1"/>
    <xf numFmtId="9" fontId="10" fillId="0" borderId="0" xfId="2" applyFont="1" applyAlignment="1">
      <alignment horizontal="center"/>
    </xf>
    <xf numFmtId="0" fontId="3" fillId="0" borderId="0" xfId="5"/>
    <xf numFmtId="173" fontId="10" fillId="4" borderId="0" xfId="0" applyNumberFormat="1" applyFont="1" applyFill="1"/>
    <xf numFmtId="0" fontId="7" fillId="0" borderId="0" xfId="0" applyFont="1"/>
    <xf numFmtId="0" fontId="9" fillId="0" borderId="10" xfId="0" applyFont="1" applyBorder="1"/>
    <xf numFmtId="0" fontId="10" fillId="0" borderId="10" xfId="0" applyFont="1" applyBorder="1"/>
    <xf numFmtId="167" fontId="0" fillId="0" borderId="0" xfId="0" applyNumberFormat="1"/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left" vertical="center"/>
    </xf>
    <xf numFmtId="0" fontId="13" fillId="0" borderId="10" xfId="0" applyFont="1" applyBorder="1"/>
    <xf numFmtId="0" fontId="0" fillId="0" borderId="10" xfId="0" applyBorder="1"/>
    <xf numFmtId="167" fontId="14" fillId="6" borderId="2" xfId="0" applyNumberFormat="1" applyFont="1" applyFill="1" applyBorder="1"/>
    <xf numFmtId="0" fontId="10" fillId="0" borderId="2" xfId="0" applyFont="1" applyBorder="1"/>
    <xf numFmtId="167" fontId="10" fillId="7" borderId="3" xfId="5" applyNumberFormat="1" applyFont="1" applyFill="1" applyBorder="1"/>
    <xf numFmtId="167" fontId="9" fillId="7" borderId="3" xfId="5" applyNumberFormat="1" applyFont="1" applyFill="1" applyBorder="1"/>
    <xf numFmtId="167" fontId="10" fillId="7" borderId="2" xfId="5" applyNumberFormat="1" applyFont="1" applyFill="1" applyBorder="1"/>
    <xf numFmtId="167" fontId="9" fillId="7" borderId="2" xfId="5" applyNumberFormat="1" applyFont="1" applyFill="1" applyBorder="1"/>
    <xf numFmtId="167" fontId="11" fillId="8" borderId="3" xfId="0" applyNumberFormat="1" applyFont="1" applyFill="1" applyBorder="1"/>
    <xf numFmtId="167" fontId="11" fillId="8" borderId="2" xfId="0" applyNumberFormat="1" applyFont="1" applyFill="1" applyBorder="1"/>
    <xf numFmtId="0" fontId="10" fillId="4" borderId="0" xfId="0" applyFont="1" applyFill="1" applyAlignment="1">
      <alignment horizontal="left"/>
    </xf>
    <xf numFmtId="0" fontId="3" fillId="0" borderId="0" xfId="6"/>
    <xf numFmtId="9" fontId="10" fillId="7" borderId="3" xfId="2" applyFont="1" applyFill="1" applyBorder="1"/>
    <xf numFmtId="9" fontId="10" fillId="7" borderId="2" xfId="2" applyFont="1" applyFill="1" applyBorder="1"/>
    <xf numFmtId="164" fontId="10" fillId="0" borderId="0" xfId="1" applyFont="1"/>
    <xf numFmtId="169" fontId="14" fillId="6" borderId="2" xfId="0" applyNumberFormat="1" applyFont="1" applyFill="1" applyBorder="1"/>
    <xf numFmtId="166" fontId="6" fillId="5" borderId="2" xfId="1" applyNumberFormat="1" applyFont="1" applyFill="1" applyBorder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/>
    </xf>
    <xf numFmtId="167" fontId="6" fillId="9" borderId="16" xfId="0" applyNumberFormat="1" applyFont="1" applyFill="1" applyBorder="1"/>
    <xf numFmtId="166" fontId="6" fillId="8" borderId="2" xfId="1" applyNumberFormat="1" applyFont="1" applyFill="1" applyBorder="1"/>
    <xf numFmtId="166" fontId="13" fillId="7" borderId="2" xfId="1" applyNumberFormat="1" applyFont="1" applyFill="1" applyBorder="1"/>
    <xf numFmtId="174" fontId="6" fillId="7" borderId="2" xfId="1" applyNumberFormat="1" applyFont="1" applyFill="1" applyBorder="1"/>
    <xf numFmtId="166" fontId="6" fillId="8" borderId="2" xfId="1" applyNumberFormat="1" applyFont="1" applyFill="1" applyBorder="1" applyAlignment="1">
      <alignment horizontal="center"/>
    </xf>
    <xf numFmtId="0" fontId="0" fillId="0" borderId="14" xfId="0" applyBorder="1"/>
    <xf numFmtId="170" fontId="0" fillId="10" borderId="2" xfId="1" applyNumberFormat="1" applyFont="1" applyFill="1" applyBorder="1"/>
    <xf numFmtId="9" fontId="0" fillId="10" borderId="2" xfId="2" applyFont="1" applyFill="1" applyBorder="1"/>
    <xf numFmtId="165" fontId="9" fillId="7" borderId="2" xfId="5" applyNumberFormat="1" applyFont="1" applyFill="1" applyBorder="1"/>
    <xf numFmtId="165" fontId="9" fillId="7" borderId="3" xfId="5" applyNumberFormat="1" applyFont="1" applyFill="1" applyBorder="1"/>
    <xf numFmtId="172" fontId="0" fillId="10" borderId="2" xfId="1" applyNumberFormat="1" applyFont="1" applyFill="1" applyBorder="1"/>
    <xf numFmtId="175" fontId="9" fillId="7" borderId="2" xfId="5" applyNumberFormat="1" applyFont="1" applyFill="1" applyBorder="1"/>
    <xf numFmtId="175" fontId="9" fillId="7" borderId="3" xfId="5" applyNumberFormat="1" applyFont="1" applyFill="1" applyBorder="1"/>
    <xf numFmtId="176" fontId="0" fillId="10" borderId="2" xfId="1" applyNumberFormat="1" applyFont="1" applyFill="1" applyBorder="1"/>
    <xf numFmtId="164" fontId="0" fillId="0" borderId="0" xfId="0" applyNumberFormat="1"/>
    <xf numFmtId="167" fontId="6" fillId="9" borderId="2" xfId="0" applyNumberFormat="1" applyFont="1" applyFill="1" applyBorder="1"/>
    <xf numFmtId="165" fontId="11" fillId="6" borderId="2" xfId="0" applyNumberFormat="1" applyFont="1" applyFill="1" applyBorder="1"/>
    <xf numFmtId="165" fontId="10" fillId="0" borderId="0" xfId="0" applyNumberFormat="1" applyFont="1"/>
    <xf numFmtId="169" fontId="6" fillId="5" borderId="2" xfId="1" applyNumberFormat="1" applyFont="1" applyFill="1" applyBorder="1" applyAlignment="1">
      <alignment horizontal="center"/>
    </xf>
    <xf numFmtId="169" fontId="10" fillId="0" borderId="0" xfId="0" applyNumberFormat="1" applyFont="1"/>
    <xf numFmtId="177" fontId="0" fillId="10" borderId="2" xfId="1" applyNumberFormat="1" applyFont="1" applyFill="1" applyBorder="1"/>
    <xf numFmtId="1" fontId="10" fillId="0" borderId="0" xfId="0" applyNumberFormat="1" applyFont="1"/>
    <xf numFmtId="9" fontId="6" fillId="7" borderId="2" xfId="2" applyFont="1" applyFill="1" applyBorder="1" applyAlignment="1">
      <alignment horizontal="center"/>
    </xf>
    <xf numFmtId="166" fontId="0" fillId="5" borderId="2" xfId="1" applyNumberFormat="1" applyFont="1" applyFill="1" applyBorder="1"/>
    <xf numFmtId="164" fontId="0" fillId="0" borderId="0" xfId="0" applyNumberFormat="1"/>
    <xf numFmtId="164" fontId="10" fillId="0" borderId="0" xfId="0" applyNumberFormat="1" applyFont="1"/>
    <xf numFmtId="167" fontId="6" fillId="0" borderId="0" xfId="0" applyNumberFormat="1" applyFont="1"/>
    <xf numFmtId="178" fontId="0" fillId="0" borderId="0" xfId="1" applyNumberFormat="1" applyFont="1" applyFill="1" applyBorder="1"/>
    <xf numFmtId="179" fontId="10" fillId="0" borderId="0" xfId="0" applyNumberFormat="1" applyFont="1"/>
    <xf numFmtId="167" fontId="6" fillId="9" borderId="17" xfId="0" applyNumberFormat="1" applyFont="1" applyFill="1" applyBorder="1"/>
    <xf numFmtId="167" fontId="6" fillId="5" borderId="2" xfId="0" applyNumberFormat="1" applyFont="1" applyFill="1" applyBorder="1" applyAlignment="1">
      <alignment horizontal="center"/>
    </xf>
    <xf numFmtId="0" fontId="22" fillId="0" borderId="0" xfId="11"/>
    <xf numFmtId="0" fontId="22" fillId="0" borderId="0" xfId="11" applyAlignment="1">
      <alignment vertical="center"/>
    </xf>
    <xf numFmtId="9" fontId="23" fillId="0" borderId="2" xfId="11" applyNumberFormat="1" applyFont="1" applyFill="1" applyBorder="1"/>
    <xf numFmtId="0" fontId="0" fillId="0" borderId="0" xfId="0" applyAlignment="1">
      <alignment horizontal="center"/>
    </xf>
    <xf numFmtId="172" fontId="9" fillId="0" borderId="0" xfId="0" applyNumberFormat="1" applyFont="1"/>
    <xf numFmtId="172" fontId="0" fillId="0" borderId="0" xfId="1" applyNumberFormat="1" applyFont="1" applyFill="1" applyBorder="1"/>
    <xf numFmtId="168" fontId="10" fillId="10" borderId="2" xfId="0" applyNumberFormat="1" applyFont="1" applyFill="1" applyBorder="1"/>
  </cellXfs>
  <cellStyles count="15">
    <cellStyle name="Comma" xfId="1" builtinId="3"/>
    <cellStyle name="Explanatory Text" xfId="11" builtinId="53"/>
    <cellStyle name="Normal" xfId="0" builtinId="0"/>
    <cellStyle name="Normal 2" xfId="10" xr:uid="{19B6CADC-5375-48C5-8031-23A180515515}"/>
    <cellStyle name="Normal 2 130" xfId="3" xr:uid="{69A2D3E3-E3AB-47DB-BEC6-BDCA3A769F29}"/>
    <cellStyle name="Normal 2 130 2" xfId="7" xr:uid="{BD728458-3AF9-4CA3-AEBA-2ED86948DEFB}"/>
    <cellStyle name="Normal 2 130 2 2" xfId="4" xr:uid="{9549834C-0D94-426F-841A-E11D91B192C1}"/>
    <cellStyle name="Normal 2 130 2 2 2" xfId="8" xr:uid="{F064CF19-4EAA-4047-BE0D-D2FA343A278A}"/>
    <cellStyle name="Normal 2 130 2 2 3" xfId="13" xr:uid="{EBF26669-38E0-4127-852C-7C8D00B7B1F8}"/>
    <cellStyle name="Normal 2 130 3" xfId="12" xr:uid="{E45FC29A-E477-4F97-9252-4DEA4CA3C023}"/>
    <cellStyle name="Normal 71" xfId="5" xr:uid="{EC4EFCC9-F3AC-49CE-B1BD-40B86815EEDB}"/>
    <cellStyle name="Normal 71 2" xfId="6" xr:uid="{D81EF337-E534-4A82-B203-9F037E638AF5}"/>
    <cellStyle name="Normal 71 3" xfId="9" xr:uid="{2BB631F1-FFE2-49B2-9BA5-EBE590F6A5FD}"/>
    <cellStyle name="Normal 71 4" xfId="14" xr:uid="{EC344AA7-4CE6-4BEA-88FB-937EC37FE36B}"/>
    <cellStyle name="Percent" xfId="2" builtinId="5"/>
  </cellStyles>
  <dxfs count="196"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ill>
        <patternFill>
          <bgColor theme="6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theme="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indexed="10"/>
        </patternFill>
      </fill>
    </dxf>
    <dxf>
      <fill>
        <patternFill>
          <bgColor theme="6" tint="0.79998168889431442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bgColor rgb="FFCCFFCC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5</xdr:col>
      <xdr:colOff>423639</xdr:colOff>
      <xdr:row>1</xdr:row>
      <xdr:rowOff>2184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3FD4A583-7CFC-4BF6-8AEF-C95A98273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40994" cy="713384"/>
        </a:xfrm>
        <a:prstGeom prst="rect">
          <a:avLst/>
        </a:prstGeom>
      </xdr:spPr>
    </xdr:pic>
    <xdr:clientData/>
  </xdr:twoCellAnchor>
  <xdr:twoCellAnchor editAs="oneCell">
    <xdr:from>
      <xdr:col>5</xdr:col>
      <xdr:colOff>179140</xdr:colOff>
      <xdr:row>0</xdr:row>
      <xdr:rowOff>183509</xdr:rowOff>
    </xdr:from>
    <xdr:to>
      <xdr:col>6</xdr:col>
      <xdr:colOff>352368</xdr:colOff>
      <xdr:row>0</xdr:row>
      <xdr:rowOff>545459</xdr:rowOff>
    </xdr:to>
    <xdr:pic>
      <xdr:nvPicPr>
        <xdr:cNvPr id="3" name="Picture 2" title="white box">
          <a:extLst>
            <a:ext uri="{FF2B5EF4-FFF2-40B4-BE49-F238E27FC236}">
              <a16:creationId xmlns:a16="http://schemas.microsoft.com/office/drawing/2014/main" id="{2D2562BD-E51C-4AEE-87A5-42DDF38C3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2315" y="180334"/>
          <a:ext cx="935227" cy="3619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ofgem.gov.uk/TG/Transmission/Transmission_Price_Controls_Lib/Regulatory_Reporting/RRP_2010/Transmission%20PCRRP%20tables_SPTL_200910%20draf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gdsswrk002.uk.corporg.net\home3_wrk$\My%20Documents\Ant\Other\Graph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Emdiscountrat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R%20October_e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EXECFIN\FINPLAN\Monthly%20Reporting\0506\04%20-%20July\Report%20Schedules\Tes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ostergmk\LOCALS~1\Temp\10%20year%20maturity%20T%20Bonds%20v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yhcbapp83\gas%20distribution%20shared%20folder\DOCUME~1\byrnespj\LOCALS~1\Temp\Beta%20Retail%20Exampl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kyv\CheckOut\Long-term%20model%202009%7bdb5-doc3966101-ma1-mi14%7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UK9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dex"/>
      <sheetName val="Universal data"/>
      <sheetName val="Check and Balances"/>
      <sheetName val="1.1 Published Data"/>
      <sheetName val="1.2s Ofgem Adjustments Scots"/>
      <sheetName val="1.3s Accounting C Costs Scots"/>
      <sheetName val="1.4s Performance Scots"/>
      <sheetName val="1.5s Reconciliation Scots"/>
      <sheetName val="2.1 Eng Opex Elec "/>
      <sheetName val="2.2 Non Op Capex"/>
      <sheetName val="2.4 Exc &amp; Demin "/>
      <sheetName val="2.5 Corporate Costs Scots"/>
      <sheetName val="2.6 IT Scots"/>
      <sheetName val="2.7s Insurance"/>
      <sheetName val="2.7 Captive Insure"/>
      <sheetName val="2.10 Related Party Scots"/>
      <sheetName val="2.11s Staff Scots"/>
      <sheetName val="2.14 Year on Year Movt"/>
      <sheetName val="2.16.1 Recharge Model"/>
      <sheetName val="2.16.2 Recharge Model"/>
      <sheetName val="3.1s Pensions Scots"/>
      <sheetName val="3.1.1 DB Pension cost"/>
      <sheetName val="3.1.2 DB Pension Detail"/>
      <sheetName val="3.1.3 Second DB Pension Det"/>
      <sheetName val="3.1.4 Pensions DC"/>
      <sheetName val="3.1.5 Pension PPF levy"/>
      <sheetName val="3.1.6 Pension Admin"/>
      <sheetName val="3.2 Net Debt"/>
      <sheetName val="3.3 Tax"/>
      <sheetName val="3.4s Disposals"/>
      <sheetName val="3.5 P&amp;L"/>
      <sheetName val="3.5.1 Bal Sht"/>
      <sheetName val="3.5.2 Cashflow"/>
      <sheetName val="3.6 Fin Require"/>
      <sheetName val="3.7 Tax allocations"/>
      <sheetName val="3.7.1 Tax allocations CT600"/>
      <sheetName val="4.1  System Info"/>
      <sheetName val="4.2  Activity indicators"/>
      <sheetName val="4.3_System_perf_SHETL_SPT"/>
      <sheetName val="4.4  Defects SPTL"/>
      <sheetName val="4.5  Faults"/>
      <sheetName val="4.6  Failures"/>
      <sheetName val="4.7 Condition Assessment SPTL"/>
      <sheetName val="4.8_Boundary_transf_capab"/>
      <sheetName val="4.9_Demand_&amp;_Supply_at_sub"/>
      <sheetName val="4.10 Reactive compensation"/>
      <sheetName val="4.11 Asset description SPTL"/>
      <sheetName val="4.12 Asset age 2007"/>
      <sheetName val="4.12 Asset age 2008"/>
      <sheetName val="4.12 Asset age 2009"/>
      <sheetName val="4.12 Asset age 2010"/>
      <sheetName val="4.13 Asset disposal LRE by age"/>
      <sheetName val="4.14 Asset disposal NLRE by age"/>
      <sheetName val="4.15 Asset adds &amp; disps"/>
      <sheetName val="4.16 Asset lives"/>
      <sheetName val="4.17 Unit costs"/>
      <sheetName val="4.18 Capex summary e"/>
      <sheetName val="4.19 Scheme Listing LR"/>
      <sheetName val="4.20 Scheme Listing NLR"/>
      <sheetName val="4.21 Quasi capex"/>
      <sheetName val="4.22 Other Capex costs"/>
      <sheetName val="4.23 TIRG"/>
      <sheetName val="4.24 Revenue Driver info"/>
      <sheetName val="4.25 CEI"/>
      <sheetName val="4.26 Capex Movement"/>
      <sheetName val="4.27.1 Capex Price Vol Var"/>
      <sheetName val="4.27.2 Capex Price Vol Var"/>
      <sheetName val="4.28A_Asset_health_&amp;_crit"/>
      <sheetName val="4.28B_Asset_health_&amp;_crit"/>
      <sheetName val="4.29C_Criticality_subs_SP"/>
      <sheetName val="4.30 TPCR Forecast"/>
      <sheetName val="4.31 E3 Grid"/>
      <sheetName val="3.1 P&amp;L"/>
      <sheetName val="3.2 Bal Sht"/>
      <sheetName val="3.3 Cashflow"/>
      <sheetName val="3.3.1 Fin Require"/>
      <sheetName val="3.5 Net Debt"/>
      <sheetName val="3.6 Tax"/>
      <sheetName val="3.8 DB Pension cost"/>
      <sheetName val="3.8.1 DB Pension Detail"/>
      <sheetName val="3.8.2 Second DB Pension Det"/>
      <sheetName val="3.9 Pensions DC"/>
      <sheetName val="3.10 Pension PPF levy"/>
      <sheetName val="3.11 Pension Admin"/>
      <sheetName val="4.3  System perf - SPTL"/>
      <sheetName val="4.8  Boundary Transfers"/>
      <sheetName val="4.9  Demand &amp; Supply at subs"/>
      <sheetName val="4.28 Asset Health"/>
      <sheetName val="4.29 Asset Criticality"/>
      <sheetName val="4.30 Asset Rep Priority"/>
      <sheetName val="4.31 Asset Live Det"/>
      <sheetName val="4.32 TPCR Forecast"/>
      <sheetName val="4.33 E3 Grid"/>
      <sheetName val="Lists"/>
      <sheetName val="Maximo Workload"/>
      <sheetName val="Costs_AfterRule2"/>
      <sheetName val="Valuation worksheet"/>
      <sheetName val="Inp_DataHub_Costs"/>
      <sheetName val="Inp_DataHub_Volumes"/>
      <sheetName val="Inp_BPDT"/>
      <sheetName val="Inp_BPDT_Repex"/>
      <sheetName val="Inp_BPDT_CapexVolumes"/>
      <sheetName val="Inp_BPDT_CapexVolumes_v2"/>
    </sheetNames>
    <sheetDataSet>
      <sheetData sheetId="0"/>
      <sheetData sheetId="1"/>
      <sheetData sheetId="2">
        <row r="21">
          <cell r="C21" t="str">
            <v>2009/10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CKET"/>
      <sheetName val="SUN"/>
      <sheetName val="FF 02"/>
      <sheetName val="FF 03"/>
      <sheetName val="Graphs"/>
      <sheetName val="Lists"/>
      <sheetName val="FF_02"/>
      <sheetName val="FF_03"/>
      <sheetName val="dropdowns"/>
      <sheetName val="Universal data"/>
      <sheetName val="FF_021"/>
      <sheetName val="FF_031"/>
      <sheetName val="Universal_data"/>
    </sheetNames>
    <sheetDataSet>
      <sheetData sheetId="0"/>
      <sheetData sheetId="1"/>
      <sheetData sheetId="2"/>
      <sheetData sheetId="3"/>
      <sheetData sheetId="4">
        <row r="5">
          <cell r="D5">
            <v>-20</v>
          </cell>
        </row>
      </sheetData>
      <sheetData sheetId="5"/>
      <sheetData sheetId="6"/>
      <sheetData sheetId="7"/>
      <sheetData sheetId="8" refreshError="1"/>
      <sheetData sheetId="9" refreshError="1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CoE"/>
      <sheetName val="Sheet4"/>
      <sheetName val="Site Looku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Details"/>
      <sheetName val="ARSummary"/>
      <sheetName val="Graph"/>
      <sheetName val="Sales"/>
      <sheetName val="E"/>
      <sheetName val="100152"/>
      <sheetName val="100143"/>
      <sheetName val="100142"/>
      <sheetName val="Sheet3"/>
      <sheetName val="100152 (2)"/>
      <sheetName val="100143 (2)"/>
      <sheetName val="100142 (2)"/>
    </sheetNames>
    <sheetDataSet>
      <sheetData sheetId="0" refreshError="1"/>
      <sheetData sheetId="1" refreshError="1"/>
      <sheetData sheetId="2" refreshError="1">
        <row r="69">
          <cell r="C69">
            <v>4.7837014499999997</v>
          </cell>
          <cell r="D69">
            <v>4.7837014499999997</v>
          </cell>
        </row>
        <row r="70">
          <cell r="C70">
            <v>2.946913579999999</v>
          </cell>
          <cell r="D70">
            <v>2.946913579999999</v>
          </cell>
        </row>
        <row r="71">
          <cell r="C71">
            <v>2.5844150199999998</v>
          </cell>
          <cell r="D71">
            <v>3.0260697900000002</v>
          </cell>
        </row>
        <row r="72">
          <cell r="C72">
            <v>3.9133342399999997</v>
          </cell>
          <cell r="D72">
            <v>3.9133342399999997</v>
          </cell>
        </row>
        <row r="73">
          <cell r="C73">
            <v>2.62333755</v>
          </cell>
          <cell r="D73">
            <v>2.62333755</v>
          </cell>
        </row>
        <row r="74">
          <cell r="C74">
            <v>2.3457837400000003</v>
          </cell>
          <cell r="D74">
            <v>2.3457837400000003</v>
          </cell>
        </row>
        <row r="75">
          <cell r="C75">
            <v>1.4572855</v>
          </cell>
          <cell r="D75">
            <v>1.4572855</v>
          </cell>
        </row>
        <row r="76">
          <cell r="C76">
            <v>2.78504277</v>
          </cell>
          <cell r="D76">
            <v>2.78504277</v>
          </cell>
        </row>
        <row r="77">
          <cell r="C77">
            <v>1.5696284300000003</v>
          </cell>
          <cell r="D77">
            <v>1.5696284300000003</v>
          </cell>
        </row>
        <row r="78">
          <cell r="C78">
            <v>0.33798090000000003</v>
          </cell>
          <cell r="D78">
            <v>0.33798090000000003</v>
          </cell>
        </row>
        <row r="79">
          <cell r="C79">
            <v>1.1245943700000001</v>
          </cell>
          <cell r="D79">
            <v>1.1245943700000001</v>
          </cell>
        </row>
        <row r="80">
          <cell r="C80">
            <v>-26.472017550000004</v>
          </cell>
          <cell r="D80">
            <v>-26.913672320000007</v>
          </cell>
        </row>
      </sheetData>
      <sheetData sheetId="3" refreshError="1">
        <row r="5">
          <cell r="B5" t="str">
            <v>Richfield marine  c/o Liner Class</v>
          </cell>
        </row>
        <row r="164">
          <cell r="C164">
            <v>5.2789999999999999</v>
          </cell>
        </row>
        <row r="165">
          <cell r="C165">
            <v>3.4540000000000002</v>
          </cell>
        </row>
        <row r="166">
          <cell r="C166">
            <v>2.9180000000000001</v>
          </cell>
        </row>
        <row r="167">
          <cell r="C167">
            <v>2.4900000000000002</v>
          </cell>
        </row>
        <row r="168">
          <cell r="C168">
            <v>2.3879999999999999</v>
          </cell>
        </row>
        <row r="169">
          <cell r="C169">
            <v>2.1749999999999998</v>
          </cell>
        </row>
        <row r="170">
          <cell r="C170">
            <v>2.1680000000000001</v>
          </cell>
        </row>
        <row r="171">
          <cell r="C171">
            <v>1.9990000000000001</v>
          </cell>
        </row>
        <row r="172">
          <cell r="C172">
            <v>1.32</v>
          </cell>
        </row>
        <row r="173">
          <cell r="C173">
            <v>1.2889999999999999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est"/>
      <sheetName val="Incentives"/>
      <sheetName val="Income collected"/>
      <sheetName val="Opex subjective"/>
      <sheetName val="Capex Comp"/>
      <sheetName val="Capex Comparators FOC"/>
      <sheetName val="Incentive Forecast"/>
      <sheetName val="Opex Comparators-sensitivities"/>
      <sheetName val="Opex Objective YTD"/>
      <sheetName val="Opex by FOC"/>
      <sheetName val="Opex Trend &amp; MAT"/>
      <sheetName val="Manpower"/>
      <sheetName val="Incentive Graphs"/>
      <sheetName val="Opex Objective Discrete Mths"/>
      <sheetName val="risk"/>
      <sheetName val="Manpower Summary"/>
      <sheetName val="Opex Subj by Mth"/>
      <sheetName val="Opex Objective Mth"/>
      <sheetName val="#REF"/>
      <sheetName val="By Account Code"/>
      <sheetName val="By Business Unit"/>
      <sheetName val="SummCapex"/>
      <sheetName val="ETO Capx"/>
      <sheetName val="ESO Capx"/>
      <sheetName val="GAS SO Capx"/>
      <sheetName val="GAS TO Capx "/>
      <sheetName val="Range Names"/>
      <sheetName val="Income_collected"/>
      <sheetName val="Opex_subjective"/>
      <sheetName val="Capex_Comp"/>
      <sheetName val="Capex_Comparators_FOC"/>
      <sheetName val="Incentive_Forecast"/>
      <sheetName val="Opex_Comparators-sensitivities"/>
      <sheetName val="Opex_Objective_YTD"/>
      <sheetName val="Opex_by_FOC"/>
      <sheetName val="Opex_Trend_&amp;_MAT"/>
      <sheetName val="Incentive_Graphs"/>
      <sheetName val="Opex_Objective_Discrete_Mths"/>
      <sheetName val="Manpower_Summary"/>
      <sheetName val="Opex_Subj_by_Mth"/>
      <sheetName val="Opex_Objective_Mth"/>
      <sheetName val="By_Account_Code"/>
      <sheetName val="By_Business_Unit"/>
      <sheetName val="ETO_Capx"/>
      <sheetName val="ESO_Capx"/>
      <sheetName val="GAS_SO_Capx"/>
      <sheetName val="GAS_TO_Capx_"/>
      <sheetName val="Range_Names"/>
      <sheetName val="ADMIN"/>
      <sheetName val="Graphs"/>
      <sheetName val="Working 1.2"/>
      <sheetName val="Income_collected1"/>
      <sheetName val="Opex_subjective1"/>
      <sheetName val="Capex_Comp1"/>
      <sheetName val="Capex_Comparators_FOC1"/>
      <sheetName val="Incentive_Forecast1"/>
      <sheetName val="Opex_Comparators-sensitivities1"/>
      <sheetName val="Opex_Objective_YTD1"/>
      <sheetName val="Opex_by_FOC1"/>
      <sheetName val="Opex_Trend_&amp;_MAT1"/>
      <sheetName val="Incentive_Graphs1"/>
      <sheetName val="Opex_Objective_Discrete_Mths1"/>
      <sheetName val="Manpower_Summary1"/>
      <sheetName val="Opex_Subj_by_Mth1"/>
      <sheetName val="Opex_Objective_Mth1"/>
      <sheetName val="By_Account_Code1"/>
      <sheetName val="By_Business_Unit1"/>
      <sheetName val="ETO_Capx1"/>
      <sheetName val="ESO_Capx1"/>
      <sheetName val="GAS_SO_Capx1"/>
      <sheetName val="GAS_TO_Capx_1"/>
      <sheetName val="Range_Names1"/>
      <sheetName val="Working_1_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GcaSummary"/>
      <sheetName val="MarginSummary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Year ROIC Trees"/>
      <sheetName val="5 Year ROIC Trees"/>
      <sheetName val="Beta"/>
      <sheetName val="Cost of Debt (Industrial)"/>
      <sheetName val="Spread"/>
      <sheetName val="IBES Estimates"/>
      <sheetName val="Sheet4"/>
      <sheetName val="Risk-Free Rate"/>
      <sheetName val="Sheet3"/>
      <sheetName val="Operating Leases"/>
      <sheetName val="Sheet1"/>
      <sheetName val="Sheet2"/>
      <sheetName val="Spread|Growth"/>
      <sheetName val="Summary"/>
      <sheetName val="ABS"/>
      <sheetName val="ABS (Adjusted)"/>
      <sheetName val="ABS (2)"/>
      <sheetName val="AHMY"/>
      <sheetName val="AHMY (Adjusted)"/>
      <sheetName val="AHMY (2)"/>
      <sheetName val="BJ"/>
      <sheetName val="BJ (Adjusted)"/>
      <sheetName val="BJ (2)"/>
      <sheetName val="CAUFM"/>
      <sheetName val="CAUFM (Adjusted) "/>
      <sheetName val="CAUFM (2)"/>
      <sheetName val="COST"/>
      <sheetName val="COST (Adjusted)"/>
      <sheetName val="COST (2)"/>
      <sheetName val="DEFI"/>
      <sheetName val="DEFI (Adjusted) "/>
      <sheetName val="DEFI (2)"/>
      <sheetName val="GAP"/>
      <sheetName val="GAP (Adjusted) "/>
      <sheetName val="GAP (2)"/>
      <sheetName val="KM"/>
      <sheetName val="KM (Adjusted)"/>
      <sheetName val="KM (2)"/>
      <sheetName val="KR"/>
      <sheetName val="KR (Adjusted)"/>
      <sheetName val="KR (2)"/>
      <sheetName val="IMKTA"/>
      <sheetName val="IMKTA (Adjusted) "/>
      <sheetName val="IMKTA (2)"/>
      <sheetName val="METOL"/>
      <sheetName val="METOL (Adjusted)"/>
      <sheetName val="METOL (2)"/>
      <sheetName val="PUSH"/>
      <sheetName val="PUSH (Adjusted)"/>
      <sheetName val="PUSH (2)"/>
      <sheetName val="RDK"/>
      <sheetName val="RDK (Adjusted)"/>
      <sheetName val="RDK (2)"/>
      <sheetName val="SAGFO"/>
      <sheetName val="SAGFO (Adjusted) "/>
      <sheetName val="SAGFO (2)"/>
      <sheetName val="SVU"/>
      <sheetName val="SVU (Adjusted)"/>
      <sheetName val="SVU (2)"/>
      <sheetName val="SWY"/>
      <sheetName val="SWY (Adjusted)"/>
      <sheetName val="SWY (2)"/>
      <sheetName val="TEPH"/>
      <sheetName val="TEPH (Adjusted) "/>
      <sheetName val="TEPH (2)"/>
      <sheetName val="WIN"/>
      <sheetName val="WIN (Adjusted)"/>
      <sheetName val="WIN (2)"/>
      <sheetName val="WMK"/>
      <sheetName val="WMK (Adjusted)"/>
      <sheetName val="WMK (2)"/>
      <sheetName val="WMT"/>
      <sheetName val="WMT (Adjusted)"/>
      <sheetName val="WMT (2)"/>
      <sheetName val="3_Year_ROIC_Trees"/>
      <sheetName val="5_Year_ROIC_Trees"/>
      <sheetName val="Cost_of_Debt_(Industrial)"/>
      <sheetName val="IBES_Estimates"/>
      <sheetName val="Risk-Free_Rate"/>
      <sheetName val="Operating_Leases"/>
      <sheetName val="ABS_(Adjusted)"/>
      <sheetName val="ABS_(2)"/>
      <sheetName val="AHMY_(Adjusted)"/>
      <sheetName val="AHMY_(2)"/>
      <sheetName val="BJ_(Adjusted)"/>
      <sheetName val="BJ_(2)"/>
      <sheetName val="CAUFM_(Adjusted)_"/>
      <sheetName val="CAUFM_(2)"/>
      <sheetName val="COST_(Adjusted)"/>
      <sheetName val="COST_(2)"/>
      <sheetName val="DEFI_(Adjusted)_"/>
      <sheetName val="DEFI_(2)"/>
      <sheetName val="GAP_(Adjusted)_"/>
      <sheetName val="GAP_(2)"/>
      <sheetName val="KM_(Adjusted)"/>
      <sheetName val="KM_(2)"/>
      <sheetName val="KR_(Adjusted)"/>
      <sheetName val="KR_(2)"/>
      <sheetName val="IMKTA_(Adjusted)_"/>
      <sheetName val="IMKTA_(2)"/>
      <sheetName val="METOL_(Adjusted)"/>
      <sheetName val="METOL_(2)"/>
      <sheetName val="PUSH_(Adjusted)"/>
      <sheetName val="PUSH_(2)"/>
      <sheetName val="RDK_(Adjusted)"/>
      <sheetName val="RDK_(2)"/>
      <sheetName val="SAGFO_(Adjusted)_"/>
      <sheetName val="SAGFO_(2)"/>
      <sheetName val="SVU_(Adjusted)"/>
      <sheetName val="SVU_(2)"/>
      <sheetName val="SWY_(Adjusted)"/>
      <sheetName val="SWY_(2)"/>
      <sheetName val="TEPH_(Adjusted)_"/>
      <sheetName val="TEPH_(2)"/>
      <sheetName val="WIN_(Adjusted)"/>
      <sheetName val="WIN_(2)"/>
      <sheetName val="WMK_(Adjusted)"/>
      <sheetName val="WMK_(2)"/>
      <sheetName val="WMT_(Adjusted)"/>
      <sheetName val="WMT_(2)"/>
      <sheetName val="3_Year_ROIC_Trees1"/>
      <sheetName val="5_Year_ROIC_Trees1"/>
      <sheetName val="Cost_of_Debt_(Industrial)1"/>
      <sheetName val="IBES_Estimates1"/>
      <sheetName val="Risk-Free_Rate1"/>
      <sheetName val="Operating_Leases1"/>
      <sheetName val="ABS_(Adjusted)1"/>
      <sheetName val="ABS_(2)1"/>
      <sheetName val="AHMY_(Adjusted)1"/>
      <sheetName val="AHMY_(2)1"/>
      <sheetName val="BJ_(Adjusted)1"/>
      <sheetName val="BJ_(2)1"/>
      <sheetName val="CAUFM_(Adjusted)_1"/>
      <sheetName val="CAUFM_(2)1"/>
      <sheetName val="COST_(Adjusted)1"/>
      <sheetName val="COST_(2)1"/>
      <sheetName val="DEFI_(Adjusted)_1"/>
      <sheetName val="DEFI_(2)1"/>
      <sheetName val="GAP_(Adjusted)_1"/>
      <sheetName val="GAP_(2)1"/>
      <sheetName val="KM_(Adjusted)1"/>
      <sheetName val="KM_(2)1"/>
      <sheetName val="KR_(Adjusted)1"/>
      <sheetName val="KR_(2)1"/>
      <sheetName val="IMKTA_(Adjusted)_1"/>
      <sheetName val="IMKTA_(2)1"/>
      <sheetName val="METOL_(Adjusted)1"/>
      <sheetName val="METOL_(2)1"/>
      <sheetName val="PUSH_(Adjusted)1"/>
      <sheetName val="PUSH_(2)1"/>
      <sheetName val="RDK_(Adjusted)1"/>
      <sheetName val="RDK_(2)1"/>
      <sheetName val="SAGFO_(Adjusted)_1"/>
      <sheetName val="SAGFO_(2)1"/>
      <sheetName val="SVU_(Adjusted)1"/>
      <sheetName val="SVU_(2)1"/>
      <sheetName val="SWY_(Adjusted)1"/>
      <sheetName val="SWY_(2)1"/>
      <sheetName val="TEPH_(Adjusted)_1"/>
      <sheetName val="TEPH_(2)1"/>
      <sheetName val="WIN_(Adjusted)1"/>
      <sheetName val="WIN_(2)1"/>
      <sheetName val="WMK_(Adjusted)1"/>
      <sheetName val="WMK_(2)1"/>
      <sheetName val="WMT_(Adjusted)1"/>
      <sheetName val="WMT_(2)1"/>
    </sheetNames>
    <sheetDataSet>
      <sheetData sheetId="0"/>
      <sheetData sheetId="1"/>
      <sheetData sheetId="2"/>
      <sheetData sheetId="3">
        <row r="5">
          <cell r="B5" t="str">
            <v>WMT</v>
          </cell>
        </row>
      </sheetData>
      <sheetData sheetId="4">
        <row r="52">
          <cell r="E52" t="str">
            <v>Without Goodwill</v>
          </cell>
        </row>
      </sheetData>
      <sheetData sheetId="5"/>
      <sheetData sheetId="6"/>
      <sheetData sheetId="7">
        <row r="15">
          <cell r="A15" t="e">
            <v>#NAME?</v>
          </cell>
          <cell r="D15" t="e">
            <v>#NAME?</v>
          </cell>
          <cell r="G15" t="e">
            <v>#NAME?</v>
          </cell>
          <cell r="J15" t="e">
            <v>#NAME?</v>
          </cell>
          <cell r="M15" t="e">
            <v>#NAME?</v>
          </cell>
          <cell r="P15" t="e">
            <v>#NAME?</v>
          </cell>
          <cell r="S15" t="e">
            <v>#NAME?</v>
          </cell>
          <cell r="V15" t="e">
            <v>#NAME?</v>
          </cell>
          <cell r="Y15" t="e">
            <v>#NAME?</v>
          </cell>
          <cell r="AB15" t="e">
            <v>#NAME?</v>
          </cell>
          <cell r="AE15" t="e">
            <v>#NAME?</v>
          </cell>
          <cell r="AH15" t="e">
            <v>#NAME?</v>
          </cell>
          <cell r="AK15" t="e">
            <v>#NAME?</v>
          </cell>
          <cell r="AN15" t="e">
            <v>#NAME?</v>
          </cell>
          <cell r="AQ15" t="e">
            <v>#NAME?</v>
          </cell>
        </row>
      </sheetData>
      <sheetData sheetId="8"/>
      <sheetData sheetId="9">
        <row r="11">
          <cell r="D11" t="str">
            <v>WMT</v>
          </cell>
        </row>
      </sheetData>
      <sheetData sheetId="10"/>
      <sheetData sheetId="11"/>
      <sheetData sheetId="12"/>
      <sheetData sheetId="13"/>
      <sheetData sheetId="14">
        <row r="14">
          <cell r="B14" t="str">
            <v>Net Sales</v>
          </cell>
        </row>
      </sheetData>
      <sheetData sheetId="15">
        <row r="82">
          <cell r="Z82" t="str">
            <v>Mid-Year ROIC w/o GW</v>
          </cell>
        </row>
      </sheetData>
      <sheetData sheetId="16">
        <row r="637">
          <cell r="B637" t="str">
            <v>ROIC</v>
          </cell>
        </row>
      </sheetData>
      <sheetData sheetId="17">
        <row r="14">
          <cell r="B14" t="str">
            <v>Net Sales</v>
          </cell>
        </row>
      </sheetData>
      <sheetData sheetId="18">
        <row r="82">
          <cell r="Z82" t="str">
            <v>Mid-Year ROIC w/o GW</v>
          </cell>
        </row>
      </sheetData>
      <sheetData sheetId="19">
        <row r="637">
          <cell r="B637" t="str">
            <v>ROIC</v>
          </cell>
        </row>
      </sheetData>
      <sheetData sheetId="20">
        <row r="14">
          <cell r="B14" t="str">
            <v>Net Sales</v>
          </cell>
        </row>
      </sheetData>
      <sheetData sheetId="21">
        <row r="82">
          <cell r="Z82" t="str">
            <v>Mid-Year ROIC w/o GW</v>
          </cell>
        </row>
      </sheetData>
      <sheetData sheetId="22">
        <row r="637">
          <cell r="B637" t="str">
            <v>ROIC</v>
          </cell>
        </row>
      </sheetData>
      <sheetData sheetId="23">
        <row r="14">
          <cell r="B14" t="str">
            <v>Net Sales</v>
          </cell>
        </row>
      </sheetData>
      <sheetData sheetId="24">
        <row r="82">
          <cell r="Z82" t="str">
            <v>Mid-Year ROIC w/o GW</v>
          </cell>
        </row>
      </sheetData>
      <sheetData sheetId="25">
        <row r="637">
          <cell r="B637" t="str">
            <v>ROIC</v>
          </cell>
        </row>
      </sheetData>
      <sheetData sheetId="26">
        <row r="14">
          <cell r="B14" t="str">
            <v>Net Sales</v>
          </cell>
        </row>
      </sheetData>
      <sheetData sheetId="27">
        <row r="82">
          <cell r="Z82" t="str">
            <v>Mid-Year ROIC w/o GW</v>
          </cell>
        </row>
      </sheetData>
      <sheetData sheetId="28">
        <row r="637">
          <cell r="B637" t="str">
            <v>ROIC</v>
          </cell>
        </row>
      </sheetData>
      <sheetData sheetId="29">
        <row r="14">
          <cell r="B14" t="str">
            <v>Net Sales</v>
          </cell>
        </row>
      </sheetData>
      <sheetData sheetId="30">
        <row r="82">
          <cell r="Z82" t="str">
            <v>Mid-Year ROIC w/o GW</v>
          </cell>
        </row>
      </sheetData>
      <sheetData sheetId="31">
        <row r="637">
          <cell r="B637" t="str">
            <v>ROIC</v>
          </cell>
        </row>
      </sheetData>
      <sheetData sheetId="32">
        <row r="14">
          <cell r="B14" t="str">
            <v>Net Sales</v>
          </cell>
        </row>
      </sheetData>
      <sheetData sheetId="33">
        <row r="82">
          <cell r="Z82" t="str">
            <v>Mid-Year ROIC w/o GW</v>
          </cell>
        </row>
      </sheetData>
      <sheetData sheetId="34">
        <row r="637">
          <cell r="B637" t="str">
            <v>ROIC</v>
          </cell>
        </row>
      </sheetData>
      <sheetData sheetId="35">
        <row r="14">
          <cell r="B14" t="str">
            <v>Net Sales</v>
          </cell>
        </row>
      </sheetData>
      <sheetData sheetId="36">
        <row r="82">
          <cell r="Z82" t="str">
            <v>Mid-Year ROIC w/o GW</v>
          </cell>
        </row>
      </sheetData>
      <sheetData sheetId="37">
        <row r="637">
          <cell r="B637" t="str">
            <v>ROIC</v>
          </cell>
        </row>
      </sheetData>
      <sheetData sheetId="38">
        <row r="14">
          <cell r="B14" t="str">
            <v>Net Sales</v>
          </cell>
        </row>
      </sheetData>
      <sheetData sheetId="39">
        <row r="82">
          <cell r="Z82" t="str">
            <v>Mid-Year ROIC w/o GW</v>
          </cell>
        </row>
      </sheetData>
      <sheetData sheetId="40">
        <row r="637">
          <cell r="B637" t="str">
            <v>ROIC</v>
          </cell>
        </row>
      </sheetData>
      <sheetData sheetId="41">
        <row r="14">
          <cell r="B14" t="str">
            <v>Net Sales</v>
          </cell>
        </row>
      </sheetData>
      <sheetData sheetId="42">
        <row r="82">
          <cell r="Z82" t="str">
            <v>Mid-Year ROIC w/o GW</v>
          </cell>
        </row>
      </sheetData>
      <sheetData sheetId="43">
        <row r="578">
          <cell r="I578">
            <v>638.01157331319416</v>
          </cell>
        </row>
      </sheetData>
      <sheetData sheetId="44">
        <row r="14">
          <cell r="B14" t="str">
            <v>Net Sales</v>
          </cell>
        </row>
      </sheetData>
      <sheetData sheetId="45">
        <row r="82">
          <cell r="Z82" t="str">
            <v>Mid-Year ROIC w/o GW</v>
          </cell>
        </row>
      </sheetData>
      <sheetData sheetId="46">
        <row r="637">
          <cell r="B637" t="str">
            <v>ROIC</v>
          </cell>
        </row>
      </sheetData>
      <sheetData sheetId="47">
        <row r="14">
          <cell r="B14" t="str">
            <v>Net Sales</v>
          </cell>
        </row>
      </sheetData>
      <sheetData sheetId="48">
        <row r="82">
          <cell r="Z82" t="str">
            <v>Mid-Year ROIC w/o GW</v>
          </cell>
        </row>
      </sheetData>
      <sheetData sheetId="49">
        <row r="636">
          <cell r="B636" t="str">
            <v>ROIC</v>
          </cell>
        </row>
      </sheetData>
      <sheetData sheetId="50">
        <row r="14">
          <cell r="B14" t="str">
            <v>Net Sales</v>
          </cell>
        </row>
      </sheetData>
      <sheetData sheetId="51">
        <row r="82">
          <cell r="Z82" t="str">
            <v>Mid-Year ROIC w/o GW</v>
          </cell>
        </row>
      </sheetData>
      <sheetData sheetId="52">
        <row r="578">
          <cell r="I578">
            <v>721.97970823114861</v>
          </cell>
        </row>
      </sheetData>
      <sheetData sheetId="53">
        <row r="14">
          <cell r="B14" t="str">
            <v>Net Sales</v>
          </cell>
        </row>
      </sheetData>
      <sheetData sheetId="54">
        <row r="82">
          <cell r="Z82" t="str">
            <v>Mid-Year ROIC w/o GW</v>
          </cell>
        </row>
      </sheetData>
      <sheetData sheetId="55">
        <row r="637">
          <cell r="B637" t="str">
            <v>ROIC</v>
          </cell>
        </row>
      </sheetData>
      <sheetData sheetId="56">
        <row r="14">
          <cell r="B14" t="str">
            <v>Net Sales</v>
          </cell>
        </row>
      </sheetData>
      <sheetData sheetId="57">
        <row r="82">
          <cell r="Z82" t="str">
            <v>Mid-Year ROIC w/o GW</v>
          </cell>
        </row>
      </sheetData>
      <sheetData sheetId="58">
        <row r="637">
          <cell r="B637" t="str">
            <v>ROIC</v>
          </cell>
        </row>
      </sheetData>
      <sheetData sheetId="59">
        <row r="14">
          <cell r="B14" t="str">
            <v>Net Sales</v>
          </cell>
        </row>
      </sheetData>
      <sheetData sheetId="60">
        <row r="13">
          <cell r="AD13">
            <v>1679.8990687479065</v>
          </cell>
        </row>
      </sheetData>
      <sheetData sheetId="61">
        <row r="578">
          <cell r="I578">
            <v>9046.6720141866208</v>
          </cell>
        </row>
      </sheetData>
      <sheetData sheetId="62">
        <row r="14">
          <cell r="B14" t="str">
            <v>Net Sales</v>
          </cell>
        </row>
      </sheetData>
      <sheetData sheetId="63">
        <row r="82">
          <cell r="Z82" t="str">
            <v>Mid-Year ROIC w/o GW</v>
          </cell>
        </row>
      </sheetData>
      <sheetData sheetId="64">
        <row r="637">
          <cell r="B637" t="str">
            <v>ROIC</v>
          </cell>
        </row>
      </sheetData>
      <sheetData sheetId="65">
        <row r="14">
          <cell r="B14" t="str">
            <v>Net Sales</v>
          </cell>
        </row>
      </sheetData>
      <sheetData sheetId="66">
        <row r="82">
          <cell r="Z82" t="str">
            <v>Mid-Year ROIC w/o GW</v>
          </cell>
        </row>
      </sheetData>
      <sheetData sheetId="67">
        <row r="637">
          <cell r="B637" t="str">
            <v>ROIC</v>
          </cell>
        </row>
      </sheetData>
      <sheetData sheetId="68">
        <row r="14">
          <cell r="B14" t="str">
            <v>Net Sales</v>
          </cell>
        </row>
      </sheetData>
      <sheetData sheetId="69">
        <row r="82">
          <cell r="Z82" t="str">
            <v>Mid-Year ROIC w/o GW</v>
          </cell>
        </row>
      </sheetData>
      <sheetData sheetId="70">
        <row r="637">
          <cell r="B637" t="str">
            <v>ROIC</v>
          </cell>
        </row>
      </sheetData>
      <sheetData sheetId="71">
        <row r="14">
          <cell r="B14" t="str">
            <v>Net Sales</v>
          </cell>
        </row>
      </sheetData>
      <sheetData sheetId="72">
        <row r="82">
          <cell r="Z82" t="str">
            <v>Mid-Year ROIC w/o GW</v>
          </cell>
        </row>
      </sheetData>
      <sheetData sheetId="73">
        <row r="637">
          <cell r="B637" t="str">
            <v>ROIC</v>
          </cell>
        </row>
      </sheetData>
      <sheetData sheetId="74"/>
      <sheetData sheetId="75"/>
      <sheetData sheetId="76"/>
      <sheetData sheetId="77"/>
      <sheetData sheetId="78">
        <row r="15">
          <cell r="A15">
            <v>0</v>
          </cell>
        </row>
      </sheetData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>
        <row r="5">
          <cell r="B5" t="str">
            <v>WMT</v>
          </cell>
        </row>
      </sheetData>
      <sheetData sheetId="123"/>
      <sheetData sheetId="124">
        <row r="15">
          <cell r="A15"/>
        </row>
      </sheetData>
      <sheetData sheetId="125">
        <row r="11">
          <cell r="D11" t="str">
            <v>WMT</v>
          </cell>
        </row>
      </sheetData>
      <sheetData sheetId="126">
        <row r="82">
          <cell r="Z82" t="str">
            <v>Mid-Year ROIC w/o GW</v>
          </cell>
        </row>
      </sheetData>
      <sheetData sheetId="127">
        <row r="637">
          <cell r="B637" t="str">
            <v>ROIC</v>
          </cell>
        </row>
      </sheetData>
      <sheetData sheetId="128">
        <row r="82">
          <cell r="Z82" t="str">
            <v>Mid-Year ROIC w/o GW</v>
          </cell>
        </row>
      </sheetData>
      <sheetData sheetId="129">
        <row r="637">
          <cell r="B637" t="str">
            <v>ROIC</v>
          </cell>
        </row>
      </sheetData>
      <sheetData sheetId="130">
        <row r="82">
          <cell r="Z82" t="str">
            <v>Mid-Year ROIC w/o GW</v>
          </cell>
        </row>
      </sheetData>
      <sheetData sheetId="131">
        <row r="637">
          <cell r="B637" t="str">
            <v>ROIC</v>
          </cell>
        </row>
      </sheetData>
      <sheetData sheetId="132">
        <row r="82">
          <cell r="Z82" t="str">
            <v>Mid-Year ROIC w/o GW</v>
          </cell>
        </row>
      </sheetData>
      <sheetData sheetId="133">
        <row r="637">
          <cell r="B637" t="str">
            <v>ROIC</v>
          </cell>
        </row>
      </sheetData>
      <sheetData sheetId="134">
        <row r="82">
          <cell r="Z82" t="str">
            <v>Mid-Year ROIC w/o GW</v>
          </cell>
        </row>
      </sheetData>
      <sheetData sheetId="135">
        <row r="637">
          <cell r="B637" t="str">
            <v>ROIC</v>
          </cell>
        </row>
      </sheetData>
      <sheetData sheetId="136">
        <row r="82">
          <cell r="Z82" t="str">
            <v>Mid-Year ROIC w/o GW</v>
          </cell>
        </row>
      </sheetData>
      <sheetData sheetId="137">
        <row r="637">
          <cell r="B637" t="str">
            <v>ROIC</v>
          </cell>
        </row>
      </sheetData>
      <sheetData sheetId="138">
        <row r="82">
          <cell r="Z82" t="str">
            <v>Mid-Year ROIC w/o GW</v>
          </cell>
        </row>
      </sheetData>
      <sheetData sheetId="139">
        <row r="637">
          <cell r="B637" t="str">
            <v>ROIC</v>
          </cell>
        </row>
      </sheetData>
      <sheetData sheetId="140">
        <row r="82">
          <cell r="Z82" t="str">
            <v>Mid-Year ROIC w/o GW</v>
          </cell>
        </row>
      </sheetData>
      <sheetData sheetId="141">
        <row r="637">
          <cell r="B637" t="str">
            <v>ROIC</v>
          </cell>
        </row>
      </sheetData>
      <sheetData sheetId="142">
        <row r="82">
          <cell r="Z82" t="str">
            <v>Mid-Year ROIC w/o GW</v>
          </cell>
        </row>
      </sheetData>
      <sheetData sheetId="143">
        <row r="637">
          <cell r="B637" t="str">
            <v>ROIC</v>
          </cell>
        </row>
      </sheetData>
      <sheetData sheetId="144">
        <row r="82">
          <cell r="Z82" t="str">
            <v>Mid-Year ROIC w/o GW</v>
          </cell>
        </row>
      </sheetData>
      <sheetData sheetId="145">
        <row r="578">
          <cell r="I578">
            <v>638.01157331319416</v>
          </cell>
        </row>
      </sheetData>
      <sheetData sheetId="146">
        <row r="82">
          <cell r="Z82" t="str">
            <v>Mid-Year ROIC w/o GW</v>
          </cell>
        </row>
      </sheetData>
      <sheetData sheetId="147">
        <row r="637">
          <cell r="B637" t="str">
            <v>ROIC</v>
          </cell>
        </row>
      </sheetData>
      <sheetData sheetId="148">
        <row r="82">
          <cell r="Z82" t="str">
            <v>Mid-Year ROIC w/o GW</v>
          </cell>
        </row>
      </sheetData>
      <sheetData sheetId="149">
        <row r="636">
          <cell r="B636" t="str">
            <v>ROIC</v>
          </cell>
        </row>
      </sheetData>
      <sheetData sheetId="150">
        <row r="82">
          <cell r="Z82" t="str">
            <v>Mid-Year ROIC w/o GW</v>
          </cell>
        </row>
      </sheetData>
      <sheetData sheetId="151">
        <row r="578">
          <cell r="I578">
            <v>721.97970823114861</v>
          </cell>
        </row>
      </sheetData>
      <sheetData sheetId="152">
        <row r="82">
          <cell r="Z82" t="str">
            <v>Mid-Year ROIC w/o GW</v>
          </cell>
        </row>
      </sheetData>
      <sheetData sheetId="153">
        <row r="637">
          <cell r="B637" t="str">
            <v>ROIC</v>
          </cell>
        </row>
      </sheetData>
      <sheetData sheetId="154">
        <row r="82">
          <cell r="Z82" t="str">
            <v>Mid-Year ROIC w/o GW</v>
          </cell>
        </row>
      </sheetData>
      <sheetData sheetId="155">
        <row r="637">
          <cell r="B637" t="str">
            <v>ROIC</v>
          </cell>
        </row>
      </sheetData>
      <sheetData sheetId="156">
        <row r="13">
          <cell r="AD13">
            <v>1679.8990687479065</v>
          </cell>
        </row>
      </sheetData>
      <sheetData sheetId="157">
        <row r="578">
          <cell r="I578">
            <v>9046.6720141866208</v>
          </cell>
        </row>
      </sheetData>
      <sheetData sheetId="158">
        <row r="82">
          <cell r="Z82" t="str">
            <v>Mid-Year ROIC w/o GW</v>
          </cell>
        </row>
      </sheetData>
      <sheetData sheetId="159">
        <row r="637">
          <cell r="B637" t="str">
            <v>ROIC</v>
          </cell>
        </row>
      </sheetData>
      <sheetData sheetId="160">
        <row r="82">
          <cell r="Z82" t="str">
            <v>Mid-Year ROIC w/o GW</v>
          </cell>
        </row>
      </sheetData>
      <sheetData sheetId="161">
        <row r="637">
          <cell r="B637" t="str">
            <v>ROIC</v>
          </cell>
        </row>
      </sheetData>
      <sheetData sheetId="162">
        <row r="82">
          <cell r="Z82" t="str">
            <v>Mid-Year ROIC w/o GW</v>
          </cell>
        </row>
      </sheetData>
      <sheetData sheetId="163">
        <row r="637">
          <cell r="B637" t="str">
            <v>ROIC</v>
          </cell>
        </row>
      </sheetData>
      <sheetData sheetId="164">
        <row r="82">
          <cell r="Z82" t="str">
            <v>Mid-Year ROIC w/o GW</v>
          </cell>
        </row>
      </sheetData>
      <sheetData sheetId="165">
        <row r="637">
          <cell r="B637" t="str">
            <v>ROIC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 09"/>
      <sheetName val="Charts"/>
      <sheetName val="Scenarios"/>
      <sheetName val="Projections"/>
      <sheetName val="Calculation"/>
      <sheetName val="Latest"/>
      <sheetName val="Latest check"/>
      <sheetName val="PSF"/>
      <sheetName val="Nom. Input"/>
      <sheetName val="Profiles"/>
      <sheetName val="Population"/>
      <sheetName val="Social sec &amp; TC"/>
      <sheetName val="Pub.sec.pensions"/>
      <sheetName val="Health"/>
      <sheetName val="Death"/>
      <sheetName val="Education"/>
      <sheetName val="TREND"/>
      <sheetName val="RESULT 10"/>
      <sheetName val="Determinants"/>
      <sheetName val="AYLs re-forecast benefits +CPS "/>
      <sheetName val="Re-forecast benefits"/>
      <sheetName val="4.6 ten year bonds"/>
      <sheetName val="RESULT_09"/>
      <sheetName val="Latest_check"/>
      <sheetName val="Nom__Input"/>
      <sheetName val="Social_sec_&amp;_TC"/>
      <sheetName val="Pub_sec_pensions"/>
      <sheetName val="RESULT_10"/>
      <sheetName val="AYLs_re-forecast_benefits_+CPS_"/>
      <sheetName val="Re-forecast_benefits"/>
      <sheetName val="4_6_ten_year_bo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99"/>
      <sheetName val="PSF"/>
      <sheetName val="QsYs"/>
      <sheetName val="Dis master"/>
      <sheetName val="Ranges"/>
      <sheetName val="Dis_master1"/>
      <sheetName val="Population"/>
      <sheetName val="A2_Log"/>
      <sheetName val="headroom"/>
      <sheetName val="Price x Volume Calcs"/>
      <sheetName val="C_TOC Capex"/>
      <sheetName val="C_Working Cap"/>
      <sheetName val="C_Funding"/>
      <sheetName val="I_Calcs"/>
      <sheetName val="Financial Calcs"/>
      <sheetName val="Indices &amp; Rates"/>
      <sheetName val="D8_Lockup_calc"/>
      <sheetName val="A5_User Manual &amp; Ass"/>
      <sheetName val="Template Control"/>
      <sheetName val="B3 _Ass Yr-Yr"/>
      <sheetName val="Price &amp; Volume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C1DA0-AB0C-4419-B35E-4A0008FBC55F}">
  <sheetPr>
    <pageSetUpPr autoPageBreaks="0"/>
  </sheetPr>
  <dimension ref="A1:D9"/>
  <sheetViews>
    <sheetView tabSelected="1" zoomScale="80" zoomScaleNormal="80" workbookViewId="0">
      <selection activeCell="W24" sqref="W24"/>
    </sheetView>
  </sheetViews>
  <sheetFormatPr defaultRowHeight="13.5" x14ac:dyDescent="0.3"/>
  <cols>
    <col min="1" max="1" width="2.61328125" customWidth="1"/>
    <col min="3" max="3" width="2.53515625" customWidth="1"/>
  </cols>
  <sheetData>
    <row r="1" spans="1:4" s="159" customFormat="1" ht="56.75" customHeight="1" x14ac:dyDescent="0.3"/>
    <row r="2" spans="1:4" x14ac:dyDescent="0.3">
      <c r="A2" t="s">
        <v>204</v>
      </c>
    </row>
    <row r="4" spans="1:4" x14ac:dyDescent="0.3">
      <c r="B4" t="s">
        <v>179</v>
      </c>
    </row>
    <row r="5" spans="1:4" x14ac:dyDescent="0.3">
      <c r="B5" t="s">
        <v>180</v>
      </c>
    </row>
    <row r="7" spans="1:4" x14ac:dyDescent="0.3">
      <c r="B7" s="155"/>
      <c r="D7" t="s">
        <v>181</v>
      </c>
    </row>
    <row r="8" spans="1:4" x14ac:dyDescent="0.3">
      <c r="B8" s="23"/>
      <c r="D8" t="s">
        <v>182</v>
      </c>
    </row>
    <row r="9" spans="1:4" x14ac:dyDescent="0.3">
      <c r="B9" s="38"/>
      <c r="D9" t="s">
        <v>205</v>
      </c>
    </row>
  </sheetData>
  <mergeCells count="1">
    <mergeCell ref="A1:XFD1"/>
  </mergeCells>
  <pageMargins left="0.7" right="0.7" top="0.75" bottom="0.75" header="0.3" footer="0.3"/>
  <pageSetup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C3494-DF39-4FFF-B15A-EA628D6F8BBE}">
  <sheetPr codeName="Sheet120">
    <pageSetUpPr autoPageBreaks="0" fitToPage="1"/>
  </sheetPr>
  <dimension ref="A1:CW131"/>
  <sheetViews>
    <sheetView showGridLines="0" zoomScale="80" zoomScaleNormal="80" workbookViewId="0">
      <pane xSplit="11" ySplit="7" topLeftCell="L104" activePane="bottomRight" state="frozen"/>
      <selection activeCell="D10" sqref="D10"/>
      <selection pane="topRight" activeCell="D10" sqref="D10"/>
      <selection pane="bottomLeft" activeCell="D10" sqref="D10"/>
      <selection pane="bottomRight" activeCell="E116" sqref="E116"/>
    </sheetView>
  </sheetViews>
  <sheetFormatPr defaultColWidth="0" defaultRowHeight="13.5" x14ac:dyDescent="0.3"/>
  <cols>
    <col min="1" max="3" width="2.61328125" style="12" customWidth="1"/>
    <col min="4" max="4" width="2.61328125" customWidth="1"/>
    <col min="5" max="5" width="65.15234375" customWidth="1"/>
    <col min="6" max="6" width="20.23046875" customWidth="1"/>
    <col min="7" max="7" width="7.84375" bestFit="1" customWidth="1"/>
    <col min="8" max="8" width="8.4609375" bestFit="1" customWidth="1"/>
    <col min="9" max="9" width="9.765625" style="12" bestFit="1" customWidth="1"/>
    <col min="10" max="10" width="2.61328125" style="12" customWidth="1"/>
    <col min="11" max="16" width="9.3828125" style="12" customWidth="1"/>
    <col min="17" max="17" width="2.61328125" style="12" customWidth="1"/>
    <col min="18" max="23" width="11.4609375" style="12" customWidth="1"/>
    <col min="24" max="24" width="2.61328125" style="12" customWidth="1"/>
    <col min="25" max="30" width="11.4609375" style="12" customWidth="1"/>
    <col min="31" max="31" width="2.61328125" style="12" customWidth="1"/>
    <col min="32" max="37" width="11.4609375" style="12" customWidth="1"/>
    <col min="38" max="38" width="2.61328125" style="12" customWidth="1"/>
    <col min="39" max="44" width="11.4609375" style="12" customWidth="1"/>
    <col min="45" max="45" width="2.61328125" style="12" customWidth="1"/>
    <col min="46" max="46" width="26.61328125" style="12" customWidth="1"/>
    <col min="47" max="47" width="2.61328125" style="12" customWidth="1"/>
    <col min="48" max="16384" width="32.84375" style="12" hidden="1"/>
  </cols>
  <sheetData>
    <row r="1" spans="1:47" s="2" customFormat="1" ht="19.5" x14ac:dyDescent="0.35">
      <c r="A1" s="1" t="s">
        <v>194</v>
      </c>
    </row>
    <row r="2" spans="1:47" s="2" customFormat="1" ht="19.5" x14ac:dyDescent="0.35">
      <c r="A2" s="3"/>
    </row>
    <row r="3" spans="1:47" s="2" customFormat="1" ht="19.5" x14ac:dyDescent="0.35">
      <c r="A3" s="1" t="s">
        <v>0</v>
      </c>
    </row>
    <row r="4" spans="1:47" s="5" customFormat="1" ht="15" x14ac:dyDescent="0.3">
      <c r="A4" s="4"/>
      <c r="K4" s="59" t="s">
        <v>1</v>
      </c>
      <c r="R4" s="59" t="s">
        <v>1</v>
      </c>
      <c r="Y4" s="59" t="s">
        <v>1</v>
      </c>
      <c r="AF4" s="59" t="s">
        <v>1</v>
      </c>
      <c r="AM4" s="59" t="s">
        <v>1</v>
      </c>
    </row>
    <row r="5" spans="1:47" s="5" customFormat="1" x14ac:dyDescent="0.3">
      <c r="A5" s="4"/>
      <c r="K5" s="6">
        <v>2024</v>
      </c>
      <c r="R5" s="6">
        <v>2025</v>
      </c>
      <c r="Y5" s="6">
        <v>2026</v>
      </c>
      <c r="AF5" s="6">
        <v>2027</v>
      </c>
      <c r="AM5" s="6">
        <v>2028</v>
      </c>
    </row>
    <row r="6" spans="1:47" s="5" customFormat="1" x14ac:dyDescent="0.3">
      <c r="A6" s="4"/>
      <c r="K6" s="4" t="s">
        <v>2</v>
      </c>
      <c r="R6" s="4" t="s">
        <v>2</v>
      </c>
      <c r="Y6" s="4" t="s">
        <v>2</v>
      </c>
      <c r="AF6" s="4" t="s">
        <v>2</v>
      </c>
      <c r="AM6" s="4" t="s">
        <v>2</v>
      </c>
    </row>
    <row r="7" spans="1:47" s="5" customFormat="1" x14ac:dyDescent="0.3">
      <c r="A7" s="6"/>
      <c r="G7" s="4"/>
      <c r="H7" s="4" t="s">
        <v>3</v>
      </c>
      <c r="I7" s="4" t="s">
        <v>4</v>
      </c>
      <c r="K7" s="5" t="s">
        <v>5</v>
      </c>
      <c r="L7" s="5" t="s">
        <v>6</v>
      </c>
      <c r="M7" s="5" t="s">
        <v>7</v>
      </c>
      <c r="N7" s="5" t="s">
        <v>8</v>
      </c>
      <c r="O7" s="7" t="s">
        <v>9</v>
      </c>
      <c r="P7" s="8" t="s">
        <v>10</v>
      </c>
      <c r="R7" s="5" t="s">
        <v>5</v>
      </c>
      <c r="S7" s="5" t="s">
        <v>6</v>
      </c>
      <c r="T7" s="5" t="s">
        <v>7</v>
      </c>
      <c r="U7" s="5" t="s">
        <v>8</v>
      </c>
      <c r="V7" s="7" t="s">
        <v>9</v>
      </c>
      <c r="W7" s="8" t="s">
        <v>10</v>
      </c>
      <c r="Y7" s="5" t="s">
        <v>5</v>
      </c>
      <c r="Z7" s="5" t="s">
        <v>6</v>
      </c>
      <c r="AA7" s="5" t="s">
        <v>7</v>
      </c>
      <c r="AB7" s="5" t="s">
        <v>8</v>
      </c>
      <c r="AC7" s="7" t="s">
        <v>9</v>
      </c>
      <c r="AD7" s="8" t="s">
        <v>10</v>
      </c>
      <c r="AF7" s="5" t="s">
        <v>5</v>
      </c>
      <c r="AG7" s="5" t="s">
        <v>6</v>
      </c>
      <c r="AH7" s="5" t="s">
        <v>7</v>
      </c>
      <c r="AI7" s="5" t="s">
        <v>8</v>
      </c>
      <c r="AJ7" s="7" t="s">
        <v>9</v>
      </c>
      <c r="AK7" s="8" t="s">
        <v>10</v>
      </c>
      <c r="AL7" s="4"/>
      <c r="AM7" s="5" t="s">
        <v>5</v>
      </c>
      <c r="AN7" s="5" t="s">
        <v>6</v>
      </c>
      <c r="AO7" s="5" t="s">
        <v>7</v>
      </c>
      <c r="AP7" s="5" t="s">
        <v>8</v>
      </c>
      <c r="AQ7" s="7" t="s">
        <v>9</v>
      </c>
      <c r="AR7" s="8" t="s">
        <v>10</v>
      </c>
      <c r="AT7" s="4" t="s">
        <v>11</v>
      </c>
    </row>
    <row r="8" spans="1:47" s="10" customFormat="1" x14ac:dyDescent="0.3">
      <c r="A8" s="9"/>
      <c r="K8" s="11"/>
      <c r="L8" s="11"/>
      <c r="M8" s="11"/>
      <c r="N8" s="11"/>
      <c r="O8" s="11"/>
      <c r="P8" s="11"/>
      <c r="R8" s="11"/>
      <c r="S8" s="11"/>
      <c r="T8" s="11"/>
      <c r="U8" s="11"/>
      <c r="V8" s="11"/>
      <c r="W8" s="11"/>
      <c r="Y8" s="11"/>
      <c r="Z8" s="11"/>
      <c r="AA8" s="11"/>
      <c r="AB8" s="11"/>
      <c r="AC8" s="11"/>
      <c r="AD8" s="11"/>
      <c r="AF8" s="11"/>
      <c r="AG8" s="11"/>
      <c r="AH8" s="11"/>
      <c r="AI8" s="11"/>
      <c r="AJ8" s="11"/>
      <c r="AK8" s="11"/>
      <c r="AM8" s="11"/>
      <c r="AN8" s="11"/>
      <c r="AO8" s="11"/>
      <c r="AP8" s="11"/>
      <c r="AQ8" s="11"/>
      <c r="AR8" s="11"/>
    </row>
    <row r="9" spans="1:47" s="16" customFormat="1" ht="12.65" customHeight="1" x14ac:dyDescent="0.3">
      <c r="A9" s="12"/>
      <c r="B9" s="13" t="s">
        <v>12</v>
      </c>
      <c r="C9" s="14"/>
      <c r="D9" s="15"/>
      <c r="E9" s="15"/>
      <c r="F9" s="15"/>
      <c r="G9" s="15"/>
      <c r="H9" s="15"/>
      <c r="I9" s="14"/>
      <c r="J9" s="14"/>
      <c r="K9" s="15"/>
      <c r="L9" s="15"/>
      <c r="M9" s="15"/>
      <c r="N9" s="15"/>
      <c r="O9" s="15"/>
      <c r="P9" s="15"/>
      <c r="Q9" s="14"/>
      <c r="R9" s="15"/>
      <c r="S9" s="15"/>
      <c r="T9" s="15"/>
      <c r="U9" s="15"/>
      <c r="V9" s="15"/>
      <c r="W9" s="15"/>
      <c r="X9" s="14"/>
      <c r="Y9" s="15"/>
      <c r="Z9" s="15"/>
      <c r="AA9" s="15"/>
      <c r="AB9" s="15"/>
      <c r="AC9" s="15"/>
      <c r="AD9" s="15"/>
      <c r="AE9" s="14"/>
      <c r="AF9" s="15"/>
      <c r="AG9" s="15"/>
      <c r="AH9" s="15"/>
      <c r="AI9" s="15"/>
      <c r="AJ9" s="15"/>
      <c r="AK9" s="15"/>
      <c r="AL9" s="14"/>
      <c r="AM9" s="15"/>
      <c r="AN9" s="15"/>
      <c r="AO9" s="15"/>
      <c r="AP9" s="15"/>
      <c r="AQ9" s="15"/>
      <c r="AR9" s="15"/>
      <c r="AS9" s="14"/>
      <c r="AT9" s="14"/>
      <c r="AU9" s="14"/>
    </row>
    <row r="10" spans="1:47" s="16" customFormat="1" ht="12.65" customHeight="1" x14ac:dyDescent="0.3">
      <c r="A10" s="12"/>
      <c r="B10" s="17"/>
      <c r="C10" s="17"/>
      <c r="I10" s="17"/>
      <c r="J10" s="17"/>
      <c r="Q10" s="17"/>
      <c r="X10" s="17"/>
      <c r="AE10" s="17"/>
      <c r="AL10" s="17"/>
      <c r="AS10" s="17"/>
      <c r="AT10" s="17"/>
      <c r="AU10" s="17"/>
    </row>
    <row r="11" spans="1:47" customFormat="1" x14ac:dyDescent="0.3">
      <c r="A11" s="12"/>
      <c r="B11" s="17"/>
      <c r="C11" s="17" t="s">
        <v>13</v>
      </c>
      <c r="D11" s="16"/>
      <c r="E11" s="16"/>
      <c r="F11" s="16"/>
      <c r="G11" s="16"/>
      <c r="H11" s="16" t="s">
        <v>14</v>
      </c>
      <c r="I11" s="18"/>
      <c r="J11" s="17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customFormat="1" x14ac:dyDescent="0.3">
      <c r="A12" s="12"/>
      <c r="B12" s="17"/>
      <c r="C12" s="17"/>
      <c r="D12" s="16"/>
      <c r="E12" s="16"/>
      <c r="F12" s="16"/>
      <c r="G12" s="16"/>
      <c r="H12" s="16"/>
      <c r="I12" s="17"/>
      <c r="J12" s="17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customFormat="1" x14ac:dyDescent="0.3">
      <c r="A13" s="12"/>
      <c r="B13" s="17"/>
      <c r="C13" s="17" t="s">
        <v>15</v>
      </c>
      <c r="D13" s="16"/>
      <c r="E13" s="16"/>
      <c r="F13" s="16"/>
      <c r="G13" s="16"/>
      <c r="H13" s="16" t="s">
        <v>16</v>
      </c>
      <c r="I13" s="18">
        <v>2028</v>
      </c>
      <c r="J13" s="17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16" customFormat="1" ht="12.65" customHeight="1" x14ac:dyDescent="0.3">
      <c r="A14" s="12"/>
      <c r="B14" s="17"/>
      <c r="C14" s="17"/>
      <c r="I14" s="17"/>
      <c r="J14" s="17"/>
      <c r="Q14" s="17"/>
      <c r="X14" s="17"/>
      <c r="AE14" s="17"/>
      <c r="AL14" s="17"/>
      <c r="AS14" s="17"/>
      <c r="AT14" s="17"/>
      <c r="AU14" s="17"/>
    </row>
    <row r="15" spans="1:47" s="16" customFormat="1" ht="12.65" customHeight="1" x14ac:dyDescent="0.3">
      <c r="A15" s="12"/>
      <c r="B15" s="17"/>
      <c r="C15" s="17" t="s">
        <v>17</v>
      </c>
      <c r="H15" s="16" t="s">
        <v>18</v>
      </c>
      <c r="I15" s="18"/>
      <c r="J15" s="17"/>
      <c r="Q15" s="17"/>
      <c r="X15" s="17"/>
      <c r="AE15" s="17"/>
      <c r="AL15" s="17"/>
      <c r="AS15" s="17"/>
      <c r="AT15" s="17"/>
      <c r="AU15" s="17"/>
    </row>
    <row r="16" spans="1:47" s="16" customFormat="1" ht="12.65" customHeight="1" x14ac:dyDescent="0.3">
      <c r="A16" s="12"/>
      <c r="B16" s="17"/>
      <c r="C16" s="17"/>
      <c r="Q16" s="17"/>
      <c r="X16" s="17"/>
      <c r="AE16" s="17"/>
      <c r="AL16" s="17"/>
      <c r="AS16" s="17"/>
      <c r="AT16" s="17"/>
      <c r="AU16" s="17"/>
    </row>
    <row r="17" spans="1:101" customFormat="1" x14ac:dyDescent="0.3">
      <c r="A17" s="12"/>
      <c r="B17" s="17"/>
      <c r="C17" s="17" t="s">
        <v>19</v>
      </c>
      <c r="D17" s="16"/>
      <c r="E17" s="16"/>
      <c r="F17" s="16"/>
      <c r="G17" s="16"/>
      <c r="H17" s="16" t="s">
        <v>16</v>
      </c>
      <c r="I17" s="38">
        <f>'SRVD and LVSVD'!I15</f>
        <v>0</v>
      </c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7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7"/>
      <c r="CW17" s="17"/>
    </row>
    <row r="18" spans="1:101" customFormat="1" x14ac:dyDescent="0.3">
      <c r="A18" s="12"/>
      <c r="B18" s="17"/>
      <c r="C18" s="17"/>
      <c r="D18" s="16"/>
      <c r="E18" s="16"/>
      <c r="F18" s="16"/>
      <c r="G18" s="16"/>
      <c r="H18" s="16"/>
      <c r="I18" s="17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7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7"/>
      <c r="CW18" s="17"/>
    </row>
    <row r="19" spans="1:101" s="16" customFormat="1" ht="12.65" customHeight="1" x14ac:dyDescent="0.3">
      <c r="A19" s="12"/>
      <c r="B19" s="17"/>
      <c r="C19" s="17" t="s">
        <v>20</v>
      </c>
      <c r="K19" s="20">
        <v>1</v>
      </c>
      <c r="L19" s="20">
        <v>2</v>
      </c>
      <c r="M19" s="20">
        <v>3</v>
      </c>
      <c r="N19" s="20">
        <v>4</v>
      </c>
      <c r="O19" s="20">
        <v>5</v>
      </c>
      <c r="Q19" s="17"/>
      <c r="R19" s="20">
        <v>1</v>
      </c>
      <c r="S19" s="20">
        <v>2</v>
      </c>
      <c r="T19" s="20">
        <v>3</v>
      </c>
      <c r="U19" s="20">
        <v>4</v>
      </c>
      <c r="V19" s="20">
        <v>5</v>
      </c>
      <c r="X19" s="17"/>
      <c r="Y19" s="20">
        <v>1</v>
      </c>
      <c r="Z19" s="20">
        <v>2</v>
      </c>
      <c r="AA19" s="20">
        <v>3</v>
      </c>
      <c r="AB19" s="20">
        <v>4</v>
      </c>
      <c r="AC19" s="20">
        <v>5</v>
      </c>
      <c r="AE19" s="17"/>
      <c r="AF19" s="20">
        <v>1</v>
      </c>
      <c r="AG19" s="20">
        <v>2</v>
      </c>
      <c r="AH19" s="20">
        <v>3</v>
      </c>
      <c r="AI19" s="20">
        <v>4</v>
      </c>
      <c r="AJ19" s="20">
        <v>5</v>
      </c>
      <c r="AL19" s="17"/>
      <c r="AM19" s="20">
        <v>1</v>
      </c>
      <c r="AN19" s="20">
        <v>2</v>
      </c>
      <c r="AO19" s="20">
        <v>3</v>
      </c>
      <c r="AP19" s="20">
        <v>4</v>
      </c>
      <c r="AQ19" s="20">
        <v>5</v>
      </c>
      <c r="AS19" s="17"/>
      <c r="AT19" s="17"/>
      <c r="AU19" s="17"/>
    </row>
    <row r="20" spans="1:101" s="16" customFormat="1" ht="12.65" customHeight="1" x14ac:dyDescent="0.3">
      <c r="A20" s="12"/>
      <c r="B20" s="17"/>
      <c r="C20" s="17"/>
      <c r="Q20" s="17"/>
      <c r="X20" s="17"/>
      <c r="AE20" s="17"/>
      <c r="AL20" s="17"/>
      <c r="AS20" s="17"/>
      <c r="AT20" s="17"/>
      <c r="AU20" s="17"/>
    </row>
    <row r="21" spans="1:101" s="16" customFormat="1" ht="12.65" customHeight="1" x14ac:dyDescent="0.3">
      <c r="A21" s="12"/>
      <c r="B21" s="13" t="s">
        <v>21</v>
      </c>
      <c r="C21" s="14"/>
      <c r="D21" s="15"/>
      <c r="E21" s="15"/>
      <c r="F21" s="15"/>
      <c r="G21" s="15"/>
      <c r="H21" s="15"/>
      <c r="I21" s="14"/>
      <c r="J21" s="14"/>
      <c r="K21" s="15"/>
      <c r="L21" s="15"/>
      <c r="M21" s="15"/>
      <c r="N21" s="15"/>
      <c r="O21" s="15"/>
      <c r="P21" s="15"/>
      <c r="Q21" s="14"/>
      <c r="R21" s="15"/>
      <c r="S21" s="15"/>
      <c r="T21" s="15"/>
      <c r="U21" s="15"/>
      <c r="V21" s="15"/>
      <c r="W21" s="15"/>
      <c r="X21" s="14"/>
      <c r="Y21" s="15"/>
      <c r="Z21" s="15"/>
      <c r="AA21" s="15"/>
      <c r="AB21" s="15"/>
      <c r="AC21" s="15"/>
      <c r="AD21" s="15"/>
      <c r="AE21" s="14"/>
      <c r="AF21" s="15"/>
      <c r="AG21" s="15"/>
      <c r="AH21" s="15"/>
      <c r="AI21" s="15"/>
      <c r="AJ21" s="15"/>
      <c r="AK21" s="15"/>
      <c r="AL21" s="14"/>
      <c r="AM21" s="15"/>
      <c r="AN21" s="15"/>
      <c r="AO21" s="15"/>
      <c r="AP21" s="15"/>
      <c r="AQ21" s="15"/>
      <c r="AR21" s="15"/>
      <c r="AS21" s="14"/>
      <c r="AT21" s="14"/>
      <c r="AU21" s="14"/>
    </row>
    <row r="22" spans="1:101" s="16" customFormat="1" ht="12.65" customHeight="1" x14ac:dyDescent="0.3">
      <c r="A22" s="12"/>
      <c r="B22" s="17"/>
      <c r="C22" s="17"/>
      <c r="I22" s="17"/>
      <c r="J22" s="17"/>
      <c r="Q22" s="17"/>
      <c r="X22" s="17"/>
      <c r="AE22" s="17"/>
      <c r="AL22" s="17"/>
      <c r="AS22" s="17"/>
      <c r="AT22" s="17"/>
      <c r="AU22" s="17"/>
    </row>
    <row r="23" spans="1:101" s="16" customFormat="1" ht="12.65" customHeight="1" x14ac:dyDescent="0.3">
      <c r="A23" s="12"/>
      <c r="B23" s="17"/>
      <c r="C23" s="17" t="s">
        <v>185</v>
      </c>
      <c r="J23" s="17"/>
      <c r="K23" s="21"/>
      <c r="L23" s="21"/>
      <c r="M23" s="21"/>
      <c r="N23" s="21"/>
      <c r="O23" s="21"/>
      <c r="Q23" s="17"/>
      <c r="R23" s="21"/>
      <c r="S23" s="21"/>
      <c r="T23" s="21"/>
      <c r="U23" s="21"/>
      <c r="V23" s="21"/>
      <c r="X23" s="17"/>
      <c r="Y23" s="21"/>
      <c r="Z23" s="21"/>
      <c r="AA23" s="21"/>
      <c r="AB23" s="21"/>
      <c r="AC23" s="21"/>
      <c r="AE23" s="17"/>
      <c r="AF23" s="21"/>
      <c r="AG23" s="21"/>
      <c r="AH23" s="21"/>
      <c r="AI23" s="21"/>
      <c r="AJ23" s="21"/>
      <c r="AL23" s="17"/>
      <c r="AM23" s="21"/>
      <c r="AN23" s="21"/>
      <c r="AO23" s="21"/>
      <c r="AP23" s="21"/>
      <c r="AQ23" s="21"/>
      <c r="AS23" s="17"/>
      <c r="AT23" s="17"/>
      <c r="AU23" s="17"/>
    </row>
    <row r="24" spans="1:101" s="16" customFormat="1" ht="12.65" customHeight="1" x14ac:dyDescent="0.3">
      <c r="A24" s="12"/>
      <c r="B24" s="17"/>
      <c r="E24" s="16" t="s">
        <v>22</v>
      </c>
      <c r="G24" s="16" t="s">
        <v>80</v>
      </c>
      <c r="H24" s="16" t="s">
        <v>24</v>
      </c>
      <c r="J24" s="17"/>
      <c r="K24" s="86"/>
      <c r="L24" s="86"/>
      <c r="M24" s="86"/>
      <c r="N24" s="86"/>
      <c r="O24" s="86"/>
      <c r="P24" s="23">
        <f t="shared" ref="P24:P25" si="0">SUM(K24:O24)</f>
        <v>0</v>
      </c>
      <c r="Q24" s="17"/>
      <c r="R24" s="86"/>
      <c r="S24" s="86"/>
      <c r="T24" s="86"/>
      <c r="U24" s="86"/>
      <c r="V24" s="86"/>
      <c r="W24" s="23">
        <f t="shared" ref="W24:W25" si="1">SUM(R24:V24)</f>
        <v>0</v>
      </c>
      <c r="X24" s="17"/>
      <c r="Y24" s="86"/>
      <c r="Z24" s="86"/>
      <c r="AA24" s="86"/>
      <c r="AB24" s="86"/>
      <c r="AC24" s="86"/>
      <c r="AD24" s="23">
        <f t="shared" ref="AD24:AD25" si="2">SUM(Y24:AC24)</f>
        <v>0</v>
      </c>
      <c r="AE24" s="17"/>
      <c r="AF24" s="86"/>
      <c r="AG24" s="86"/>
      <c r="AH24" s="86"/>
      <c r="AI24" s="86"/>
      <c r="AJ24" s="86"/>
      <c r="AK24" s="23">
        <f t="shared" ref="AK24:AK25" si="3">SUM(AF24:AJ24)</f>
        <v>0</v>
      </c>
      <c r="AL24" s="17"/>
      <c r="AM24" s="86"/>
      <c r="AN24" s="86"/>
      <c r="AO24" s="86"/>
      <c r="AP24" s="86"/>
      <c r="AQ24" s="86"/>
      <c r="AR24" s="23">
        <f t="shared" ref="AR24:AR25" si="4">SUM(AM24:AQ24)</f>
        <v>0</v>
      </c>
      <c r="AS24" s="17"/>
      <c r="AT24" s="17"/>
      <c r="AU24" s="17"/>
    </row>
    <row r="25" spans="1:101" s="16" customFormat="1" ht="12.65" customHeight="1" x14ac:dyDescent="0.3">
      <c r="A25" s="12"/>
      <c r="B25" s="17"/>
      <c r="E25" s="16" t="s">
        <v>25</v>
      </c>
      <c r="G25" s="16" t="s">
        <v>80</v>
      </c>
      <c r="H25" s="16" t="s">
        <v>24</v>
      </c>
      <c r="J25" s="17"/>
      <c r="K25" s="86"/>
      <c r="L25" s="86"/>
      <c r="M25" s="86"/>
      <c r="N25" s="86"/>
      <c r="O25" s="86"/>
      <c r="P25" s="23">
        <f t="shared" si="0"/>
        <v>0</v>
      </c>
      <c r="Q25" s="17"/>
      <c r="R25" s="86"/>
      <c r="S25" s="86"/>
      <c r="T25" s="86"/>
      <c r="U25" s="86"/>
      <c r="V25" s="86"/>
      <c r="W25" s="23">
        <f t="shared" si="1"/>
        <v>0</v>
      </c>
      <c r="X25" s="17"/>
      <c r="Y25" s="86"/>
      <c r="Z25" s="86"/>
      <c r="AA25" s="86"/>
      <c r="AB25" s="86"/>
      <c r="AC25" s="86"/>
      <c r="AD25" s="23">
        <f t="shared" si="2"/>
        <v>0</v>
      </c>
      <c r="AE25" s="17"/>
      <c r="AF25" s="86"/>
      <c r="AG25" s="86"/>
      <c r="AH25" s="86"/>
      <c r="AI25" s="86"/>
      <c r="AJ25" s="86"/>
      <c r="AK25" s="23">
        <f t="shared" si="3"/>
        <v>0</v>
      </c>
      <c r="AL25" s="17"/>
      <c r="AM25" s="86"/>
      <c r="AN25" s="86"/>
      <c r="AO25" s="86"/>
      <c r="AP25" s="86"/>
      <c r="AQ25" s="86"/>
      <c r="AR25" s="23">
        <f t="shared" si="4"/>
        <v>0</v>
      </c>
      <c r="AS25" s="17"/>
      <c r="AT25" s="17"/>
      <c r="AU25" s="17"/>
    </row>
    <row r="26" spans="1:101" s="16" customFormat="1" ht="12.65" customHeight="1" x14ac:dyDescent="0.3">
      <c r="A26" s="12"/>
      <c r="B26" s="17"/>
      <c r="J26" s="17"/>
      <c r="K26" s="24"/>
      <c r="L26" s="24"/>
      <c r="M26" s="24"/>
      <c r="N26" s="24"/>
      <c r="O26" s="24"/>
      <c r="Q26" s="17"/>
      <c r="R26" s="21"/>
      <c r="S26" s="21"/>
      <c r="T26" s="21"/>
      <c r="U26" s="21"/>
      <c r="V26" s="21"/>
      <c r="X26" s="17"/>
      <c r="Y26" s="21"/>
      <c r="Z26" s="21"/>
      <c r="AA26" s="21"/>
      <c r="AB26" s="21"/>
      <c r="AC26" s="21"/>
      <c r="AE26" s="17"/>
      <c r="AF26" s="21"/>
      <c r="AG26" s="21"/>
      <c r="AH26" s="21"/>
      <c r="AI26" s="21"/>
      <c r="AJ26" s="21"/>
      <c r="AL26" s="17"/>
      <c r="AM26" s="21"/>
      <c r="AN26" s="21"/>
      <c r="AO26" s="21"/>
      <c r="AP26" s="21"/>
      <c r="AQ26" s="21"/>
      <c r="AS26" s="17"/>
      <c r="AT26" s="17"/>
      <c r="AU26" s="17"/>
    </row>
    <row r="27" spans="1:101" s="16" customFormat="1" ht="12.65" customHeight="1" x14ac:dyDescent="0.3">
      <c r="A27" s="12"/>
      <c r="B27" s="17"/>
      <c r="C27" s="17" t="s">
        <v>186</v>
      </c>
      <c r="J27" s="17"/>
      <c r="K27" s="24"/>
      <c r="L27" s="24"/>
      <c r="M27" s="24"/>
      <c r="N27" s="24"/>
      <c r="O27" s="24"/>
      <c r="Q27" s="17"/>
      <c r="R27" s="21"/>
      <c r="S27" s="21"/>
      <c r="T27" s="21"/>
      <c r="U27" s="21"/>
      <c r="V27" s="21"/>
      <c r="X27" s="17"/>
      <c r="Y27" s="21"/>
      <c r="Z27" s="21"/>
      <c r="AA27" s="21"/>
      <c r="AB27" s="21"/>
      <c r="AC27" s="21"/>
      <c r="AE27" s="17"/>
      <c r="AF27" s="21"/>
      <c r="AG27" s="21"/>
      <c r="AH27" s="21"/>
      <c r="AI27" s="21"/>
      <c r="AJ27" s="21"/>
      <c r="AL27" s="17"/>
      <c r="AM27" s="21"/>
      <c r="AN27" s="21"/>
      <c r="AO27" s="21"/>
      <c r="AP27" s="21"/>
      <c r="AQ27" s="21"/>
      <c r="AS27" s="17"/>
      <c r="AT27" s="17"/>
      <c r="AU27" s="17"/>
    </row>
    <row r="28" spans="1:101" s="16" customFormat="1" ht="12.65" customHeight="1" x14ac:dyDescent="0.3">
      <c r="A28" s="12"/>
      <c r="B28" s="17"/>
      <c r="E28" s="16" t="s">
        <v>26</v>
      </c>
      <c r="G28" s="22" t="s">
        <v>27</v>
      </c>
      <c r="H28" s="16" t="s">
        <v>28</v>
      </c>
      <c r="J28" s="17"/>
      <c r="K28" s="86"/>
      <c r="L28" s="86"/>
      <c r="M28" s="86"/>
      <c r="N28" s="86"/>
      <c r="O28" s="86"/>
      <c r="P28" s="23">
        <f t="shared" ref="P28:P31" si="5">SUM(K28:O28)</f>
        <v>0</v>
      </c>
      <c r="Q28" s="17"/>
      <c r="R28" s="86"/>
      <c r="S28" s="86"/>
      <c r="T28" s="86"/>
      <c r="U28" s="86"/>
      <c r="V28" s="86"/>
      <c r="W28" s="23">
        <f t="shared" ref="W28:W31" si="6">SUM(R28:V28)</f>
        <v>0</v>
      </c>
      <c r="X28" s="17"/>
      <c r="Y28" s="86"/>
      <c r="Z28" s="86"/>
      <c r="AA28" s="86"/>
      <c r="AB28" s="86"/>
      <c r="AC28" s="86"/>
      <c r="AD28" s="23">
        <f t="shared" ref="AD28:AD31" si="7">SUM(Y28:AC28)</f>
        <v>0</v>
      </c>
      <c r="AE28" s="17"/>
      <c r="AF28" s="86"/>
      <c r="AG28" s="86"/>
      <c r="AH28" s="86"/>
      <c r="AI28" s="86"/>
      <c r="AJ28" s="86"/>
      <c r="AK28" s="23">
        <f t="shared" ref="AK28:AK31" si="8">SUM(AF28:AJ28)</f>
        <v>0</v>
      </c>
      <c r="AL28" s="17"/>
      <c r="AM28" s="86"/>
      <c r="AN28" s="86"/>
      <c r="AO28" s="86"/>
      <c r="AP28" s="86"/>
      <c r="AQ28" s="86"/>
      <c r="AR28" s="23">
        <f t="shared" ref="AR28:AR31" si="9">SUM(AM28:AQ28)</f>
        <v>0</v>
      </c>
      <c r="AS28" s="17"/>
      <c r="AT28" s="17"/>
      <c r="AU28" s="17"/>
    </row>
    <row r="29" spans="1:101" s="16" customFormat="1" ht="12.65" customHeight="1" x14ac:dyDescent="0.3">
      <c r="A29" s="12"/>
      <c r="B29" s="17"/>
      <c r="E29" s="16" t="s">
        <v>29</v>
      </c>
      <c r="G29" s="22" t="s">
        <v>27</v>
      </c>
      <c r="H29" s="16" t="s">
        <v>28</v>
      </c>
      <c r="J29" s="17"/>
      <c r="K29" s="86"/>
      <c r="L29" s="86"/>
      <c r="M29" s="86"/>
      <c r="N29" s="86"/>
      <c r="O29" s="86"/>
      <c r="P29" s="23">
        <f>SUM(K29:O29)</f>
        <v>0</v>
      </c>
      <c r="Q29" s="17"/>
      <c r="R29" s="86"/>
      <c r="S29" s="86"/>
      <c r="T29" s="86"/>
      <c r="U29" s="86"/>
      <c r="V29" s="86"/>
      <c r="W29" s="23">
        <f>SUM(R29:V29)</f>
        <v>0</v>
      </c>
      <c r="X29" s="17"/>
      <c r="Y29" s="86"/>
      <c r="Z29" s="86"/>
      <c r="AA29" s="86"/>
      <c r="AB29" s="86"/>
      <c r="AC29" s="86"/>
      <c r="AD29" s="23">
        <f>SUM(Y29:AC29)</f>
        <v>0</v>
      </c>
      <c r="AE29" s="17"/>
      <c r="AF29" s="86"/>
      <c r="AG29" s="86"/>
      <c r="AH29" s="86"/>
      <c r="AI29" s="86"/>
      <c r="AJ29" s="86"/>
      <c r="AK29" s="23">
        <f>SUM(AF29:AJ29)</f>
        <v>0</v>
      </c>
      <c r="AL29" s="17"/>
      <c r="AM29" s="86"/>
      <c r="AN29" s="86"/>
      <c r="AO29" s="86"/>
      <c r="AP29" s="86"/>
      <c r="AQ29" s="86"/>
      <c r="AR29" s="23">
        <f>SUM(AM29:AQ29)</f>
        <v>0</v>
      </c>
      <c r="AS29" s="17"/>
      <c r="AT29" s="17"/>
      <c r="AU29" s="17"/>
    </row>
    <row r="30" spans="1:101" s="16" customFormat="1" ht="12.65" customHeight="1" x14ac:dyDescent="0.3">
      <c r="A30" s="12"/>
      <c r="B30" s="17"/>
      <c r="E30" s="16" t="s">
        <v>26</v>
      </c>
      <c r="G30" s="16" t="s">
        <v>30</v>
      </c>
      <c r="H30" s="16" t="s">
        <v>28</v>
      </c>
      <c r="J30" s="17"/>
      <c r="K30" s="86"/>
      <c r="L30" s="86"/>
      <c r="M30" s="86"/>
      <c r="N30" s="86"/>
      <c r="O30" s="86"/>
      <c r="P30" s="23">
        <f t="shared" si="5"/>
        <v>0</v>
      </c>
      <c r="Q30" s="17"/>
      <c r="R30" s="86"/>
      <c r="S30" s="86"/>
      <c r="T30" s="86"/>
      <c r="U30" s="86"/>
      <c r="V30" s="86"/>
      <c r="W30" s="23">
        <f t="shared" si="6"/>
        <v>0</v>
      </c>
      <c r="X30" s="17"/>
      <c r="Y30" s="86"/>
      <c r="Z30" s="86"/>
      <c r="AA30" s="86"/>
      <c r="AB30" s="86"/>
      <c r="AC30" s="86"/>
      <c r="AD30" s="23">
        <f t="shared" si="7"/>
        <v>0</v>
      </c>
      <c r="AE30" s="17"/>
      <c r="AF30" s="86"/>
      <c r="AG30" s="86"/>
      <c r="AH30" s="86"/>
      <c r="AI30" s="86"/>
      <c r="AJ30" s="86"/>
      <c r="AK30" s="23">
        <f t="shared" si="8"/>
        <v>0</v>
      </c>
      <c r="AL30" s="17"/>
      <c r="AM30" s="86"/>
      <c r="AN30" s="86"/>
      <c r="AO30" s="86"/>
      <c r="AP30" s="86"/>
      <c r="AQ30" s="86"/>
      <c r="AR30" s="23">
        <f t="shared" si="9"/>
        <v>0</v>
      </c>
      <c r="AS30" s="17"/>
      <c r="AT30" s="17"/>
      <c r="AU30" s="17"/>
    </row>
    <row r="31" spans="1:101" s="16" customFormat="1" ht="12.65" customHeight="1" x14ac:dyDescent="0.3">
      <c r="A31" s="12"/>
      <c r="B31" s="17"/>
      <c r="E31" s="16" t="s">
        <v>29</v>
      </c>
      <c r="G31" s="16" t="s">
        <v>30</v>
      </c>
      <c r="H31" s="16" t="s">
        <v>28</v>
      </c>
      <c r="J31" s="17"/>
      <c r="K31" s="86"/>
      <c r="L31" s="86"/>
      <c r="M31" s="86"/>
      <c r="N31" s="86"/>
      <c r="O31" s="86"/>
      <c r="P31" s="23">
        <f t="shared" si="5"/>
        <v>0</v>
      </c>
      <c r="Q31" s="17"/>
      <c r="R31" s="86"/>
      <c r="S31" s="86"/>
      <c r="T31" s="86"/>
      <c r="U31" s="86"/>
      <c r="V31" s="86"/>
      <c r="W31" s="23">
        <f t="shared" si="6"/>
        <v>0</v>
      </c>
      <c r="X31" s="17"/>
      <c r="Y31" s="86"/>
      <c r="Z31" s="86"/>
      <c r="AA31" s="86"/>
      <c r="AB31" s="86"/>
      <c r="AC31" s="86"/>
      <c r="AD31" s="23">
        <f t="shared" si="7"/>
        <v>0</v>
      </c>
      <c r="AE31" s="17"/>
      <c r="AF31" s="86"/>
      <c r="AG31" s="86"/>
      <c r="AH31" s="86"/>
      <c r="AI31" s="86"/>
      <c r="AJ31" s="86"/>
      <c r="AK31" s="23">
        <f t="shared" si="8"/>
        <v>0</v>
      </c>
      <c r="AL31" s="17"/>
      <c r="AM31" s="86"/>
      <c r="AN31" s="86"/>
      <c r="AO31" s="86"/>
      <c r="AP31" s="86"/>
      <c r="AQ31" s="86"/>
      <c r="AR31" s="23">
        <f t="shared" si="9"/>
        <v>0</v>
      </c>
      <c r="AS31" s="17"/>
      <c r="AT31" s="17"/>
      <c r="AU31" s="17"/>
    </row>
    <row r="32" spans="1:101" s="16" customFormat="1" ht="12.65" customHeight="1" x14ac:dyDescent="0.3">
      <c r="A32" s="12"/>
      <c r="B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</row>
    <row r="33" spans="1:47" customFormat="1" x14ac:dyDescent="0.3">
      <c r="A33" s="16"/>
      <c r="B33" s="16"/>
      <c r="C33" s="17" t="s">
        <v>198</v>
      </c>
      <c r="D33" s="16"/>
      <c r="E33" s="16"/>
      <c r="F33" s="16"/>
      <c r="G33" s="25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customFormat="1" x14ac:dyDescent="0.3">
      <c r="A34" s="16"/>
      <c r="B34" s="16"/>
      <c r="C34" s="16"/>
      <c r="D34" s="16"/>
      <c r="E34" s="26"/>
      <c r="F34" s="16"/>
      <c r="G34" s="25"/>
      <c r="H34" s="16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</row>
    <row r="35" spans="1:47" customFormat="1" x14ac:dyDescent="0.3">
      <c r="A35" s="16"/>
      <c r="B35" s="16"/>
      <c r="C35" s="16"/>
      <c r="D35" s="16"/>
      <c r="E35" s="28" t="s">
        <v>191</v>
      </c>
      <c r="F35" s="28" t="s">
        <v>32</v>
      </c>
      <c r="G35" s="17" t="s">
        <v>33</v>
      </c>
      <c r="H35" s="17" t="s">
        <v>3</v>
      </c>
      <c r="I35" s="16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</row>
    <row r="36" spans="1:47" customFormat="1" x14ac:dyDescent="0.3">
      <c r="A36" s="16"/>
      <c r="B36" s="16"/>
      <c r="C36" s="16"/>
      <c r="D36" s="16"/>
      <c r="E36" s="34" t="s">
        <v>34</v>
      </c>
      <c r="F36" t="s">
        <v>35</v>
      </c>
      <c r="G36" s="16" t="s">
        <v>80</v>
      </c>
      <c r="H36" s="30" t="s">
        <v>36</v>
      </c>
      <c r="I36" s="16"/>
      <c r="J36" s="30"/>
      <c r="K36" s="20"/>
      <c r="L36" s="20"/>
      <c r="M36" s="20"/>
      <c r="N36" s="20"/>
      <c r="O36" s="20"/>
      <c r="P36" s="141">
        <f t="shared" ref="P36:P43" si="10">SUM(K36:O36)</f>
        <v>0</v>
      </c>
      <c r="Q36" s="27"/>
      <c r="R36" s="20"/>
      <c r="S36" s="20"/>
      <c r="T36" s="20"/>
      <c r="U36" s="20"/>
      <c r="V36" s="20"/>
      <c r="W36" s="141">
        <f t="shared" ref="W36:W43" si="11">SUM(R36:V36)</f>
        <v>0</v>
      </c>
      <c r="X36" s="142"/>
      <c r="Y36" s="20"/>
      <c r="Z36" s="20"/>
      <c r="AA36" s="20"/>
      <c r="AB36" s="20"/>
      <c r="AC36" s="20"/>
      <c r="AD36" s="141">
        <f t="shared" ref="AD36:AD43" si="12">SUM(Y36:AC36)</f>
        <v>0</v>
      </c>
      <c r="AE36" s="142"/>
      <c r="AF36" s="20"/>
      <c r="AG36" s="20"/>
      <c r="AH36" s="20"/>
      <c r="AI36" s="20"/>
      <c r="AJ36" s="20"/>
      <c r="AK36" s="141">
        <f t="shared" ref="AK36:AK43" si="13">SUM(AF36:AJ36)</f>
        <v>0</v>
      </c>
      <c r="AL36" s="142"/>
      <c r="AM36" s="20"/>
      <c r="AN36" s="20"/>
      <c r="AO36" s="20"/>
      <c r="AP36" s="20"/>
      <c r="AQ36" s="20"/>
      <c r="AR36" s="141">
        <f t="shared" ref="AR36:AR43" si="14">SUM(AM36:AQ36)</f>
        <v>0</v>
      </c>
      <c r="AS36" s="27"/>
      <c r="AT36" s="27"/>
      <c r="AU36" s="27"/>
    </row>
    <row r="37" spans="1:47" customFormat="1" x14ac:dyDescent="0.3">
      <c r="A37" s="16"/>
      <c r="B37" s="16"/>
      <c r="C37" s="16"/>
      <c r="D37" s="16"/>
      <c r="E37" s="29" t="s">
        <v>37</v>
      </c>
      <c r="F37" t="s">
        <v>35</v>
      </c>
      <c r="G37" s="84" t="s">
        <v>80</v>
      </c>
      <c r="H37" s="30" t="s">
        <v>36</v>
      </c>
      <c r="I37" s="16"/>
      <c r="J37" s="30"/>
      <c r="K37" s="20"/>
      <c r="L37" s="20"/>
      <c r="M37" s="20"/>
      <c r="N37" s="20"/>
      <c r="O37" s="20"/>
      <c r="P37" s="141">
        <f t="shared" si="10"/>
        <v>0</v>
      </c>
      <c r="Q37" s="27"/>
      <c r="R37" s="20"/>
      <c r="S37" s="20"/>
      <c r="T37" s="20"/>
      <c r="U37" s="20"/>
      <c r="V37" s="20"/>
      <c r="W37" s="141">
        <f t="shared" si="11"/>
        <v>0</v>
      </c>
      <c r="X37" s="142"/>
      <c r="Y37" s="20"/>
      <c r="Z37" s="20"/>
      <c r="AA37" s="20"/>
      <c r="AB37" s="20"/>
      <c r="AC37" s="20"/>
      <c r="AD37" s="141">
        <f t="shared" si="12"/>
        <v>0</v>
      </c>
      <c r="AE37" s="142"/>
      <c r="AF37" s="20"/>
      <c r="AG37" s="20"/>
      <c r="AH37" s="20"/>
      <c r="AI37" s="20"/>
      <c r="AJ37" s="20"/>
      <c r="AK37" s="141">
        <f t="shared" si="13"/>
        <v>0</v>
      </c>
      <c r="AL37" s="142"/>
      <c r="AM37" s="20"/>
      <c r="AN37" s="20"/>
      <c r="AO37" s="20"/>
      <c r="AP37" s="20"/>
      <c r="AQ37" s="20"/>
      <c r="AR37" s="141">
        <f t="shared" si="14"/>
        <v>0</v>
      </c>
      <c r="AS37" s="27"/>
      <c r="AT37" s="27"/>
      <c r="AU37" s="27"/>
    </row>
    <row r="38" spans="1:47" customFormat="1" x14ac:dyDescent="0.3">
      <c r="A38" s="16"/>
      <c r="B38" s="16"/>
      <c r="C38" s="16"/>
      <c r="D38" s="16"/>
      <c r="E38" s="29" t="s">
        <v>38</v>
      </c>
      <c r="F38" t="s">
        <v>35</v>
      </c>
      <c r="G38" s="84" t="s">
        <v>80</v>
      </c>
      <c r="H38" s="30" t="s">
        <v>36</v>
      </c>
      <c r="I38" s="16"/>
      <c r="J38" s="30"/>
      <c r="K38" s="20"/>
      <c r="L38" s="20"/>
      <c r="M38" s="20"/>
      <c r="N38" s="20"/>
      <c r="O38" s="20"/>
      <c r="P38" s="141">
        <f t="shared" si="10"/>
        <v>0</v>
      </c>
      <c r="Q38" s="27"/>
      <c r="R38" s="20"/>
      <c r="S38" s="20"/>
      <c r="T38" s="20"/>
      <c r="U38" s="20"/>
      <c r="V38" s="20"/>
      <c r="W38" s="141">
        <f t="shared" si="11"/>
        <v>0</v>
      </c>
      <c r="X38" s="142"/>
      <c r="Y38" s="20"/>
      <c r="Z38" s="20"/>
      <c r="AA38" s="20"/>
      <c r="AB38" s="20"/>
      <c r="AC38" s="20"/>
      <c r="AD38" s="141">
        <f t="shared" si="12"/>
        <v>0</v>
      </c>
      <c r="AE38" s="142"/>
      <c r="AF38" s="20"/>
      <c r="AG38" s="20"/>
      <c r="AH38" s="20"/>
      <c r="AI38" s="20"/>
      <c r="AJ38" s="20"/>
      <c r="AK38" s="141">
        <f t="shared" si="13"/>
        <v>0</v>
      </c>
      <c r="AL38" s="142"/>
      <c r="AM38" s="20"/>
      <c r="AN38" s="20"/>
      <c r="AO38" s="20"/>
      <c r="AP38" s="20"/>
      <c r="AQ38" s="20"/>
      <c r="AR38" s="141">
        <f t="shared" si="14"/>
        <v>0</v>
      </c>
      <c r="AS38" s="27"/>
      <c r="AT38" s="27"/>
      <c r="AU38" s="27"/>
    </row>
    <row r="39" spans="1:47" customFormat="1" x14ac:dyDescent="0.3">
      <c r="A39" s="16"/>
      <c r="B39" s="16"/>
      <c r="C39" s="16"/>
      <c r="D39" s="16"/>
      <c r="E39" s="29" t="s">
        <v>39</v>
      </c>
      <c r="F39" t="s">
        <v>35</v>
      </c>
      <c r="G39" s="84" t="s">
        <v>80</v>
      </c>
      <c r="H39" s="30" t="s">
        <v>36</v>
      </c>
      <c r="I39" s="16"/>
      <c r="J39" s="30"/>
      <c r="K39" s="20"/>
      <c r="L39" s="20"/>
      <c r="M39" s="20"/>
      <c r="N39" s="20"/>
      <c r="O39" s="20"/>
      <c r="P39" s="141">
        <f t="shared" si="10"/>
        <v>0</v>
      </c>
      <c r="Q39" s="27"/>
      <c r="R39" s="20"/>
      <c r="S39" s="20"/>
      <c r="T39" s="20"/>
      <c r="U39" s="20"/>
      <c r="V39" s="20"/>
      <c r="W39" s="141">
        <f t="shared" si="11"/>
        <v>0</v>
      </c>
      <c r="X39" s="142"/>
      <c r="Y39" s="20"/>
      <c r="Z39" s="20"/>
      <c r="AA39" s="20"/>
      <c r="AB39" s="20"/>
      <c r="AC39" s="20"/>
      <c r="AD39" s="141">
        <f t="shared" si="12"/>
        <v>0</v>
      </c>
      <c r="AE39" s="142"/>
      <c r="AF39" s="20"/>
      <c r="AG39" s="20"/>
      <c r="AH39" s="20"/>
      <c r="AI39" s="20"/>
      <c r="AJ39" s="20"/>
      <c r="AK39" s="141">
        <f t="shared" si="13"/>
        <v>0</v>
      </c>
      <c r="AL39" s="142"/>
      <c r="AM39" s="20"/>
      <c r="AN39" s="20"/>
      <c r="AO39" s="20"/>
      <c r="AP39" s="20"/>
      <c r="AQ39" s="20"/>
      <c r="AR39" s="141">
        <f t="shared" si="14"/>
        <v>0</v>
      </c>
      <c r="AS39" s="27"/>
      <c r="AT39" s="27"/>
      <c r="AU39" s="27"/>
    </row>
    <row r="40" spans="1:47" customFormat="1" x14ac:dyDescent="0.3">
      <c r="A40" s="16"/>
      <c r="B40" s="16"/>
      <c r="C40" s="16"/>
      <c r="D40" s="16"/>
      <c r="E40" s="29" t="s">
        <v>40</v>
      </c>
      <c r="F40" t="s">
        <v>35</v>
      </c>
      <c r="G40" s="84" t="s">
        <v>80</v>
      </c>
      <c r="H40" s="30" t="s">
        <v>36</v>
      </c>
      <c r="I40" s="16"/>
      <c r="J40" s="30"/>
      <c r="K40" s="20"/>
      <c r="L40" s="20"/>
      <c r="M40" s="20"/>
      <c r="N40" s="20"/>
      <c r="O40" s="20"/>
      <c r="P40" s="141">
        <f t="shared" si="10"/>
        <v>0</v>
      </c>
      <c r="Q40" s="27"/>
      <c r="R40" s="20"/>
      <c r="S40" s="20"/>
      <c r="T40" s="20"/>
      <c r="U40" s="20"/>
      <c r="V40" s="20"/>
      <c r="W40" s="141">
        <f t="shared" si="11"/>
        <v>0</v>
      </c>
      <c r="X40" s="142"/>
      <c r="Y40" s="20"/>
      <c r="Z40" s="20"/>
      <c r="AA40" s="20"/>
      <c r="AB40" s="20"/>
      <c r="AC40" s="20"/>
      <c r="AD40" s="141">
        <f t="shared" si="12"/>
        <v>0</v>
      </c>
      <c r="AE40" s="142"/>
      <c r="AF40" s="20"/>
      <c r="AG40" s="20"/>
      <c r="AH40" s="20"/>
      <c r="AI40" s="20"/>
      <c r="AJ40" s="20"/>
      <c r="AK40" s="141">
        <f t="shared" si="13"/>
        <v>0</v>
      </c>
      <c r="AL40" s="142"/>
      <c r="AM40" s="20"/>
      <c r="AN40" s="20"/>
      <c r="AO40" s="20"/>
      <c r="AP40" s="20"/>
      <c r="AQ40" s="20"/>
      <c r="AR40" s="141">
        <f t="shared" si="14"/>
        <v>0</v>
      </c>
      <c r="AS40" s="27"/>
      <c r="AT40" s="27"/>
      <c r="AU40" s="27"/>
    </row>
    <row r="41" spans="1:47" customFormat="1" x14ac:dyDescent="0.3">
      <c r="A41" s="16"/>
      <c r="B41" s="16"/>
      <c r="C41" s="16"/>
      <c r="D41" s="16"/>
      <c r="E41" s="29" t="s">
        <v>41</v>
      </c>
      <c r="F41" t="s">
        <v>35</v>
      </c>
      <c r="G41" s="84" t="s">
        <v>80</v>
      </c>
      <c r="H41" s="30" t="s">
        <v>36</v>
      </c>
      <c r="I41" s="16"/>
      <c r="J41" s="30"/>
      <c r="K41" s="20"/>
      <c r="L41" s="20"/>
      <c r="M41" s="20"/>
      <c r="N41" s="20"/>
      <c r="O41" s="20"/>
      <c r="P41" s="141">
        <f t="shared" si="10"/>
        <v>0</v>
      </c>
      <c r="Q41" s="27"/>
      <c r="R41" s="20"/>
      <c r="S41" s="20"/>
      <c r="T41" s="20"/>
      <c r="U41" s="20"/>
      <c r="V41" s="20"/>
      <c r="W41" s="141">
        <f t="shared" si="11"/>
        <v>0</v>
      </c>
      <c r="X41" s="142"/>
      <c r="Y41" s="20"/>
      <c r="Z41" s="20"/>
      <c r="AA41" s="20"/>
      <c r="AB41" s="20"/>
      <c r="AC41" s="20"/>
      <c r="AD41" s="141">
        <f t="shared" si="12"/>
        <v>0</v>
      </c>
      <c r="AE41" s="142"/>
      <c r="AF41" s="20"/>
      <c r="AG41" s="20"/>
      <c r="AH41" s="20"/>
      <c r="AI41" s="20"/>
      <c r="AJ41" s="20"/>
      <c r="AK41" s="141">
        <f t="shared" si="13"/>
        <v>0</v>
      </c>
      <c r="AL41" s="142"/>
      <c r="AM41" s="20"/>
      <c r="AN41" s="20"/>
      <c r="AO41" s="20"/>
      <c r="AP41" s="20"/>
      <c r="AQ41" s="20"/>
      <c r="AR41" s="141">
        <f t="shared" si="14"/>
        <v>0</v>
      </c>
      <c r="AS41" s="27"/>
      <c r="AT41" s="27"/>
      <c r="AU41" s="27"/>
    </row>
    <row r="42" spans="1:47" customFormat="1" x14ac:dyDescent="0.3">
      <c r="A42" s="16"/>
      <c r="B42" s="16"/>
      <c r="C42" s="16"/>
      <c r="D42" s="16"/>
      <c r="E42" s="29" t="s">
        <v>42</v>
      </c>
      <c r="F42" t="s">
        <v>35</v>
      </c>
      <c r="G42" s="84" t="s">
        <v>80</v>
      </c>
      <c r="H42" s="30" t="s">
        <v>36</v>
      </c>
      <c r="I42" s="16"/>
      <c r="J42" s="30"/>
      <c r="K42" s="20"/>
      <c r="L42" s="20"/>
      <c r="M42" s="20"/>
      <c r="N42" s="20"/>
      <c r="O42" s="20"/>
      <c r="P42" s="141">
        <f t="shared" si="10"/>
        <v>0</v>
      </c>
      <c r="Q42" s="27"/>
      <c r="R42" s="20"/>
      <c r="S42" s="20"/>
      <c r="T42" s="20"/>
      <c r="U42" s="20"/>
      <c r="V42" s="20"/>
      <c r="W42" s="141">
        <f t="shared" si="11"/>
        <v>0</v>
      </c>
      <c r="X42" s="142"/>
      <c r="Y42" s="20"/>
      <c r="Z42" s="20"/>
      <c r="AA42" s="20"/>
      <c r="AB42" s="20"/>
      <c r="AC42" s="20"/>
      <c r="AD42" s="141">
        <f t="shared" si="12"/>
        <v>0</v>
      </c>
      <c r="AE42" s="142"/>
      <c r="AF42" s="20"/>
      <c r="AG42" s="20"/>
      <c r="AH42" s="20"/>
      <c r="AI42" s="20"/>
      <c r="AJ42" s="20"/>
      <c r="AK42" s="141">
        <f t="shared" si="13"/>
        <v>0</v>
      </c>
      <c r="AL42" s="142"/>
      <c r="AM42" s="20"/>
      <c r="AN42" s="20"/>
      <c r="AO42" s="20"/>
      <c r="AP42" s="20"/>
      <c r="AQ42" s="20"/>
      <c r="AR42" s="141">
        <f t="shared" si="14"/>
        <v>0</v>
      </c>
      <c r="AS42" s="27"/>
      <c r="AT42" s="27"/>
      <c r="AU42" s="27"/>
    </row>
    <row r="43" spans="1:47" customFormat="1" x14ac:dyDescent="0.3">
      <c r="A43" s="16"/>
      <c r="B43" s="16"/>
      <c r="C43" s="16"/>
      <c r="D43" s="16"/>
      <c r="E43" s="17" t="s">
        <v>183</v>
      </c>
      <c r="F43" t="s">
        <v>35</v>
      </c>
      <c r="G43" s="84" t="s">
        <v>80</v>
      </c>
      <c r="H43" s="30" t="s">
        <v>36</v>
      </c>
      <c r="I43" s="30"/>
      <c r="J43" s="30"/>
      <c r="K43" s="141">
        <f t="shared" ref="K43:O43" si="15">SUM(K36:K42)</f>
        <v>0</v>
      </c>
      <c r="L43" s="141">
        <f t="shared" si="15"/>
        <v>0</v>
      </c>
      <c r="M43" s="141">
        <f t="shared" si="15"/>
        <v>0</v>
      </c>
      <c r="N43" s="141">
        <f t="shared" si="15"/>
        <v>0</v>
      </c>
      <c r="O43" s="141">
        <f t="shared" si="15"/>
        <v>0</v>
      </c>
      <c r="P43" s="141">
        <f t="shared" si="10"/>
        <v>0</v>
      </c>
      <c r="Q43" s="27"/>
      <c r="R43" s="141">
        <f t="shared" ref="R43:V43" si="16">SUM(R36:R42)</f>
        <v>0</v>
      </c>
      <c r="S43" s="141">
        <f t="shared" si="16"/>
        <v>0</v>
      </c>
      <c r="T43" s="141">
        <f t="shared" si="16"/>
        <v>0</v>
      </c>
      <c r="U43" s="141">
        <f t="shared" si="16"/>
        <v>0</v>
      </c>
      <c r="V43" s="141">
        <f t="shared" si="16"/>
        <v>0</v>
      </c>
      <c r="W43" s="141">
        <f t="shared" si="11"/>
        <v>0</v>
      </c>
      <c r="X43" s="142"/>
      <c r="Y43" s="141">
        <f t="shared" ref="Y43:AC43" si="17">SUM(Y36:Y42)</f>
        <v>0</v>
      </c>
      <c r="Z43" s="141">
        <f t="shared" si="17"/>
        <v>0</v>
      </c>
      <c r="AA43" s="141">
        <f t="shared" si="17"/>
        <v>0</v>
      </c>
      <c r="AB43" s="141">
        <f t="shared" si="17"/>
        <v>0</v>
      </c>
      <c r="AC43" s="141">
        <f t="shared" si="17"/>
        <v>0</v>
      </c>
      <c r="AD43" s="141">
        <f t="shared" si="12"/>
        <v>0</v>
      </c>
      <c r="AE43" s="142"/>
      <c r="AF43" s="141">
        <f t="shared" ref="AF43:AJ43" si="18">SUM(AF36:AF42)</f>
        <v>0</v>
      </c>
      <c r="AG43" s="141">
        <f t="shared" si="18"/>
        <v>0</v>
      </c>
      <c r="AH43" s="141">
        <f t="shared" si="18"/>
        <v>0</v>
      </c>
      <c r="AI43" s="141">
        <f t="shared" si="18"/>
        <v>0</v>
      </c>
      <c r="AJ43" s="141">
        <f t="shared" si="18"/>
        <v>0</v>
      </c>
      <c r="AK43" s="141">
        <f t="shared" si="13"/>
        <v>0</v>
      </c>
      <c r="AL43" s="142"/>
      <c r="AM43" s="141">
        <f t="shared" ref="AM43:AQ43" si="19">SUM(AM36:AM42)</f>
        <v>0</v>
      </c>
      <c r="AN43" s="141">
        <f t="shared" si="19"/>
        <v>0</v>
      </c>
      <c r="AO43" s="141">
        <f t="shared" si="19"/>
        <v>0</v>
      </c>
      <c r="AP43" s="141">
        <f t="shared" si="19"/>
        <v>0</v>
      </c>
      <c r="AQ43" s="141">
        <f t="shared" si="19"/>
        <v>0</v>
      </c>
      <c r="AR43" s="141">
        <f t="shared" si="14"/>
        <v>0</v>
      </c>
      <c r="AS43" s="27"/>
      <c r="AT43" s="27"/>
      <c r="AU43" s="27"/>
    </row>
    <row r="44" spans="1:47" customFormat="1" x14ac:dyDescent="0.3">
      <c r="A44" s="16"/>
      <c r="B44" s="16"/>
      <c r="C44" s="16"/>
      <c r="D44" s="16"/>
      <c r="E44" s="26"/>
      <c r="F44" s="16"/>
      <c r="G44" s="25"/>
      <c r="H44" s="16"/>
      <c r="I44" s="16"/>
      <c r="J44" s="16"/>
      <c r="K44" s="16"/>
      <c r="L44" s="16"/>
      <c r="M44" s="16"/>
      <c r="N44" s="16"/>
      <c r="O44" s="16"/>
      <c r="P44" s="27"/>
      <c r="Q44" s="27"/>
      <c r="R44" s="16"/>
      <c r="S44" s="16"/>
      <c r="T44" s="16"/>
      <c r="U44" s="16"/>
      <c r="V44" s="16"/>
      <c r="W44" s="27"/>
      <c r="X44" s="27"/>
      <c r="Y44" s="16"/>
      <c r="Z44" s="16"/>
      <c r="AA44" s="16"/>
      <c r="AB44" s="16"/>
      <c r="AC44" s="16"/>
      <c r="AD44" s="27"/>
      <c r="AE44" s="27"/>
      <c r="AF44" s="16"/>
      <c r="AG44" s="16"/>
      <c r="AH44" s="16"/>
      <c r="AI44" s="16"/>
      <c r="AJ44" s="16"/>
      <c r="AK44" s="27"/>
      <c r="AL44" s="27"/>
      <c r="AM44" s="16"/>
      <c r="AN44" s="16"/>
      <c r="AO44" s="16"/>
      <c r="AP44" s="16"/>
      <c r="AQ44" s="16"/>
      <c r="AR44" s="27"/>
      <c r="AS44" s="27"/>
      <c r="AT44" s="27"/>
      <c r="AU44" s="27"/>
    </row>
    <row r="45" spans="1:47" customFormat="1" x14ac:dyDescent="0.3">
      <c r="A45" s="16"/>
      <c r="B45" s="16"/>
      <c r="C45" s="16"/>
      <c r="D45" s="16"/>
      <c r="E45" s="28" t="s">
        <v>191</v>
      </c>
      <c r="F45" s="28" t="s">
        <v>32</v>
      </c>
      <c r="G45" s="17" t="s">
        <v>33</v>
      </c>
      <c r="H45" s="17" t="s">
        <v>3</v>
      </c>
      <c r="I45" s="17" t="s">
        <v>44</v>
      </c>
      <c r="J45" s="17"/>
      <c r="K45" s="16"/>
      <c r="L45" s="16"/>
      <c r="M45" s="16"/>
      <c r="N45" s="16"/>
      <c r="O45" s="16"/>
      <c r="P45" s="27"/>
      <c r="Q45" s="27"/>
      <c r="R45" s="16"/>
      <c r="S45" s="16"/>
      <c r="T45" s="16"/>
      <c r="U45" s="16"/>
      <c r="V45" s="16"/>
      <c r="W45" s="27"/>
      <c r="X45" s="27"/>
      <c r="Y45" s="16"/>
      <c r="Z45" s="16"/>
      <c r="AA45" s="16"/>
      <c r="AB45" s="16"/>
      <c r="AC45" s="16"/>
      <c r="AD45" s="27"/>
      <c r="AE45" s="27"/>
      <c r="AF45" s="16"/>
      <c r="AG45" s="16"/>
      <c r="AH45" s="16"/>
      <c r="AI45" s="16"/>
      <c r="AJ45" s="16"/>
      <c r="AK45" s="27"/>
      <c r="AL45" s="27"/>
      <c r="AM45" s="16"/>
      <c r="AN45" s="16"/>
      <c r="AO45" s="16"/>
      <c r="AP45" s="16"/>
      <c r="AQ45" s="16"/>
      <c r="AR45" s="27"/>
      <c r="AS45" s="27"/>
      <c r="AT45" s="27"/>
      <c r="AU45" s="27"/>
    </row>
    <row r="46" spans="1:47" customFormat="1" x14ac:dyDescent="0.3">
      <c r="A46" s="16"/>
      <c r="B46" s="16"/>
      <c r="C46" s="16"/>
      <c r="D46" s="16"/>
      <c r="E46" s="34" t="s">
        <v>34</v>
      </c>
      <c r="F46" t="s">
        <v>35</v>
      </c>
      <c r="G46" s="16" t="s">
        <v>80</v>
      </c>
      <c r="H46" s="32" t="s">
        <v>24</v>
      </c>
      <c r="I46" s="33">
        <v>0</v>
      </c>
      <c r="J46" s="32"/>
      <c r="K46" s="86"/>
      <c r="L46" s="86"/>
      <c r="M46" s="86"/>
      <c r="N46" s="86"/>
      <c r="O46" s="86"/>
      <c r="P46" s="23">
        <f t="shared" ref="P46:P53" si="20">SUM(K46:O46)</f>
        <v>0</v>
      </c>
      <c r="Q46" s="27"/>
      <c r="R46" s="86"/>
      <c r="S46" s="86"/>
      <c r="T46" s="86"/>
      <c r="U46" s="86"/>
      <c r="V46" s="86"/>
      <c r="W46" s="23">
        <f t="shared" ref="W46:W53" si="21">SUM(R46:V46)</f>
        <v>0</v>
      </c>
      <c r="X46" s="27"/>
      <c r="Y46" s="86"/>
      <c r="Z46" s="86"/>
      <c r="AA46" s="86"/>
      <c r="AB46" s="86"/>
      <c r="AC46" s="86"/>
      <c r="AD46" s="23">
        <f t="shared" ref="AD46:AD53" si="22">SUM(Y46:AC46)</f>
        <v>0</v>
      </c>
      <c r="AE46" s="27"/>
      <c r="AF46" s="86"/>
      <c r="AG46" s="86"/>
      <c r="AH46" s="86"/>
      <c r="AI46" s="86"/>
      <c r="AJ46" s="86"/>
      <c r="AK46" s="23">
        <f t="shared" ref="AK46:AK53" si="23">SUM(AF46:AJ46)</f>
        <v>0</v>
      </c>
      <c r="AL46" s="27"/>
      <c r="AM46" s="86"/>
      <c r="AN46" s="86"/>
      <c r="AO46" s="86"/>
      <c r="AP46" s="86"/>
      <c r="AQ46" s="86"/>
      <c r="AR46" s="23">
        <f t="shared" ref="AR46:AR53" si="24">SUM(AM46:AQ46)</f>
        <v>0</v>
      </c>
      <c r="AS46" s="27"/>
      <c r="AT46" s="27"/>
      <c r="AU46" s="27"/>
    </row>
    <row r="47" spans="1:47" customFormat="1" x14ac:dyDescent="0.3">
      <c r="A47" s="16"/>
      <c r="B47" s="16"/>
      <c r="C47" s="16"/>
      <c r="D47" s="16"/>
      <c r="E47" s="29" t="s">
        <v>37</v>
      </c>
      <c r="F47" t="s">
        <v>35</v>
      </c>
      <c r="G47" s="84" t="s">
        <v>80</v>
      </c>
      <c r="H47" s="32" t="s">
        <v>24</v>
      </c>
      <c r="I47" s="33">
        <f t="shared" ref="I47:I52" si="25">I46+0.2</f>
        <v>0.2</v>
      </c>
      <c r="J47" s="32"/>
      <c r="K47" s="86"/>
      <c r="L47" s="86"/>
      <c r="M47" s="86"/>
      <c r="N47" s="86"/>
      <c r="O47" s="86"/>
      <c r="P47" s="23">
        <f t="shared" si="20"/>
        <v>0</v>
      </c>
      <c r="Q47" s="27"/>
      <c r="R47" s="86"/>
      <c r="S47" s="86"/>
      <c r="T47" s="86"/>
      <c r="U47" s="86"/>
      <c r="V47" s="86"/>
      <c r="W47" s="23">
        <f t="shared" si="21"/>
        <v>0</v>
      </c>
      <c r="X47" s="27"/>
      <c r="Y47" s="86"/>
      <c r="Z47" s="86"/>
      <c r="AA47" s="86"/>
      <c r="AB47" s="86"/>
      <c r="AC47" s="86"/>
      <c r="AD47" s="23">
        <f t="shared" si="22"/>
        <v>0</v>
      </c>
      <c r="AE47" s="27"/>
      <c r="AF47" s="86"/>
      <c r="AG47" s="86"/>
      <c r="AH47" s="86"/>
      <c r="AI47" s="86"/>
      <c r="AJ47" s="86"/>
      <c r="AK47" s="23">
        <f t="shared" si="23"/>
        <v>0</v>
      </c>
      <c r="AL47" s="27"/>
      <c r="AM47" s="86"/>
      <c r="AN47" s="86"/>
      <c r="AO47" s="86"/>
      <c r="AP47" s="86"/>
      <c r="AQ47" s="86"/>
      <c r="AR47" s="23">
        <f t="shared" si="24"/>
        <v>0</v>
      </c>
      <c r="AS47" s="27"/>
      <c r="AT47" s="27"/>
      <c r="AU47" s="27"/>
    </row>
    <row r="48" spans="1:47" customFormat="1" x14ac:dyDescent="0.3">
      <c r="A48" s="16"/>
      <c r="B48" s="16"/>
      <c r="C48" s="16"/>
      <c r="D48" s="16"/>
      <c r="E48" s="29" t="s">
        <v>38</v>
      </c>
      <c r="F48" t="s">
        <v>35</v>
      </c>
      <c r="G48" s="84" t="s">
        <v>80</v>
      </c>
      <c r="H48" s="32" t="s">
        <v>24</v>
      </c>
      <c r="I48" s="33">
        <f t="shared" si="25"/>
        <v>0.4</v>
      </c>
      <c r="J48" s="32"/>
      <c r="K48" s="86"/>
      <c r="L48" s="86"/>
      <c r="M48" s="86"/>
      <c r="N48" s="86"/>
      <c r="O48" s="86"/>
      <c r="P48" s="23">
        <f t="shared" si="20"/>
        <v>0</v>
      </c>
      <c r="Q48" s="27"/>
      <c r="R48" s="86"/>
      <c r="S48" s="86"/>
      <c r="T48" s="86"/>
      <c r="U48" s="86"/>
      <c r="V48" s="86"/>
      <c r="W48" s="23">
        <f t="shared" si="21"/>
        <v>0</v>
      </c>
      <c r="X48" s="27"/>
      <c r="Y48" s="86"/>
      <c r="Z48" s="86"/>
      <c r="AA48" s="86"/>
      <c r="AB48" s="86"/>
      <c r="AC48" s="86"/>
      <c r="AD48" s="23">
        <f t="shared" si="22"/>
        <v>0</v>
      </c>
      <c r="AE48" s="27"/>
      <c r="AF48" s="86"/>
      <c r="AG48" s="86"/>
      <c r="AH48" s="86"/>
      <c r="AI48" s="86"/>
      <c r="AJ48" s="86"/>
      <c r="AK48" s="23">
        <f t="shared" si="23"/>
        <v>0</v>
      </c>
      <c r="AL48" s="27"/>
      <c r="AM48" s="86"/>
      <c r="AN48" s="86"/>
      <c r="AO48" s="86"/>
      <c r="AP48" s="86"/>
      <c r="AQ48" s="86"/>
      <c r="AR48" s="23">
        <f t="shared" si="24"/>
        <v>0</v>
      </c>
      <c r="AS48" s="27"/>
      <c r="AT48" s="27"/>
      <c r="AU48" s="27"/>
    </row>
    <row r="49" spans="1:47" customFormat="1" x14ac:dyDescent="0.3">
      <c r="A49" s="16"/>
      <c r="B49" s="16"/>
      <c r="C49" s="16"/>
      <c r="D49" s="16"/>
      <c r="E49" s="29" t="s">
        <v>39</v>
      </c>
      <c r="F49" t="s">
        <v>35</v>
      </c>
      <c r="G49" s="84" t="s">
        <v>80</v>
      </c>
      <c r="H49" s="32" t="s">
        <v>24</v>
      </c>
      <c r="I49" s="33">
        <f t="shared" si="25"/>
        <v>0.60000000000000009</v>
      </c>
      <c r="J49" s="32"/>
      <c r="K49" s="86"/>
      <c r="L49" s="86"/>
      <c r="M49" s="86"/>
      <c r="N49" s="86"/>
      <c r="O49" s="86"/>
      <c r="P49" s="23">
        <f t="shared" si="20"/>
        <v>0</v>
      </c>
      <c r="Q49" s="27"/>
      <c r="R49" s="86"/>
      <c r="S49" s="86"/>
      <c r="T49" s="86"/>
      <c r="U49" s="86"/>
      <c r="V49" s="86"/>
      <c r="W49" s="23">
        <f t="shared" si="21"/>
        <v>0</v>
      </c>
      <c r="X49" s="27"/>
      <c r="Y49" s="86"/>
      <c r="Z49" s="86"/>
      <c r="AA49" s="86"/>
      <c r="AB49" s="86"/>
      <c r="AC49" s="86"/>
      <c r="AD49" s="23">
        <f t="shared" si="22"/>
        <v>0</v>
      </c>
      <c r="AE49" s="27"/>
      <c r="AF49" s="86"/>
      <c r="AG49" s="86"/>
      <c r="AH49" s="86"/>
      <c r="AI49" s="86"/>
      <c r="AJ49" s="86"/>
      <c r="AK49" s="23">
        <f t="shared" si="23"/>
        <v>0</v>
      </c>
      <c r="AL49" s="27"/>
      <c r="AM49" s="86"/>
      <c r="AN49" s="86"/>
      <c r="AO49" s="86"/>
      <c r="AP49" s="86"/>
      <c r="AQ49" s="86"/>
      <c r="AR49" s="23">
        <f t="shared" si="24"/>
        <v>0</v>
      </c>
      <c r="AS49" s="27"/>
      <c r="AT49" s="27"/>
      <c r="AU49" s="27"/>
    </row>
    <row r="50" spans="1:47" customFormat="1" x14ac:dyDescent="0.3">
      <c r="A50" s="16"/>
      <c r="B50" s="16"/>
      <c r="C50" s="16"/>
      <c r="D50" s="16"/>
      <c r="E50" s="29" t="s">
        <v>40</v>
      </c>
      <c r="F50" t="s">
        <v>35</v>
      </c>
      <c r="G50" s="84" t="s">
        <v>80</v>
      </c>
      <c r="H50" s="32" t="s">
        <v>24</v>
      </c>
      <c r="I50" s="33">
        <f t="shared" si="25"/>
        <v>0.8</v>
      </c>
      <c r="J50" s="32"/>
      <c r="K50" s="86"/>
      <c r="L50" s="86"/>
      <c r="M50" s="86"/>
      <c r="N50" s="86"/>
      <c r="O50" s="86"/>
      <c r="P50" s="23">
        <f t="shared" si="20"/>
        <v>0</v>
      </c>
      <c r="Q50" s="27"/>
      <c r="R50" s="86"/>
      <c r="S50" s="86"/>
      <c r="T50" s="86"/>
      <c r="U50" s="86"/>
      <c r="V50" s="86"/>
      <c r="W50" s="23">
        <f t="shared" si="21"/>
        <v>0</v>
      </c>
      <c r="X50" s="27"/>
      <c r="Y50" s="86"/>
      <c r="Z50" s="86"/>
      <c r="AA50" s="86"/>
      <c r="AB50" s="86"/>
      <c r="AC50" s="86"/>
      <c r="AD50" s="23">
        <f t="shared" si="22"/>
        <v>0</v>
      </c>
      <c r="AE50" s="27"/>
      <c r="AF50" s="86"/>
      <c r="AG50" s="86"/>
      <c r="AH50" s="86"/>
      <c r="AI50" s="86"/>
      <c r="AJ50" s="86"/>
      <c r="AK50" s="23">
        <f t="shared" si="23"/>
        <v>0</v>
      </c>
      <c r="AL50" s="27"/>
      <c r="AM50" s="86"/>
      <c r="AN50" s="86"/>
      <c r="AO50" s="86"/>
      <c r="AP50" s="86"/>
      <c r="AQ50" s="86"/>
      <c r="AR50" s="23">
        <f t="shared" si="24"/>
        <v>0</v>
      </c>
      <c r="AS50" s="27"/>
      <c r="AT50" s="27"/>
      <c r="AU50" s="27"/>
    </row>
    <row r="51" spans="1:47" customFormat="1" x14ac:dyDescent="0.3">
      <c r="A51" s="16"/>
      <c r="B51" s="16"/>
      <c r="C51" s="16"/>
      <c r="D51" s="16"/>
      <c r="E51" s="29" t="s">
        <v>41</v>
      </c>
      <c r="F51" t="s">
        <v>35</v>
      </c>
      <c r="G51" s="84" t="s">
        <v>80</v>
      </c>
      <c r="H51" s="32" t="s">
        <v>24</v>
      </c>
      <c r="I51" s="33">
        <f t="shared" si="25"/>
        <v>1</v>
      </c>
      <c r="J51" s="32"/>
      <c r="K51" s="86"/>
      <c r="L51" s="86"/>
      <c r="M51" s="86"/>
      <c r="N51" s="86"/>
      <c r="O51" s="86"/>
      <c r="P51" s="23">
        <f t="shared" si="20"/>
        <v>0</v>
      </c>
      <c r="Q51" s="27"/>
      <c r="R51" s="86"/>
      <c r="S51" s="86"/>
      <c r="T51" s="86"/>
      <c r="U51" s="86"/>
      <c r="V51" s="86"/>
      <c r="W51" s="23">
        <f t="shared" si="21"/>
        <v>0</v>
      </c>
      <c r="X51" s="27"/>
      <c r="Y51" s="86"/>
      <c r="Z51" s="86"/>
      <c r="AA51" s="86"/>
      <c r="AB51" s="86"/>
      <c r="AC51" s="86"/>
      <c r="AD51" s="23">
        <f t="shared" si="22"/>
        <v>0</v>
      </c>
      <c r="AE51" s="27"/>
      <c r="AF51" s="86"/>
      <c r="AG51" s="86"/>
      <c r="AH51" s="86"/>
      <c r="AI51" s="86"/>
      <c r="AJ51" s="86"/>
      <c r="AK51" s="23">
        <f t="shared" si="23"/>
        <v>0</v>
      </c>
      <c r="AL51" s="27"/>
      <c r="AM51" s="86">
        <f t="shared" ref="AM51" si="26">AM24-AM52</f>
        <v>0</v>
      </c>
      <c r="AN51" s="86"/>
      <c r="AO51" s="86"/>
      <c r="AP51" s="86"/>
      <c r="AQ51" s="86"/>
      <c r="AR51" s="23">
        <f t="shared" si="24"/>
        <v>0</v>
      </c>
      <c r="AS51" s="27"/>
      <c r="AT51" s="27"/>
      <c r="AU51" s="27"/>
    </row>
    <row r="52" spans="1:47" customFormat="1" x14ac:dyDescent="0.3">
      <c r="A52" s="16"/>
      <c r="B52" s="16"/>
      <c r="C52" s="16"/>
      <c r="D52" s="16"/>
      <c r="E52" s="29" t="s">
        <v>42</v>
      </c>
      <c r="F52" t="s">
        <v>35</v>
      </c>
      <c r="G52" s="84" t="s">
        <v>80</v>
      </c>
      <c r="H52" s="30" t="s">
        <v>24</v>
      </c>
      <c r="I52" s="33">
        <f t="shared" si="25"/>
        <v>1.2</v>
      </c>
      <c r="J52" s="30"/>
      <c r="K52" s="86"/>
      <c r="L52" s="86"/>
      <c r="M52" s="86"/>
      <c r="N52" s="86"/>
      <c r="O52" s="86"/>
      <c r="P52" s="23">
        <f t="shared" si="20"/>
        <v>0</v>
      </c>
      <c r="Q52" s="27"/>
      <c r="R52" s="86"/>
      <c r="S52" s="86"/>
      <c r="T52" s="86"/>
      <c r="U52" s="86"/>
      <c r="V52" s="86"/>
      <c r="W52" s="23">
        <f t="shared" si="21"/>
        <v>0</v>
      </c>
      <c r="X52" s="27"/>
      <c r="Y52" s="86"/>
      <c r="Z52" s="86"/>
      <c r="AA52" s="86"/>
      <c r="AB52" s="86"/>
      <c r="AC52" s="86"/>
      <c r="AD52" s="23">
        <f t="shared" si="22"/>
        <v>0</v>
      </c>
      <c r="AE52" s="27"/>
      <c r="AF52" s="86"/>
      <c r="AG52" s="86"/>
      <c r="AH52" s="86"/>
      <c r="AI52" s="86"/>
      <c r="AJ52" s="86"/>
      <c r="AK52" s="23">
        <f t="shared" si="23"/>
        <v>0</v>
      </c>
      <c r="AL52" s="27"/>
      <c r="AM52" s="86"/>
      <c r="AN52" s="86"/>
      <c r="AO52" s="86"/>
      <c r="AP52" s="86"/>
      <c r="AQ52" s="86"/>
      <c r="AR52" s="23">
        <f t="shared" si="24"/>
        <v>0</v>
      </c>
      <c r="AS52" s="27"/>
      <c r="AT52" s="27"/>
      <c r="AU52" s="27"/>
    </row>
    <row r="53" spans="1:47" customFormat="1" x14ac:dyDescent="0.3">
      <c r="A53" s="16"/>
      <c r="B53" s="16"/>
      <c r="C53" s="16"/>
      <c r="D53" s="16"/>
      <c r="E53" s="17" t="s">
        <v>184</v>
      </c>
      <c r="F53" t="s">
        <v>35</v>
      </c>
      <c r="G53" s="84" t="s">
        <v>80</v>
      </c>
      <c r="H53" s="32" t="s">
        <v>24</v>
      </c>
      <c r="I53" s="32"/>
      <c r="J53" s="32"/>
      <c r="K53" s="36">
        <f>SUM(K46:K52)</f>
        <v>0</v>
      </c>
      <c r="L53" s="37">
        <f>SUM(L46:L52)</f>
        <v>0</v>
      </c>
      <c r="M53" s="37">
        <f>SUM(M46:M52)</f>
        <v>0</v>
      </c>
      <c r="N53" s="37">
        <f>SUM(N46:N52)</f>
        <v>0</v>
      </c>
      <c r="O53" s="37">
        <f>SUM(O46:O52)</f>
        <v>0</v>
      </c>
      <c r="P53" s="23">
        <f t="shared" si="20"/>
        <v>0</v>
      </c>
      <c r="Q53" s="27"/>
      <c r="R53" s="36">
        <f>SUM(R46:R52)</f>
        <v>0</v>
      </c>
      <c r="S53" s="37">
        <f>SUM(S46:S52)</f>
        <v>0</v>
      </c>
      <c r="T53" s="37">
        <f>SUM(T46:T52)</f>
        <v>0</v>
      </c>
      <c r="U53" s="37">
        <f>SUM(U46:U52)</f>
        <v>0</v>
      </c>
      <c r="V53" s="37">
        <f>SUM(V46:V52)</f>
        <v>0</v>
      </c>
      <c r="W53" s="23">
        <f t="shared" si="21"/>
        <v>0</v>
      </c>
      <c r="X53" s="27"/>
      <c r="Y53" s="36">
        <f>SUM(Y46:Y52)</f>
        <v>0</v>
      </c>
      <c r="Z53" s="37">
        <f>SUM(Z46:Z52)</f>
        <v>0</v>
      </c>
      <c r="AA53" s="37">
        <f>SUM(AA46:AA52)</f>
        <v>0</v>
      </c>
      <c r="AB53" s="37">
        <f>SUM(AB46:AB52)</f>
        <v>0</v>
      </c>
      <c r="AC53" s="37">
        <f>SUM(AC46:AC52)</f>
        <v>0</v>
      </c>
      <c r="AD53" s="23">
        <f t="shared" si="22"/>
        <v>0</v>
      </c>
      <c r="AE53" s="27"/>
      <c r="AF53" s="36">
        <f>SUM(AF46:AF52)</f>
        <v>0</v>
      </c>
      <c r="AG53" s="37">
        <f>SUM(AG46:AG52)</f>
        <v>0</v>
      </c>
      <c r="AH53" s="37">
        <f>SUM(AH46:AH52)</f>
        <v>0</v>
      </c>
      <c r="AI53" s="37">
        <f>SUM(AI46:AI52)</f>
        <v>0</v>
      </c>
      <c r="AJ53" s="37">
        <f>SUM(AJ46:AJ52)</f>
        <v>0</v>
      </c>
      <c r="AK53" s="23">
        <f t="shared" si="23"/>
        <v>0</v>
      </c>
      <c r="AL53" s="27"/>
      <c r="AM53" s="36">
        <f>SUM(AM46:AM52)</f>
        <v>0</v>
      </c>
      <c r="AN53" s="37">
        <f>SUM(AN46:AN52)</f>
        <v>0</v>
      </c>
      <c r="AO53" s="37">
        <f>SUM(AO46:AO52)</f>
        <v>0</v>
      </c>
      <c r="AP53" s="37">
        <f>SUM(AP46:AP52)</f>
        <v>0</v>
      </c>
      <c r="AQ53" s="37">
        <f>SUM(AQ46:AQ52)</f>
        <v>0</v>
      </c>
      <c r="AR53" s="23">
        <f t="shared" si="24"/>
        <v>0</v>
      </c>
      <c r="AS53" s="27"/>
      <c r="AT53" s="27"/>
      <c r="AU53" s="27"/>
    </row>
    <row r="54" spans="1:47" customFormat="1" x14ac:dyDescent="0.3">
      <c r="A54" s="17"/>
      <c r="B54" s="17"/>
      <c r="C54" s="17"/>
      <c r="D54" s="17"/>
      <c r="E54" s="25"/>
      <c r="F54" s="25"/>
      <c r="G54" s="25"/>
      <c r="H54" s="25"/>
      <c r="I54" s="25"/>
      <c r="J54" s="25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</row>
    <row r="55" spans="1:47" customFormat="1" x14ac:dyDescent="0.3">
      <c r="A55" s="16"/>
      <c r="B55" s="16"/>
      <c r="C55" s="17" t="s">
        <v>199</v>
      </c>
      <c r="D55" s="16"/>
      <c r="E55" s="16"/>
      <c r="F55" s="16"/>
      <c r="G55" s="25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customFormat="1" x14ac:dyDescent="0.3">
      <c r="A56" s="16"/>
      <c r="B56" s="16"/>
      <c r="C56" s="16"/>
      <c r="D56" s="16"/>
      <c r="E56" s="26"/>
      <c r="F56" s="16"/>
      <c r="G56" s="25"/>
      <c r="H56" s="16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</row>
    <row r="57" spans="1:47" customFormat="1" x14ac:dyDescent="0.3">
      <c r="A57" s="16"/>
      <c r="B57" s="16"/>
      <c r="C57" s="16"/>
      <c r="D57" s="16"/>
      <c r="E57" s="28" t="s">
        <v>191</v>
      </c>
      <c r="F57" s="28" t="s">
        <v>32</v>
      </c>
      <c r="G57" s="17" t="s">
        <v>33</v>
      </c>
      <c r="H57" s="17" t="s">
        <v>3</v>
      </c>
      <c r="I57" s="16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</row>
    <row r="58" spans="1:47" customFormat="1" x14ac:dyDescent="0.3">
      <c r="A58" s="16"/>
      <c r="B58" s="16"/>
      <c r="C58" s="16"/>
      <c r="D58" s="16"/>
      <c r="E58" s="34" t="s">
        <v>34</v>
      </c>
      <c r="F58" t="s">
        <v>46</v>
      </c>
      <c r="G58" s="16" t="s">
        <v>80</v>
      </c>
      <c r="H58" s="30" t="s">
        <v>36</v>
      </c>
      <c r="I58" s="16"/>
      <c r="J58" s="30"/>
      <c r="K58" s="143"/>
      <c r="L58" s="143"/>
      <c r="M58" s="143"/>
      <c r="N58" s="143"/>
      <c r="O58" s="143"/>
      <c r="P58" s="31">
        <f t="shared" ref="P58:P65" si="27">SUM(K58:O58)</f>
        <v>0</v>
      </c>
      <c r="Q58" s="144"/>
      <c r="R58" s="143"/>
      <c r="S58" s="143"/>
      <c r="T58" s="143"/>
      <c r="U58" s="143"/>
      <c r="V58" s="143"/>
      <c r="W58" s="31">
        <f t="shared" ref="W58:W65" si="28">SUM(R58:V58)</f>
        <v>0</v>
      </c>
      <c r="X58" s="144"/>
      <c r="Y58" s="86"/>
      <c r="Z58" s="86"/>
      <c r="AA58" s="86"/>
      <c r="AB58" s="86"/>
      <c r="AC58" s="86"/>
      <c r="AD58" s="31">
        <f t="shared" ref="AD58:AD65" si="29">SUM(Y58:AC58)</f>
        <v>0</v>
      </c>
      <c r="AE58" s="144"/>
      <c r="AF58" s="86"/>
      <c r="AG58" s="86"/>
      <c r="AH58" s="86"/>
      <c r="AI58" s="86"/>
      <c r="AJ58" s="86"/>
      <c r="AK58" s="31">
        <f t="shared" ref="AK58:AK65" si="30">SUM(AF58:AJ58)</f>
        <v>0</v>
      </c>
      <c r="AL58" s="144"/>
      <c r="AM58" s="86"/>
      <c r="AN58" s="86"/>
      <c r="AO58" s="86"/>
      <c r="AP58" s="86"/>
      <c r="AQ58" s="86"/>
      <c r="AR58" s="31">
        <f t="shared" ref="AR58:AR65" si="31">SUM(AM58:AQ58)</f>
        <v>0</v>
      </c>
      <c r="AS58" s="27"/>
      <c r="AT58" s="27"/>
      <c r="AU58" s="27"/>
    </row>
    <row r="59" spans="1:47" customFormat="1" x14ac:dyDescent="0.3">
      <c r="A59" s="16"/>
      <c r="B59" s="16"/>
      <c r="C59" s="16"/>
      <c r="D59" s="16"/>
      <c r="E59" s="29" t="s">
        <v>37</v>
      </c>
      <c r="F59" t="s">
        <v>46</v>
      </c>
      <c r="G59" s="84" t="s">
        <v>80</v>
      </c>
      <c r="H59" s="30" t="s">
        <v>36</v>
      </c>
      <c r="I59" s="16"/>
      <c r="J59" s="30"/>
      <c r="K59" s="143"/>
      <c r="L59" s="143"/>
      <c r="M59" s="143"/>
      <c r="N59" s="143"/>
      <c r="O59" s="143"/>
      <c r="P59" s="31">
        <f t="shared" si="27"/>
        <v>0</v>
      </c>
      <c r="Q59" s="144"/>
      <c r="R59" s="143"/>
      <c r="S59" s="143"/>
      <c r="T59" s="143"/>
      <c r="U59" s="143"/>
      <c r="V59" s="143"/>
      <c r="W59" s="31">
        <f t="shared" si="28"/>
        <v>0</v>
      </c>
      <c r="X59" s="144"/>
      <c r="Y59" s="86"/>
      <c r="Z59" s="86"/>
      <c r="AA59" s="86"/>
      <c r="AB59" s="86"/>
      <c r="AC59" s="86"/>
      <c r="AD59" s="31">
        <f t="shared" si="29"/>
        <v>0</v>
      </c>
      <c r="AE59" s="144"/>
      <c r="AF59" s="86"/>
      <c r="AG59" s="86"/>
      <c r="AH59" s="86"/>
      <c r="AI59" s="86"/>
      <c r="AJ59" s="86"/>
      <c r="AK59" s="31">
        <f t="shared" si="30"/>
        <v>0</v>
      </c>
      <c r="AL59" s="144"/>
      <c r="AM59" s="86"/>
      <c r="AN59" s="86"/>
      <c r="AO59" s="86"/>
      <c r="AP59" s="86"/>
      <c r="AQ59" s="86"/>
      <c r="AR59" s="31">
        <f t="shared" si="31"/>
        <v>0</v>
      </c>
      <c r="AS59" s="27"/>
      <c r="AT59" s="27"/>
      <c r="AU59" s="27"/>
    </row>
    <row r="60" spans="1:47" customFormat="1" x14ac:dyDescent="0.3">
      <c r="A60" s="16"/>
      <c r="B60" s="16"/>
      <c r="C60" s="16"/>
      <c r="D60" s="16"/>
      <c r="E60" s="29" t="s">
        <v>38</v>
      </c>
      <c r="F60" t="s">
        <v>46</v>
      </c>
      <c r="G60" s="84" t="s">
        <v>80</v>
      </c>
      <c r="H60" s="30" t="s">
        <v>36</v>
      </c>
      <c r="I60" s="16"/>
      <c r="J60" s="30"/>
      <c r="K60" s="143"/>
      <c r="L60" s="143"/>
      <c r="M60" s="143"/>
      <c r="N60" s="143"/>
      <c r="O60" s="143"/>
      <c r="P60" s="31">
        <f t="shared" si="27"/>
        <v>0</v>
      </c>
      <c r="Q60" s="144"/>
      <c r="R60" s="143"/>
      <c r="S60" s="143"/>
      <c r="T60" s="143"/>
      <c r="U60" s="143"/>
      <c r="V60" s="143"/>
      <c r="W60" s="31">
        <f t="shared" si="28"/>
        <v>0</v>
      </c>
      <c r="X60" s="144"/>
      <c r="Y60" s="86"/>
      <c r="Z60" s="86"/>
      <c r="AA60" s="86"/>
      <c r="AB60" s="86"/>
      <c r="AC60" s="86"/>
      <c r="AD60" s="31">
        <f t="shared" si="29"/>
        <v>0</v>
      </c>
      <c r="AE60" s="144"/>
      <c r="AF60" s="86"/>
      <c r="AG60" s="86"/>
      <c r="AH60" s="86"/>
      <c r="AI60" s="86"/>
      <c r="AJ60" s="86"/>
      <c r="AK60" s="31">
        <f t="shared" si="30"/>
        <v>0</v>
      </c>
      <c r="AL60" s="144"/>
      <c r="AM60" s="86"/>
      <c r="AN60" s="86"/>
      <c r="AO60" s="86"/>
      <c r="AP60" s="86"/>
      <c r="AQ60" s="86"/>
      <c r="AR60" s="31">
        <f t="shared" si="31"/>
        <v>0</v>
      </c>
      <c r="AS60" s="27"/>
      <c r="AT60" s="27"/>
      <c r="AU60" s="27"/>
    </row>
    <row r="61" spans="1:47" customFormat="1" x14ac:dyDescent="0.3">
      <c r="A61" s="16"/>
      <c r="B61" s="16"/>
      <c r="C61" s="16"/>
      <c r="D61" s="16"/>
      <c r="E61" s="29" t="s">
        <v>39</v>
      </c>
      <c r="F61" t="s">
        <v>46</v>
      </c>
      <c r="G61" s="84" t="s">
        <v>80</v>
      </c>
      <c r="H61" s="30" t="s">
        <v>36</v>
      </c>
      <c r="I61" s="16"/>
      <c r="J61" s="30"/>
      <c r="K61" s="143"/>
      <c r="L61" s="143"/>
      <c r="M61" s="143"/>
      <c r="N61" s="143"/>
      <c r="O61" s="143"/>
      <c r="P61" s="31">
        <f t="shared" si="27"/>
        <v>0</v>
      </c>
      <c r="Q61" s="144"/>
      <c r="R61" s="143"/>
      <c r="S61" s="143"/>
      <c r="T61" s="143"/>
      <c r="U61" s="143"/>
      <c r="V61" s="143"/>
      <c r="W61" s="31">
        <f t="shared" si="28"/>
        <v>0</v>
      </c>
      <c r="X61" s="144"/>
      <c r="Y61" s="86"/>
      <c r="Z61" s="86"/>
      <c r="AA61" s="86"/>
      <c r="AB61" s="86"/>
      <c r="AC61" s="86"/>
      <c r="AD61" s="31">
        <f t="shared" si="29"/>
        <v>0</v>
      </c>
      <c r="AE61" s="144"/>
      <c r="AF61" s="86"/>
      <c r="AG61" s="86"/>
      <c r="AH61" s="86"/>
      <c r="AI61" s="86"/>
      <c r="AJ61" s="86"/>
      <c r="AK61" s="31">
        <f t="shared" si="30"/>
        <v>0</v>
      </c>
      <c r="AL61" s="144"/>
      <c r="AM61" s="86"/>
      <c r="AN61" s="86"/>
      <c r="AO61" s="86"/>
      <c r="AP61" s="86"/>
      <c r="AQ61" s="86"/>
      <c r="AR61" s="31">
        <f t="shared" si="31"/>
        <v>0</v>
      </c>
      <c r="AS61" s="27"/>
      <c r="AT61" s="27"/>
      <c r="AU61" s="27"/>
    </row>
    <row r="62" spans="1:47" customFormat="1" x14ac:dyDescent="0.3">
      <c r="A62" s="16"/>
      <c r="B62" s="16"/>
      <c r="C62" s="16"/>
      <c r="D62" s="16"/>
      <c r="E62" s="29" t="s">
        <v>40</v>
      </c>
      <c r="F62" t="s">
        <v>46</v>
      </c>
      <c r="G62" s="84" t="s">
        <v>80</v>
      </c>
      <c r="H62" s="30" t="s">
        <v>36</v>
      </c>
      <c r="I62" s="16"/>
      <c r="J62" s="30"/>
      <c r="K62" s="143"/>
      <c r="L62" s="143"/>
      <c r="M62" s="143"/>
      <c r="N62" s="143"/>
      <c r="O62" s="143"/>
      <c r="P62" s="31">
        <f t="shared" si="27"/>
        <v>0</v>
      </c>
      <c r="Q62" s="144"/>
      <c r="R62" s="143"/>
      <c r="S62" s="143"/>
      <c r="T62" s="143"/>
      <c r="U62" s="143"/>
      <c r="V62" s="143"/>
      <c r="W62" s="31">
        <f t="shared" si="28"/>
        <v>0</v>
      </c>
      <c r="X62" s="144"/>
      <c r="Y62" s="86"/>
      <c r="Z62" s="86"/>
      <c r="AA62" s="86"/>
      <c r="AB62" s="86"/>
      <c r="AC62" s="86"/>
      <c r="AD62" s="31">
        <f t="shared" si="29"/>
        <v>0</v>
      </c>
      <c r="AE62" s="144"/>
      <c r="AF62" s="86"/>
      <c r="AG62" s="86"/>
      <c r="AH62" s="86"/>
      <c r="AI62" s="86"/>
      <c r="AJ62" s="86"/>
      <c r="AK62" s="31">
        <f t="shared" si="30"/>
        <v>0</v>
      </c>
      <c r="AL62" s="144"/>
      <c r="AM62" s="86"/>
      <c r="AN62" s="86"/>
      <c r="AO62" s="86"/>
      <c r="AP62" s="86"/>
      <c r="AQ62" s="86"/>
      <c r="AR62" s="31">
        <f t="shared" si="31"/>
        <v>0</v>
      </c>
      <c r="AS62" s="27"/>
      <c r="AT62" s="27"/>
      <c r="AU62" s="27"/>
    </row>
    <row r="63" spans="1:47" customFormat="1" x14ac:dyDescent="0.3">
      <c r="A63" s="16"/>
      <c r="B63" s="16"/>
      <c r="C63" s="16"/>
      <c r="D63" s="16"/>
      <c r="E63" s="29" t="s">
        <v>41</v>
      </c>
      <c r="F63" t="s">
        <v>46</v>
      </c>
      <c r="G63" s="84" t="s">
        <v>80</v>
      </c>
      <c r="H63" s="30" t="s">
        <v>36</v>
      </c>
      <c r="I63" s="16"/>
      <c r="J63" s="30"/>
      <c r="K63" s="143"/>
      <c r="L63" s="143"/>
      <c r="M63" s="143"/>
      <c r="N63" s="143"/>
      <c r="O63" s="143"/>
      <c r="P63" s="31">
        <f t="shared" si="27"/>
        <v>0</v>
      </c>
      <c r="Q63" s="144"/>
      <c r="R63" s="143"/>
      <c r="S63" s="143"/>
      <c r="T63" s="143"/>
      <c r="U63" s="143"/>
      <c r="V63" s="143"/>
      <c r="W63" s="31">
        <f t="shared" si="28"/>
        <v>0</v>
      </c>
      <c r="X63" s="144"/>
      <c r="Y63" s="86"/>
      <c r="Z63" s="86"/>
      <c r="AA63" s="86"/>
      <c r="AB63" s="86"/>
      <c r="AC63" s="86"/>
      <c r="AD63" s="31">
        <f t="shared" si="29"/>
        <v>0</v>
      </c>
      <c r="AE63" s="144"/>
      <c r="AF63" s="86"/>
      <c r="AG63" s="86"/>
      <c r="AH63" s="86"/>
      <c r="AI63" s="86"/>
      <c r="AJ63" s="86"/>
      <c r="AK63" s="31">
        <f t="shared" si="30"/>
        <v>0</v>
      </c>
      <c r="AL63" s="144"/>
      <c r="AM63" s="86"/>
      <c r="AN63" s="86"/>
      <c r="AO63" s="86"/>
      <c r="AP63" s="86"/>
      <c r="AQ63" s="86"/>
      <c r="AR63" s="31">
        <f t="shared" si="31"/>
        <v>0</v>
      </c>
      <c r="AS63" s="27"/>
      <c r="AT63" s="27"/>
      <c r="AU63" s="27"/>
    </row>
    <row r="64" spans="1:47" customFormat="1" x14ac:dyDescent="0.3">
      <c r="A64" s="16"/>
      <c r="B64" s="16"/>
      <c r="C64" s="16"/>
      <c r="D64" s="16"/>
      <c r="E64" s="29" t="s">
        <v>42</v>
      </c>
      <c r="F64" t="s">
        <v>46</v>
      </c>
      <c r="G64" s="84" t="s">
        <v>80</v>
      </c>
      <c r="H64" s="30" t="s">
        <v>36</v>
      </c>
      <c r="I64" s="16"/>
      <c r="J64" s="30"/>
      <c r="K64" s="143"/>
      <c r="L64" s="143"/>
      <c r="M64" s="143"/>
      <c r="N64" s="143"/>
      <c r="O64" s="143"/>
      <c r="P64" s="31">
        <f t="shared" si="27"/>
        <v>0</v>
      </c>
      <c r="Q64" s="144"/>
      <c r="R64" s="143"/>
      <c r="S64" s="143"/>
      <c r="T64" s="143"/>
      <c r="U64" s="143"/>
      <c r="V64" s="143"/>
      <c r="W64" s="31">
        <f t="shared" si="28"/>
        <v>0</v>
      </c>
      <c r="X64" s="144"/>
      <c r="Y64" s="86"/>
      <c r="Z64" s="86"/>
      <c r="AA64" s="86"/>
      <c r="AB64" s="86"/>
      <c r="AC64" s="86"/>
      <c r="AD64" s="31">
        <f t="shared" si="29"/>
        <v>0</v>
      </c>
      <c r="AE64" s="144"/>
      <c r="AF64" s="86"/>
      <c r="AG64" s="86"/>
      <c r="AH64" s="86"/>
      <c r="AI64" s="86"/>
      <c r="AJ64" s="86"/>
      <c r="AK64" s="31">
        <f t="shared" si="30"/>
        <v>0</v>
      </c>
      <c r="AL64" s="144"/>
      <c r="AM64" s="86"/>
      <c r="AN64" s="86"/>
      <c r="AO64" s="86"/>
      <c r="AP64" s="86"/>
      <c r="AQ64" s="86"/>
      <c r="AR64" s="31">
        <f t="shared" si="31"/>
        <v>0</v>
      </c>
      <c r="AS64" s="27"/>
      <c r="AT64" s="27"/>
      <c r="AU64" s="27"/>
    </row>
    <row r="65" spans="1:47" customFormat="1" x14ac:dyDescent="0.3">
      <c r="A65" s="16"/>
      <c r="B65" s="16"/>
      <c r="C65" s="16"/>
      <c r="D65" s="16"/>
      <c r="E65" s="17" t="s">
        <v>183</v>
      </c>
      <c r="F65" t="s">
        <v>46</v>
      </c>
      <c r="G65" s="84" t="s">
        <v>80</v>
      </c>
      <c r="H65" s="30" t="s">
        <v>36</v>
      </c>
      <c r="I65" s="30"/>
      <c r="J65" s="30"/>
      <c r="K65" s="31">
        <f t="shared" ref="K65:O65" si="32">SUM(K58:K64)</f>
        <v>0</v>
      </c>
      <c r="L65" s="31">
        <f t="shared" si="32"/>
        <v>0</v>
      </c>
      <c r="M65" s="31">
        <f t="shared" si="32"/>
        <v>0</v>
      </c>
      <c r="N65" s="31">
        <f t="shared" si="32"/>
        <v>0</v>
      </c>
      <c r="O65" s="31">
        <f t="shared" si="32"/>
        <v>0</v>
      </c>
      <c r="P65" s="23">
        <f t="shared" si="27"/>
        <v>0</v>
      </c>
      <c r="Q65" s="27"/>
      <c r="R65" s="31">
        <f t="shared" ref="R65:V65" si="33">SUM(R58:R64)</f>
        <v>0</v>
      </c>
      <c r="S65" s="31">
        <f t="shared" si="33"/>
        <v>0</v>
      </c>
      <c r="T65" s="31">
        <f t="shared" si="33"/>
        <v>0</v>
      </c>
      <c r="U65" s="31">
        <f t="shared" si="33"/>
        <v>0</v>
      </c>
      <c r="V65" s="31">
        <f t="shared" si="33"/>
        <v>0</v>
      </c>
      <c r="W65" s="23">
        <f t="shared" si="28"/>
        <v>0</v>
      </c>
      <c r="X65" s="27"/>
      <c r="Y65" s="31">
        <f t="shared" ref="Y65:AC65" si="34">SUM(Y58:Y64)</f>
        <v>0</v>
      </c>
      <c r="Z65" s="31">
        <f t="shared" si="34"/>
        <v>0</v>
      </c>
      <c r="AA65" s="31">
        <f t="shared" si="34"/>
        <v>0</v>
      </c>
      <c r="AB65" s="31">
        <f t="shared" si="34"/>
        <v>0</v>
      </c>
      <c r="AC65" s="31">
        <f t="shared" si="34"/>
        <v>0</v>
      </c>
      <c r="AD65" s="23">
        <f t="shared" si="29"/>
        <v>0</v>
      </c>
      <c r="AE65" s="27"/>
      <c r="AF65" s="31">
        <f t="shared" ref="AF65:AJ65" si="35">SUM(AF58:AF64)</f>
        <v>0</v>
      </c>
      <c r="AG65" s="31">
        <f t="shared" si="35"/>
        <v>0</v>
      </c>
      <c r="AH65" s="31">
        <f t="shared" si="35"/>
        <v>0</v>
      </c>
      <c r="AI65" s="31">
        <f t="shared" si="35"/>
        <v>0</v>
      </c>
      <c r="AJ65" s="31">
        <f t="shared" si="35"/>
        <v>0</v>
      </c>
      <c r="AK65" s="23">
        <f t="shared" si="30"/>
        <v>0</v>
      </c>
      <c r="AL65" s="27"/>
      <c r="AM65" s="31">
        <f t="shared" ref="AM65:AQ65" si="36">SUM(AM58:AM64)</f>
        <v>0</v>
      </c>
      <c r="AN65" s="31">
        <f t="shared" si="36"/>
        <v>0</v>
      </c>
      <c r="AO65" s="31">
        <f t="shared" si="36"/>
        <v>0</v>
      </c>
      <c r="AP65" s="31">
        <f t="shared" si="36"/>
        <v>0</v>
      </c>
      <c r="AQ65" s="31">
        <f t="shared" si="36"/>
        <v>0</v>
      </c>
      <c r="AR65" s="23">
        <f t="shared" si="31"/>
        <v>0</v>
      </c>
      <c r="AS65" s="27"/>
      <c r="AT65" s="27"/>
      <c r="AU65" s="27"/>
    </row>
    <row r="66" spans="1:47" customFormat="1" x14ac:dyDescent="0.3">
      <c r="A66" s="16"/>
      <c r="B66" s="16"/>
      <c r="C66" s="16"/>
      <c r="D66" s="16"/>
      <c r="E66" s="26"/>
      <c r="F66" s="16"/>
      <c r="G66" s="25"/>
      <c r="H66" s="16"/>
      <c r="I66" s="16"/>
      <c r="J66" s="16"/>
      <c r="K66" s="16"/>
      <c r="L66" s="16"/>
      <c r="M66" s="16"/>
      <c r="N66" s="16"/>
      <c r="O66" s="16"/>
      <c r="P66" s="27"/>
      <c r="Q66" s="27"/>
      <c r="R66" s="16"/>
      <c r="S66" s="16"/>
      <c r="T66" s="16"/>
      <c r="U66" s="16"/>
      <c r="V66" s="16"/>
      <c r="W66" s="27"/>
      <c r="X66" s="27"/>
      <c r="Y66" s="16"/>
      <c r="Z66" s="16"/>
      <c r="AA66" s="16"/>
      <c r="AB66" s="16"/>
      <c r="AC66" s="16"/>
      <c r="AD66" s="27"/>
      <c r="AE66" s="27"/>
      <c r="AF66" s="16"/>
      <c r="AG66" s="16"/>
      <c r="AH66" s="16"/>
      <c r="AI66" s="16"/>
      <c r="AJ66" s="16"/>
      <c r="AK66" s="27"/>
      <c r="AL66" s="27"/>
      <c r="AM66" s="16"/>
      <c r="AN66" s="16"/>
      <c r="AO66" s="16"/>
      <c r="AP66" s="16"/>
      <c r="AQ66" s="16"/>
      <c r="AR66" s="27"/>
      <c r="AS66" s="27"/>
      <c r="AT66" s="27"/>
      <c r="AU66" s="27"/>
    </row>
    <row r="67" spans="1:47" customFormat="1" x14ac:dyDescent="0.3">
      <c r="A67" s="16"/>
      <c r="B67" s="16"/>
      <c r="C67" s="16"/>
      <c r="D67" s="16"/>
      <c r="E67" s="28" t="s">
        <v>191</v>
      </c>
      <c r="F67" s="28" t="s">
        <v>32</v>
      </c>
      <c r="G67" s="17" t="s">
        <v>33</v>
      </c>
      <c r="H67" s="17" t="s">
        <v>3</v>
      </c>
      <c r="I67" s="17" t="s">
        <v>44</v>
      </c>
      <c r="J67" s="17"/>
      <c r="K67" s="16"/>
      <c r="L67" s="16"/>
      <c r="M67" s="16"/>
      <c r="N67" s="16"/>
      <c r="O67" s="16"/>
      <c r="P67" s="27"/>
      <c r="Q67" s="27"/>
      <c r="R67" s="16"/>
      <c r="S67" s="16"/>
      <c r="T67" s="16"/>
      <c r="U67" s="16"/>
      <c r="V67" s="16"/>
      <c r="W67" s="27"/>
      <c r="X67" s="27"/>
      <c r="Y67" s="16"/>
      <c r="Z67" s="16"/>
      <c r="AA67" s="16"/>
      <c r="AB67" s="16"/>
      <c r="AC67" s="16"/>
      <c r="AD67" s="27"/>
      <c r="AE67" s="27"/>
      <c r="AF67" s="16"/>
      <c r="AG67" s="16"/>
      <c r="AH67" s="16"/>
      <c r="AI67" s="16"/>
      <c r="AJ67" s="16"/>
      <c r="AK67" s="27"/>
      <c r="AL67" s="27"/>
      <c r="AM67" s="16"/>
      <c r="AN67" s="16"/>
      <c r="AO67" s="16"/>
      <c r="AP67" s="16"/>
      <c r="AQ67" s="16"/>
      <c r="AR67" s="27"/>
      <c r="AS67" s="27"/>
      <c r="AT67" s="27"/>
      <c r="AU67" s="27"/>
    </row>
    <row r="68" spans="1:47" customFormat="1" x14ac:dyDescent="0.3">
      <c r="A68" s="16"/>
      <c r="B68" s="16"/>
      <c r="C68" s="16"/>
      <c r="D68" s="16"/>
      <c r="E68" s="34" t="s">
        <v>34</v>
      </c>
      <c r="F68" t="s">
        <v>46</v>
      </c>
      <c r="G68" s="16" t="s">
        <v>80</v>
      </c>
      <c r="H68" s="32" t="s">
        <v>24</v>
      </c>
      <c r="I68" s="33">
        <v>0</v>
      </c>
      <c r="J68" s="32"/>
      <c r="K68" s="86"/>
      <c r="L68" s="86"/>
      <c r="M68" s="86"/>
      <c r="N68" s="86"/>
      <c r="O68" s="86"/>
      <c r="P68" s="23">
        <f t="shared" ref="P68:P75" si="37">SUM(K68:O68)</f>
        <v>0</v>
      </c>
      <c r="Q68" s="27"/>
      <c r="R68" s="86"/>
      <c r="S68" s="86"/>
      <c r="T68" s="86"/>
      <c r="U68" s="86"/>
      <c r="V68" s="86"/>
      <c r="W68" s="23">
        <f t="shared" ref="W68:W75" si="38">SUM(R68:V68)</f>
        <v>0</v>
      </c>
      <c r="X68" s="27"/>
      <c r="Y68" s="86"/>
      <c r="Z68" s="86"/>
      <c r="AA68" s="86"/>
      <c r="AB68" s="86"/>
      <c r="AC68" s="86"/>
      <c r="AD68" s="23">
        <f t="shared" ref="AD68:AD75" si="39">SUM(Y68:AC68)</f>
        <v>0</v>
      </c>
      <c r="AE68" s="27"/>
      <c r="AF68" s="86"/>
      <c r="AG68" s="86"/>
      <c r="AH68" s="86"/>
      <c r="AI68" s="86"/>
      <c r="AJ68" s="86"/>
      <c r="AK68" s="23">
        <f t="shared" ref="AK68:AK75" si="40">SUM(AF68:AJ68)</f>
        <v>0</v>
      </c>
      <c r="AL68" s="27"/>
      <c r="AM68" s="86"/>
      <c r="AN68" s="86"/>
      <c r="AO68" s="86"/>
      <c r="AP68" s="86"/>
      <c r="AQ68" s="86"/>
      <c r="AR68" s="23">
        <f t="shared" ref="AR68:AR75" si="41">SUM(AM68:AQ68)</f>
        <v>0</v>
      </c>
      <c r="AS68" s="27"/>
      <c r="AT68" s="27"/>
      <c r="AU68" s="27"/>
    </row>
    <row r="69" spans="1:47" customFormat="1" x14ac:dyDescent="0.3">
      <c r="A69" s="16"/>
      <c r="B69" s="16"/>
      <c r="C69" s="16"/>
      <c r="D69" s="16"/>
      <c r="E69" s="29" t="s">
        <v>37</v>
      </c>
      <c r="F69" t="s">
        <v>46</v>
      </c>
      <c r="G69" s="84" t="s">
        <v>80</v>
      </c>
      <c r="H69" s="32" t="s">
        <v>24</v>
      </c>
      <c r="I69" s="33">
        <f t="shared" ref="I69:I74" si="42">I68+0.2</f>
        <v>0.2</v>
      </c>
      <c r="J69" s="32"/>
      <c r="K69" s="86"/>
      <c r="L69" s="86"/>
      <c r="M69" s="86"/>
      <c r="N69" s="86"/>
      <c r="O69" s="86"/>
      <c r="P69" s="23">
        <f t="shared" si="37"/>
        <v>0</v>
      </c>
      <c r="Q69" s="27"/>
      <c r="R69" s="86"/>
      <c r="S69" s="86"/>
      <c r="T69" s="86"/>
      <c r="U69" s="86"/>
      <c r="V69" s="86"/>
      <c r="W69" s="23">
        <f t="shared" si="38"/>
        <v>0</v>
      </c>
      <c r="X69" s="27"/>
      <c r="Y69" s="86"/>
      <c r="Z69" s="86"/>
      <c r="AA69" s="86"/>
      <c r="AB69" s="86"/>
      <c r="AC69" s="86"/>
      <c r="AD69" s="23">
        <f t="shared" si="39"/>
        <v>0</v>
      </c>
      <c r="AE69" s="27"/>
      <c r="AF69" s="86"/>
      <c r="AG69" s="86"/>
      <c r="AH69" s="86"/>
      <c r="AI69" s="86"/>
      <c r="AJ69" s="86"/>
      <c r="AK69" s="23">
        <f t="shared" si="40"/>
        <v>0</v>
      </c>
      <c r="AL69" s="27"/>
      <c r="AM69" s="86"/>
      <c r="AN69" s="86"/>
      <c r="AO69" s="86"/>
      <c r="AP69" s="86"/>
      <c r="AQ69" s="86"/>
      <c r="AR69" s="23">
        <f t="shared" si="41"/>
        <v>0</v>
      </c>
      <c r="AS69" s="27"/>
      <c r="AT69" s="27"/>
      <c r="AU69" s="27"/>
    </row>
    <row r="70" spans="1:47" customFormat="1" x14ac:dyDescent="0.3">
      <c r="A70" s="16"/>
      <c r="B70" s="16"/>
      <c r="C70" s="16"/>
      <c r="D70" s="16"/>
      <c r="E70" s="29" t="s">
        <v>38</v>
      </c>
      <c r="F70" t="s">
        <v>46</v>
      </c>
      <c r="G70" s="84" t="s">
        <v>80</v>
      </c>
      <c r="H70" s="32" t="s">
        <v>24</v>
      </c>
      <c r="I70" s="33">
        <f t="shared" si="42"/>
        <v>0.4</v>
      </c>
      <c r="J70" s="32"/>
      <c r="K70" s="86"/>
      <c r="L70" s="86"/>
      <c r="M70" s="86"/>
      <c r="N70" s="86"/>
      <c r="O70" s="86"/>
      <c r="P70" s="23">
        <f t="shared" si="37"/>
        <v>0</v>
      </c>
      <c r="Q70" s="27"/>
      <c r="R70" s="86"/>
      <c r="S70" s="86"/>
      <c r="T70" s="86"/>
      <c r="U70" s="86"/>
      <c r="V70" s="86"/>
      <c r="W70" s="23">
        <f t="shared" si="38"/>
        <v>0</v>
      </c>
      <c r="X70" s="27"/>
      <c r="Y70" s="86"/>
      <c r="Z70" s="86"/>
      <c r="AA70" s="86"/>
      <c r="AB70" s="86"/>
      <c r="AC70" s="86"/>
      <c r="AD70" s="23">
        <f t="shared" si="39"/>
        <v>0</v>
      </c>
      <c r="AE70" s="27"/>
      <c r="AF70" s="86"/>
      <c r="AG70" s="86"/>
      <c r="AH70" s="86"/>
      <c r="AI70" s="86"/>
      <c r="AJ70" s="86"/>
      <c r="AK70" s="23">
        <f t="shared" si="40"/>
        <v>0</v>
      </c>
      <c r="AL70" s="27"/>
      <c r="AM70" s="86"/>
      <c r="AN70" s="86"/>
      <c r="AO70" s="86"/>
      <c r="AP70" s="86"/>
      <c r="AQ70" s="86"/>
      <c r="AR70" s="23">
        <f t="shared" si="41"/>
        <v>0</v>
      </c>
      <c r="AS70" s="27"/>
      <c r="AT70" s="27"/>
      <c r="AU70" s="27"/>
    </row>
    <row r="71" spans="1:47" customFormat="1" x14ac:dyDescent="0.3">
      <c r="A71" s="16"/>
      <c r="B71" s="16"/>
      <c r="C71" s="16"/>
      <c r="D71" s="16"/>
      <c r="E71" s="29" t="s">
        <v>39</v>
      </c>
      <c r="F71" t="s">
        <v>46</v>
      </c>
      <c r="G71" s="84" t="s">
        <v>80</v>
      </c>
      <c r="H71" s="32" t="s">
        <v>24</v>
      </c>
      <c r="I71" s="33">
        <f t="shared" si="42"/>
        <v>0.60000000000000009</v>
      </c>
      <c r="J71" s="32"/>
      <c r="K71" s="86"/>
      <c r="L71" s="86"/>
      <c r="M71" s="86"/>
      <c r="N71" s="86"/>
      <c r="O71" s="86"/>
      <c r="P71" s="23">
        <f t="shared" si="37"/>
        <v>0</v>
      </c>
      <c r="Q71" s="27"/>
      <c r="R71" s="86"/>
      <c r="S71" s="86"/>
      <c r="T71" s="86"/>
      <c r="U71" s="86"/>
      <c r="V71" s="86"/>
      <c r="W71" s="23">
        <f t="shared" si="38"/>
        <v>0</v>
      </c>
      <c r="X71" s="27"/>
      <c r="Y71" s="86"/>
      <c r="Z71" s="86"/>
      <c r="AA71" s="86"/>
      <c r="AB71" s="86"/>
      <c r="AC71" s="86"/>
      <c r="AD71" s="23">
        <f t="shared" si="39"/>
        <v>0</v>
      </c>
      <c r="AE71" s="27"/>
      <c r="AF71" s="86"/>
      <c r="AG71" s="86"/>
      <c r="AH71" s="86"/>
      <c r="AI71" s="86"/>
      <c r="AJ71" s="86"/>
      <c r="AK71" s="23">
        <f t="shared" si="40"/>
        <v>0</v>
      </c>
      <c r="AL71" s="27"/>
      <c r="AM71" s="86"/>
      <c r="AN71" s="86"/>
      <c r="AO71" s="86"/>
      <c r="AP71" s="86"/>
      <c r="AQ71" s="86"/>
      <c r="AR71" s="23">
        <f t="shared" si="41"/>
        <v>0</v>
      </c>
      <c r="AS71" s="27"/>
      <c r="AT71" s="27"/>
      <c r="AU71" s="27"/>
    </row>
    <row r="72" spans="1:47" customFormat="1" x14ac:dyDescent="0.3">
      <c r="A72" s="16"/>
      <c r="B72" s="16"/>
      <c r="C72" s="16"/>
      <c r="D72" s="16"/>
      <c r="E72" s="29" t="s">
        <v>40</v>
      </c>
      <c r="F72" t="s">
        <v>46</v>
      </c>
      <c r="G72" s="84" t="s">
        <v>80</v>
      </c>
      <c r="H72" s="32" t="s">
        <v>24</v>
      </c>
      <c r="I72" s="33">
        <f t="shared" si="42"/>
        <v>0.8</v>
      </c>
      <c r="J72" s="32"/>
      <c r="K72" s="86"/>
      <c r="L72" s="86"/>
      <c r="M72" s="86"/>
      <c r="N72" s="86"/>
      <c r="O72" s="86"/>
      <c r="P72" s="23">
        <f t="shared" si="37"/>
        <v>0</v>
      </c>
      <c r="Q72" s="27"/>
      <c r="R72" s="86"/>
      <c r="S72" s="86"/>
      <c r="T72" s="86"/>
      <c r="U72" s="86"/>
      <c r="V72" s="86"/>
      <c r="W72" s="23">
        <f t="shared" si="38"/>
        <v>0</v>
      </c>
      <c r="X72" s="27"/>
      <c r="Y72" s="86"/>
      <c r="Z72" s="86"/>
      <c r="AA72" s="86"/>
      <c r="AB72" s="86"/>
      <c r="AC72" s="86"/>
      <c r="AD72" s="23">
        <f t="shared" si="39"/>
        <v>0</v>
      </c>
      <c r="AE72" s="27"/>
      <c r="AF72" s="86"/>
      <c r="AG72" s="86"/>
      <c r="AH72" s="86"/>
      <c r="AI72" s="86"/>
      <c r="AJ72" s="86"/>
      <c r="AK72" s="23">
        <f t="shared" si="40"/>
        <v>0</v>
      </c>
      <c r="AL72" s="27"/>
      <c r="AM72" s="86"/>
      <c r="AN72" s="86"/>
      <c r="AO72" s="86"/>
      <c r="AP72" s="86"/>
      <c r="AQ72" s="86"/>
      <c r="AR72" s="23">
        <f t="shared" si="41"/>
        <v>0</v>
      </c>
      <c r="AS72" s="27"/>
      <c r="AT72" s="27"/>
      <c r="AU72" s="27"/>
    </row>
    <row r="73" spans="1:47" customFormat="1" x14ac:dyDescent="0.3">
      <c r="A73" s="16"/>
      <c r="B73" s="16"/>
      <c r="C73" s="16"/>
      <c r="D73" s="16"/>
      <c r="E73" s="29" t="s">
        <v>41</v>
      </c>
      <c r="F73" t="s">
        <v>46</v>
      </c>
      <c r="G73" s="84" t="s">
        <v>80</v>
      </c>
      <c r="H73" s="32" t="s">
        <v>24</v>
      </c>
      <c r="I73" s="33">
        <f t="shared" si="42"/>
        <v>1</v>
      </c>
      <c r="J73" s="32"/>
      <c r="K73" s="86"/>
      <c r="L73" s="86"/>
      <c r="M73" s="86"/>
      <c r="N73" s="86"/>
      <c r="O73" s="86"/>
      <c r="P73" s="23">
        <f t="shared" si="37"/>
        <v>0</v>
      </c>
      <c r="Q73" s="27"/>
      <c r="R73" s="86"/>
      <c r="S73" s="86"/>
      <c r="T73" s="86"/>
      <c r="U73" s="86"/>
      <c r="V73" s="86"/>
      <c r="W73" s="23">
        <f t="shared" si="38"/>
        <v>0</v>
      </c>
      <c r="X73" s="27"/>
      <c r="Y73" s="86"/>
      <c r="Z73" s="86"/>
      <c r="AA73" s="86"/>
      <c r="AB73" s="86"/>
      <c r="AC73" s="86"/>
      <c r="AD73" s="23">
        <f t="shared" si="39"/>
        <v>0</v>
      </c>
      <c r="AE73" s="27"/>
      <c r="AF73" s="86"/>
      <c r="AG73" s="86"/>
      <c r="AH73" s="86"/>
      <c r="AI73" s="86"/>
      <c r="AJ73" s="86"/>
      <c r="AK73" s="23">
        <f t="shared" si="40"/>
        <v>0</v>
      </c>
      <c r="AL73" s="27"/>
      <c r="AM73" s="86"/>
      <c r="AN73" s="86"/>
      <c r="AO73" s="86"/>
      <c r="AP73" s="86"/>
      <c r="AQ73" s="86"/>
      <c r="AR73" s="23">
        <f t="shared" si="41"/>
        <v>0</v>
      </c>
      <c r="AS73" s="27"/>
      <c r="AT73" s="27"/>
      <c r="AU73" s="27"/>
    </row>
    <row r="74" spans="1:47" customFormat="1" x14ac:dyDescent="0.3">
      <c r="A74" s="16"/>
      <c r="B74" s="16"/>
      <c r="C74" s="16"/>
      <c r="D74" s="16"/>
      <c r="E74" s="29" t="s">
        <v>42</v>
      </c>
      <c r="F74" t="s">
        <v>46</v>
      </c>
      <c r="G74" s="84" t="s">
        <v>80</v>
      </c>
      <c r="H74" s="30" t="s">
        <v>24</v>
      </c>
      <c r="I74" s="33">
        <f t="shared" si="42"/>
        <v>1.2</v>
      </c>
      <c r="J74" s="30"/>
      <c r="K74" s="86"/>
      <c r="L74" s="86"/>
      <c r="M74" s="86"/>
      <c r="N74" s="86"/>
      <c r="O74" s="86"/>
      <c r="P74" s="23">
        <f t="shared" si="37"/>
        <v>0</v>
      </c>
      <c r="Q74" s="27"/>
      <c r="R74" s="86"/>
      <c r="S74" s="86"/>
      <c r="T74" s="86"/>
      <c r="U74" s="86"/>
      <c r="V74" s="86"/>
      <c r="W74" s="23">
        <f t="shared" si="38"/>
        <v>0</v>
      </c>
      <c r="X74" s="27"/>
      <c r="Y74" s="86"/>
      <c r="Z74" s="86"/>
      <c r="AA74" s="86"/>
      <c r="AB74" s="86"/>
      <c r="AC74" s="86"/>
      <c r="AD74" s="23">
        <f t="shared" si="39"/>
        <v>0</v>
      </c>
      <c r="AE74" s="27"/>
      <c r="AF74" s="86"/>
      <c r="AG74" s="86"/>
      <c r="AH74" s="86"/>
      <c r="AI74" s="86"/>
      <c r="AJ74" s="86"/>
      <c r="AK74" s="23">
        <f t="shared" si="40"/>
        <v>0</v>
      </c>
      <c r="AL74" s="27"/>
      <c r="AM74" s="86"/>
      <c r="AN74" s="86"/>
      <c r="AO74" s="86"/>
      <c r="AP74" s="86"/>
      <c r="AQ74" s="86"/>
      <c r="AR74" s="23">
        <f t="shared" si="41"/>
        <v>0</v>
      </c>
      <c r="AS74" s="27"/>
      <c r="AT74" s="27"/>
      <c r="AU74" s="27"/>
    </row>
    <row r="75" spans="1:47" customFormat="1" x14ac:dyDescent="0.3">
      <c r="A75" s="16"/>
      <c r="B75" s="16"/>
      <c r="C75" s="16"/>
      <c r="D75" s="16"/>
      <c r="E75" s="17" t="s">
        <v>184</v>
      </c>
      <c r="F75" t="s">
        <v>46</v>
      </c>
      <c r="G75" s="84" t="s">
        <v>80</v>
      </c>
      <c r="H75" s="32" t="s">
        <v>24</v>
      </c>
      <c r="I75" s="32"/>
      <c r="J75" s="32"/>
      <c r="K75" s="36">
        <f>SUM(K68:K74)</f>
        <v>0</v>
      </c>
      <c r="L75" s="37">
        <f>SUM(L68:L74)</f>
        <v>0</v>
      </c>
      <c r="M75" s="37">
        <f>SUM(M68:M74)</f>
        <v>0</v>
      </c>
      <c r="N75" s="37">
        <f>SUM(N68:N74)</f>
        <v>0</v>
      </c>
      <c r="O75" s="37">
        <f>SUM(O68:O74)</f>
        <v>0</v>
      </c>
      <c r="P75" s="23">
        <f t="shared" si="37"/>
        <v>0</v>
      </c>
      <c r="Q75" s="27"/>
      <c r="R75" s="36">
        <f>SUM(R68:R74)</f>
        <v>0</v>
      </c>
      <c r="S75" s="37">
        <f>SUM(S68:S74)</f>
        <v>0</v>
      </c>
      <c r="T75" s="37">
        <f>SUM(T68:T74)</f>
        <v>0</v>
      </c>
      <c r="U75" s="37">
        <f>SUM(U68:U74)</f>
        <v>0</v>
      </c>
      <c r="V75" s="37">
        <f>SUM(V68:V74)</f>
        <v>0</v>
      </c>
      <c r="W75" s="23">
        <f t="shared" si="38"/>
        <v>0</v>
      </c>
      <c r="X75" s="27"/>
      <c r="Y75" s="36">
        <f>SUM(Y68:Y74)</f>
        <v>0</v>
      </c>
      <c r="Z75" s="37">
        <f>SUM(Z68:Z74)</f>
        <v>0</v>
      </c>
      <c r="AA75" s="37">
        <f>SUM(AA68:AA74)</f>
        <v>0</v>
      </c>
      <c r="AB75" s="37">
        <f>SUM(AB68:AB74)</f>
        <v>0</v>
      </c>
      <c r="AC75" s="37">
        <f>SUM(AC68:AC74)</f>
        <v>0</v>
      </c>
      <c r="AD75" s="23">
        <f t="shared" si="39"/>
        <v>0</v>
      </c>
      <c r="AE75" s="27"/>
      <c r="AF75" s="36">
        <f>SUM(AF68:AF74)</f>
        <v>0</v>
      </c>
      <c r="AG75" s="37">
        <f>SUM(AG68:AG74)</f>
        <v>0</v>
      </c>
      <c r="AH75" s="37">
        <f>SUM(AH68:AH74)</f>
        <v>0</v>
      </c>
      <c r="AI75" s="37">
        <f>SUM(AI68:AI74)</f>
        <v>0</v>
      </c>
      <c r="AJ75" s="37">
        <f>SUM(AJ68:AJ74)</f>
        <v>0</v>
      </c>
      <c r="AK75" s="23">
        <f t="shared" si="40"/>
        <v>0</v>
      </c>
      <c r="AL75" s="27"/>
      <c r="AM75" s="36">
        <f>SUM(AM68:AM74)</f>
        <v>0</v>
      </c>
      <c r="AN75" s="37">
        <f>SUM(AN68:AN74)</f>
        <v>0</v>
      </c>
      <c r="AO75" s="37">
        <f>SUM(AO68:AO74)</f>
        <v>0</v>
      </c>
      <c r="AP75" s="37">
        <f>SUM(AP68:AP74)</f>
        <v>0</v>
      </c>
      <c r="AQ75" s="37">
        <f>SUM(AQ68:AQ74)</f>
        <v>0</v>
      </c>
      <c r="AR75" s="23">
        <f t="shared" si="41"/>
        <v>0</v>
      </c>
      <c r="AS75" s="27"/>
      <c r="AT75" s="27"/>
      <c r="AU75" s="27"/>
    </row>
    <row r="76" spans="1:47" customFormat="1" x14ac:dyDescent="0.3">
      <c r="A76" s="17"/>
      <c r="B76" s="17"/>
      <c r="C76" s="17"/>
      <c r="D76" s="17"/>
      <c r="E76" s="25"/>
      <c r="F76" s="25"/>
      <c r="G76" s="25"/>
      <c r="H76" s="25"/>
      <c r="I76" s="25"/>
      <c r="J76" s="25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153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</row>
    <row r="77" spans="1:47" s="16" customFormat="1" ht="12.65" customHeight="1" x14ac:dyDescent="0.3">
      <c r="A77" s="12"/>
      <c r="B77" s="13" t="s">
        <v>47</v>
      </c>
      <c r="C77" s="14"/>
      <c r="D77" s="15"/>
      <c r="E77" s="15"/>
      <c r="F77" s="15"/>
      <c r="G77" s="15"/>
      <c r="H77" s="15"/>
      <c r="I77" s="14"/>
      <c r="J77" s="14"/>
      <c r="K77" s="15"/>
      <c r="L77" s="15"/>
      <c r="M77" s="15"/>
      <c r="N77" s="15"/>
      <c r="O77" s="15"/>
      <c r="P77" s="15"/>
      <c r="Q77" s="14"/>
      <c r="R77" s="15"/>
      <c r="S77" s="15"/>
      <c r="T77" s="15"/>
      <c r="U77" s="15"/>
      <c r="V77" s="15"/>
      <c r="W77" s="15"/>
      <c r="X77" s="14"/>
      <c r="Y77" s="15"/>
      <c r="Z77" s="15"/>
      <c r="AA77" s="15"/>
      <c r="AB77" s="15"/>
      <c r="AC77" s="15"/>
      <c r="AD77" s="15"/>
      <c r="AE77" s="14"/>
      <c r="AF77" s="15"/>
      <c r="AG77" s="15"/>
      <c r="AH77" s="15"/>
      <c r="AI77" s="15"/>
      <c r="AJ77" s="15"/>
      <c r="AK77" s="15"/>
      <c r="AL77" s="14"/>
      <c r="AM77" s="15"/>
      <c r="AN77" s="15"/>
      <c r="AO77" s="15"/>
      <c r="AP77" s="15"/>
      <c r="AQ77" s="15"/>
      <c r="AR77" s="15"/>
      <c r="AS77" s="14"/>
      <c r="AT77" s="14"/>
      <c r="AU77" s="14"/>
    </row>
    <row r="78" spans="1:47" s="16" customFormat="1" ht="12.65" customHeight="1" x14ac:dyDescent="0.3">
      <c r="A78" s="12"/>
      <c r="B78" s="17"/>
      <c r="C78" s="17"/>
      <c r="I78" s="17"/>
      <c r="J78" s="17"/>
      <c r="Q78" s="17"/>
      <c r="X78" s="17"/>
      <c r="AE78" s="17"/>
      <c r="AL78" s="17"/>
      <c r="AS78" s="17"/>
      <c r="AT78" s="17"/>
      <c r="AU78" s="17"/>
    </row>
    <row r="79" spans="1:47" s="16" customFormat="1" ht="12.65" customHeight="1" x14ac:dyDescent="0.3">
      <c r="A79" s="12"/>
      <c r="B79" s="17"/>
      <c r="C79" s="17" t="s">
        <v>48</v>
      </c>
      <c r="J79" s="17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</row>
    <row r="80" spans="1:47" s="16" customFormat="1" ht="12.65" customHeight="1" x14ac:dyDescent="0.3">
      <c r="A80" s="12"/>
      <c r="B80" s="17"/>
      <c r="E80" s="16" t="s">
        <v>22</v>
      </c>
      <c r="G80" s="22" t="s">
        <v>80</v>
      </c>
      <c r="H80" s="16" t="s">
        <v>49</v>
      </c>
      <c r="I80" s="135">
        <f>'SRVD and LVSVD'!I38*1000</f>
        <v>89.5</v>
      </c>
      <c r="J80" s="17"/>
      <c r="L80" s="21"/>
      <c r="M80" s="21"/>
      <c r="N80" s="21"/>
      <c r="O80" s="21"/>
      <c r="P80" s="120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</row>
    <row r="81" spans="1:47" s="16" customFormat="1" ht="12.65" customHeight="1" x14ac:dyDescent="0.3">
      <c r="A81" s="12"/>
      <c r="B81" s="17"/>
      <c r="E81" s="16" t="s">
        <v>25</v>
      </c>
      <c r="G81" s="22" t="s">
        <v>80</v>
      </c>
      <c r="H81" s="16" t="s">
        <v>49</v>
      </c>
      <c r="I81" s="135">
        <f>'SRVD and LVSVD'!I39*1000</f>
        <v>63.4</v>
      </c>
      <c r="J81" s="17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</row>
    <row r="82" spans="1:47" s="16" customFormat="1" ht="12.65" customHeight="1" x14ac:dyDescent="0.3">
      <c r="A82" s="12"/>
      <c r="B82" s="17"/>
      <c r="I82" s="160"/>
      <c r="J82" s="17"/>
      <c r="L82" s="17"/>
      <c r="M82" s="17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</row>
    <row r="83" spans="1:47" s="16" customFormat="1" ht="12.65" customHeight="1" x14ac:dyDescent="0.3">
      <c r="A83" s="12"/>
      <c r="B83" s="17"/>
      <c r="C83" s="17" t="s">
        <v>50</v>
      </c>
      <c r="I83" s="160"/>
      <c r="J83" s="17"/>
      <c r="L83" s="17"/>
      <c r="M83" s="17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</row>
    <row r="84" spans="1:47" s="16" customFormat="1" ht="12.65" customHeight="1" x14ac:dyDescent="0.3">
      <c r="A84" s="12"/>
      <c r="B84" s="17"/>
      <c r="E84" s="16" t="s">
        <v>26</v>
      </c>
      <c r="G84" s="22" t="s">
        <v>27</v>
      </c>
      <c r="H84" s="16" t="s">
        <v>51</v>
      </c>
      <c r="I84" s="135">
        <f>'SRVD and LVSVD'!I42*1000</f>
        <v>49.8</v>
      </c>
      <c r="J84" s="17"/>
      <c r="L84" s="17"/>
      <c r="M84" s="17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</row>
    <row r="85" spans="1:47" s="16" customFormat="1" ht="12.65" customHeight="1" x14ac:dyDescent="0.3">
      <c r="A85" s="12"/>
      <c r="B85" s="17"/>
      <c r="E85" s="16" t="s">
        <v>29</v>
      </c>
      <c r="G85" s="22" t="s">
        <v>27</v>
      </c>
      <c r="H85" s="16" t="s">
        <v>51</v>
      </c>
      <c r="I85" s="135">
        <f>'SRVD and LVSVD'!I43*1000</f>
        <v>141.30000000000001</v>
      </c>
      <c r="J85" s="17"/>
      <c r="L85" s="17"/>
      <c r="M85" s="17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</row>
    <row r="86" spans="1:47" s="16" customFormat="1" ht="12.65" customHeight="1" x14ac:dyDescent="0.3">
      <c r="A86" s="12"/>
      <c r="B86" s="17"/>
      <c r="E86" s="16" t="s">
        <v>26</v>
      </c>
      <c r="G86" s="16" t="s">
        <v>30</v>
      </c>
      <c r="H86" s="16" t="s">
        <v>51</v>
      </c>
      <c r="I86" s="135">
        <f>'SRVD and LVSVD'!I44*1000</f>
        <v>39.6</v>
      </c>
      <c r="J86" s="17"/>
      <c r="L86" s="17"/>
      <c r="M86" s="17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</row>
    <row r="87" spans="1:47" s="16" customFormat="1" ht="12.65" customHeight="1" x14ac:dyDescent="0.3">
      <c r="A87" s="12"/>
      <c r="B87" s="17"/>
      <c r="E87" s="16" t="s">
        <v>29</v>
      </c>
      <c r="G87" s="16" t="s">
        <v>30</v>
      </c>
      <c r="H87" s="16" t="s">
        <v>51</v>
      </c>
      <c r="I87" s="135">
        <f>'SRVD and LVSVD'!I45*1000</f>
        <v>132</v>
      </c>
      <c r="J87" s="17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</row>
    <row r="88" spans="1:47" s="16" customFormat="1" ht="12.65" customHeight="1" x14ac:dyDescent="0.3">
      <c r="A88" s="12"/>
      <c r="B88" s="17"/>
      <c r="I88" s="161"/>
      <c r="J88" s="17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</row>
    <row r="89" spans="1:47" s="16" customFormat="1" ht="12.65" customHeight="1" x14ac:dyDescent="0.3">
      <c r="A89" s="12"/>
      <c r="B89" s="17"/>
      <c r="C89" s="17" t="s">
        <v>52</v>
      </c>
      <c r="I89" s="152"/>
      <c r="J89" s="17"/>
      <c r="K89" s="5" t="s">
        <v>53</v>
      </c>
      <c r="L89" s="5" t="s">
        <v>54</v>
      </c>
      <c r="M89" s="5" t="s">
        <v>55</v>
      </c>
      <c r="N89" s="5" t="s">
        <v>56</v>
      </c>
      <c r="O89" s="5" t="s">
        <v>57</v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</row>
    <row r="90" spans="1:47" s="16" customFormat="1" ht="12.65" customHeight="1" x14ac:dyDescent="0.3">
      <c r="A90" s="12"/>
      <c r="B90" s="17"/>
      <c r="E90" s="16" t="s">
        <v>22</v>
      </c>
      <c r="G90" s="22" t="s">
        <v>80</v>
      </c>
      <c r="H90" s="16" t="s">
        <v>49</v>
      </c>
      <c r="I90" s="152"/>
      <c r="J90" s="17"/>
      <c r="K90" s="162">
        <f>$I$80*(1-(1/(1+$I$15)^K$19))</f>
        <v>0</v>
      </c>
      <c r="L90" s="162">
        <f t="shared" ref="L90:O90" si="43">$I$80*(1-(1/(1+$I$15)^L$19))</f>
        <v>0</v>
      </c>
      <c r="M90" s="162">
        <f t="shared" si="43"/>
        <v>0</v>
      </c>
      <c r="N90" s="162">
        <f t="shared" si="43"/>
        <v>0</v>
      </c>
      <c r="O90" s="162">
        <f t="shared" si="43"/>
        <v>0</v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</row>
    <row r="91" spans="1:47" s="16" customFormat="1" ht="12.65" customHeight="1" x14ac:dyDescent="0.3">
      <c r="A91" s="12"/>
      <c r="B91" s="17"/>
      <c r="E91" s="16" t="s">
        <v>25</v>
      </c>
      <c r="G91" s="22" t="s">
        <v>80</v>
      </c>
      <c r="H91" s="16" t="s">
        <v>49</v>
      </c>
      <c r="I91" s="152"/>
      <c r="J91" s="17"/>
      <c r="K91" s="162">
        <f>$I$81*(1-(1/(1+$I$15)^K$19))</f>
        <v>0</v>
      </c>
      <c r="L91" s="162">
        <f>$I$81*(1-(1/(1+$I$15)^L$19))</f>
        <v>0</v>
      </c>
      <c r="M91" s="162">
        <f>$I$81*(1-(1/(1+$I$15)^M$19))</f>
        <v>0</v>
      </c>
      <c r="N91" s="162">
        <f>$I$81*(1-(1/(1+$I$15)^N$19))</f>
        <v>0</v>
      </c>
      <c r="O91" s="162">
        <f>$I$81*(1-(1/(1+$I$15)^O$19))</f>
        <v>0</v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</row>
    <row r="92" spans="1:47" s="16" customFormat="1" ht="12.65" customHeight="1" x14ac:dyDescent="0.3">
      <c r="A92" s="12"/>
      <c r="B92" s="17"/>
      <c r="E92" s="16" t="s">
        <v>26</v>
      </c>
      <c r="G92" s="22" t="s">
        <v>27</v>
      </c>
      <c r="H92" s="16" t="s">
        <v>51</v>
      </c>
      <c r="I92" s="152"/>
      <c r="J92" s="17"/>
      <c r="K92" s="162">
        <f>$I$84*(1-(1/(1+$I$15)^K$19))</f>
        <v>0</v>
      </c>
      <c r="L92" s="162">
        <f t="shared" ref="L92:O92" si="44">$I$84*(1-(1/(1+$I$15)^L$19))</f>
        <v>0</v>
      </c>
      <c r="M92" s="162">
        <f t="shared" si="44"/>
        <v>0</v>
      </c>
      <c r="N92" s="162">
        <f t="shared" si="44"/>
        <v>0</v>
      </c>
      <c r="O92" s="162">
        <f t="shared" si="44"/>
        <v>0</v>
      </c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</row>
    <row r="93" spans="1:47" s="16" customFormat="1" ht="12.65" customHeight="1" x14ac:dyDescent="0.3">
      <c r="A93" s="12"/>
      <c r="B93" s="17"/>
      <c r="E93" s="16" t="s">
        <v>29</v>
      </c>
      <c r="G93" s="22" t="s">
        <v>27</v>
      </c>
      <c r="H93" s="16" t="s">
        <v>51</v>
      </c>
      <c r="I93" s="152"/>
      <c r="J93" s="17"/>
      <c r="K93" s="162">
        <f>$I$85*(1-(1/(1+$I$15)^K$19))</f>
        <v>0</v>
      </c>
      <c r="L93" s="162">
        <f t="shared" ref="L93:O93" si="45">$I$85*(1-(1/(1+$I$15)^L$19))</f>
        <v>0</v>
      </c>
      <c r="M93" s="162">
        <f t="shared" si="45"/>
        <v>0</v>
      </c>
      <c r="N93" s="162">
        <f t="shared" si="45"/>
        <v>0</v>
      </c>
      <c r="O93" s="162">
        <f t="shared" si="45"/>
        <v>0</v>
      </c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</row>
    <row r="94" spans="1:47" s="16" customFormat="1" ht="12.65" customHeight="1" x14ac:dyDescent="0.3">
      <c r="A94" s="12"/>
      <c r="B94" s="17"/>
      <c r="E94" s="16" t="s">
        <v>26</v>
      </c>
      <c r="G94" s="16" t="s">
        <v>30</v>
      </c>
      <c r="H94" s="16" t="s">
        <v>51</v>
      </c>
      <c r="I94" s="152"/>
      <c r="J94" s="17"/>
      <c r="K94" s="162">
        <f>$I$86*(1-(1/(1+$I$15)^K$19))</f>
        <v>0</v>
      </c>
      <c r="L94" s="162">
        <f t="shared" ref="L94:O94" si="46">$I$86*(1-(1/(1+$I$15)^L$19))</f>
        <v>0</v>
      </c>
      <c r="M94" s="162">
        <f t="shared" si="46"/>
        <v>0</v>
      </c>
      <c r="N94" s="162">
        <f t="shared" si="46"/>
        <v>0</v>
      </c>
      <c r="O94" s="162">
        <f t="shared" si="46"/>
        <v>0</v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</row>
    <row r="95" spans="1:47" s="16" customFormat="1" ht="12.65" customHeight="1" x14ac:dyDescent="0.3">
      <c r="A95" s="12"/>
      <c r="B95" s="17"/>
      <c r="E95" s="16" t="s">
        <v>29</v>
      </c>
      <c r="G95" s="16" t="s">
        <v>30</v>
      </c>
      <c r="H95" s="16" t="s">
        <v>51</v>
      </c>
      <c r="I95" s="152"/>
      <c r="J95" s="17"/>
      <c r="K95" s="162">
        <f>$I$87*(1-(1/(1+$I$15)^K$19))</f>
        <v>0</v>
      </c>
      <c r="L95" s="162">
        <f t="shared" ref="L95:O95" si="47">$I$87*(1-(1/(1+$I$15)^L$19))</f>
        <v>0</v>
      </c>
      <c r="M95" s="162">
        <f t="shared" si="47"/>
        <v>0</v>
      </c>
      <c r="N95" s="162">
        <f t="shared" si="47"/>
        <v>0</v>
      </c>
      <c r="O95" s="162">
        <f t="shared" si="47"/>
        <v>0</v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</row>
    <row r="96" spans="1:47" s="16" customFormat="1" ht="12.65" customHeight="1" x14ac:dyDescent="0.3">
      <c r="A96" s="12"/>
      <c r="B96" s="17"/>
      <c r="C96" s="17"/>
      <c r="I96" s="17"/>
      <c r="J96" s="17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</row>
    <row r="97" spans="1:47" s="16" customFormat="1" ht="12.65" customHeight="1" x14ac:dyDescent="0.3">
      <c r="A97" s="12"/>
      <c r="B97" s="13" t="s">
        <v>58</v>
      </c>
      <c r="C97" s="14"/>
      <c r="D97" s="15"/>
      <c r="E97" s="15"/>
      <c r="F97" s="15"/>
      <c r="G97" s="15"/>
      <c r="H97" s="15"/>
      <c r="I97" s="14"/>
      <c r="J97" s="14"/>
      <c r="K97" s="15"/>
      <c r="L97" s="15"/>
      <c r="M97" s="15"/>
      <c r="N97" s="15"/>
      <c r="O97" s="15"/>
      <c r="P97" s="15"/>
      <c r="Q97" s="14"/>
      <c r="R97" s="15"/>
      <c r="S97" s="15"/>
      <c r="T97" s="15"/>
      <c r="U97" s="15"/>
      <c r="V97" s="15"/>
      <c r="W97" s="15"/>
      <c r="X97" s="14"/>
      <c r="Y97" s="15"/>
      <c r="Z97" s="15"/>
      <c r="AA97" s="15"/>
      <c r="AB97" s="15"/>
      <c r="AC97" s="15"/>
      <c r="AD97" s="15"/>
      <c r="AE97" s="14"/>
      <c r="AF97" s="15"/>
      <c r="AG97" s="15"/>
      <c r="AH97" s="15"/>
      <c r="AI97" s="15"/>
      <c r="AJ97" s="15"/>
      <c r="AK97" s="15"/>
      <c r="AL97" s="14"/>
      <c r="AM97" s="15"/>
      <c r="AN97" s="15"/>
      <c r="AO97" s="15"/>
      <c r="AP97" s="15"/>
      <c r="AQ97" s="15"/>
      <c r="AR97" s="15"/>
      <c r="AS97" s="14"/>
      <c r="AT97" s="14"/>
      <c r="AU97" s="14"/>
    </row>
    <row r="98" spans="1:47" s="16" customFormat="1" ht="12.65" customHeight="1" x14ac:dyDescent="0.3">
      <c r="A98" s="12"/>
      <c r="B98" s="17"/>
      <c r="C98" s="17"/>
      <c r="I98" s="17"/>
      <c r="J98" s="17"/>
      <c r="Q98" s="17"/>
      <c r="X98" s="17"/>
      <c r="AE98" s="17"/>
      <c r="AL98" s="17"/>
      <c r="AS98" s="17"/>
      <c r="AT98" s="17"/>
      <c r="AU98" s="17"/>
    </row>
    <row r="99" spans="1:47" s="16" customFormat="1" ht="12.65" customHeight="1" x14ac:dyDescent="0.3">
      <c r="A99" s="12"/>
      <c r="B99" s="17"/>
      <c r="C99" s="17" t="s">
        <v>189</v>
      </c>
      <c r="J99" s="17"/>
      <c r="K99" s="21"/>
      <c r="L99" s="21"/>
      <c r="M99" s="21"/>
      <c r="N99" s="21"/>
      <c r="O99" s="21"/>
      <c r="Q99" s="17"/>
      <c r="R99" s="21"/>
      <c r="S99" s="21"/>
      <c r="T99" s="21"/>
      <c r="U99" s="21"/>
      <c r="V99" s="21"/>
      <c r="X99" s="17"/>
      <c r="Y99" s="21"/>
      <c r="Z99" s="21"/>
      <c r="AA99" s="21"/>
      <c r="AB99" s="21"/>
      <c r="AC99" s="21"/>
      <c r="AE99" s="17"/>
      <c r="AF99" s="21"/>
      <c r="AG99" s="21"/>
      <c r="AH99" s="21"/>
      <c r="AI99" s="21"/>
      <c r="AJ99" s="21"/>
      <c r="AL99" s="17"/>
      <c r="AM99" s="21"/>
      <c r="AN99" s="21"/>
      <c r="AO99" s="21"/>
      <c r="AP99" s="21"/>
      <c r="AQ99" s="21"/>
      <c r="AS99" s="17"/>
      <c r="AT99" s="17"/>
      <c r="AU99" s="17"/>
    </row>
    <row r="100" spans="1:47" s="16" customFormat="1" ht="12.65" customHeight="1" x14ac:dyDescent="0.3">
      <c r="A100" s="12"/>
      <c r="B100" s="17"/>
      <c r="E100" s="16" t="s">
        <v>22</v>
      </c>
      <c r="G100" s="16" t="s">
        <v>80</v>
      </c>
      <c r="H100" s="16" t="s">
        <v>59</v>
      </c>
      <c r="J100" s="17"/>
      <c r="K100" s="129">
        <f>K90*K24</f>
        <v>0</v>
      </c>
      <c r="L100" s="129">
        <f t="shared" ref="L100:O100" si="48">L90*L24</f>
        <v>0</v>
      </c>
      <c r="M100" s="129">
        <f t="shared" si="48"/>
        <v>0</v>
      </c>
      <c r="N100" s="129">
        <f t="shared" si="48"/>
        <v>0</v>
      </c>
      <c r="O100" s="129">
        <f t="shared" si="48"/>
        <v>0</v>
      </c>
      <c r="P100" s="23">
        <f t="shared" ref="P100:P101" si="49">SUM(K100:O100)</f>
        <v>0</v>
      </c>
      <c r="Q100" s="17"/>
      <c r="R100" s="129">
        <f>K90*R24</f>
        <v>0</v>
      </c>
      <c r="S100" s="129">
        <f t="shared" ref="S100:V100" si="50">L90*S24</f>
        <v>0</v>
      </c>
      <c r="T100" s="129">
        <f t="shared" si="50"/>
        <v>0</v>
      </c>
      <c r="U100" s="129">
        <f t="shared" si="50"/>
        <v>0</v>
      </c>
      <c r="V100" s="129">
        <f t="shared" si="50"/>
        <v>0</v>
      </c>
      <c r="W100" s="23">
        <f t="shared" ref="W100:W101" si="51">SUM(R100:V100)</f>
        <v>0</v>
      </c>
      <c r="X100" s="17"/>
      <c r="Y100" s="129">
        <f>K90*Y24</f>
        <v>0</v>
      </c>
      <c r="Z100" s="129">
        <f t="shared" ref="Z100:AC100" si="52">L90*Z24</f>
        <v>0</v>
      </c>
      <c r="AA100" s="129">
        <f t="shared" si="52"/>
        <v>0</v>
      </c>
      <c r="AB100" s="129">
        <f t="shared" si="52"/>
        <v>0</v>
      </c>
      <c r="AC100" s="129">
        <f t="shared" si="52"/>
        <v>0</v>
      </c>
      <c r="AD100" s="23">
        <f t="shared" ref="AD100:AD101" si="53">SUM(Y100:AC100)</f>
        <v>0</v>
      </c>
      <c r="AE100" s="17"/>
      <c r="AF100" s="129">
        <f>K90*AF24</f>
        <v>0</v>
      </c>
      <c r="AG100" s="129">
        <f t="shared" ref="AG100:AJ100" si="54">L90*AG24</f>
        <v>0</v>
      </c>
      <c r="AH100" s="129">
        <f t="shared" si="54"/>
        <v>0</v>
      </c>
      <c r="AI100" s="129">
        <f t="shared" si="54"/>
        <v>0</v>
      </c>
      <c r="AJ100" s="129">
        <f t="shared" si="54"/>
        <v>0</v>
      </c>
      <c r="AK100" s="23">
        <f t="shared" ref="AK100:AK101" si="55">SUM(AF100:AJ100)</f>
        <v>0</v>
      </c>
      <c r="AL100" s="17"/>
      <c r="AM100" s="129">
        <f>K90*AM24</f>
        <v>0</v>
      </c>
      <c r="AN100" s="129">
        <f t="shared" ref="AN100:AQ100" si="56">L90*AN24</f>
        <v>0</v>
      </c>
      <c r="AO100" s="129">
        <f t="shared" si="56"/>
        <v>0</v>
      </c>
      <c r="AP100" s="129">
        <f t="shared" si="56"/>
        <v>0</v>
      </c>
      <c r="AQ100" s="129">
        <f t="shared" si="56"/>
        <v>0</v>
      </c>
      <c r="AR100" s="23">
        <f t="shared" ref="AR100:AR101" si="57">SUM(AM100:AQ100)</f>
        <v>0</v>
      </c>
      <c r="AS100" s="17"/>
      <c r="AT100" s="17"/>
      <c r="AU100" s="17"/>
    </row>
    <row r="101" spans="1:47" s="16" customFormat="1" ht="12.65" customHeight="1" x14ac:dyDescent="0.3">
      <c r="A101" s="12"/>
      <c r="B101" s="17"/>
      <c r="E101" s="16" t="s">
        <v>25</v>
      </c>
      <c r="G101" s="16" t="s">
        <v>80</v>
      </c>
      <c r="H101" s="16" t="s">
        <v>59</v>
      </c>
      <c r="J101" s="17"/>
      <c r="K101" s="129">
        <f>K91*K25</f>
        <v>0</v>
      </c>
      <c r="L101" s="129">
        <f t="shared" ref="L101:O101" si="58">L91*L25</f>
        <v>0</v>
      </c>
      <c r="M101" s="129">
        <f t="shared" si="58"/>
        <v>0</v>
      </c>
      <c r="N101" s="129">
        <f t="shared" si="58"/>
        <v>0</v>
      </c>
      <c r="O101" s="129">
        <f t="shared" si="58"/>
        <v>0</v>
      </c>
      <c r="P101" s="23">
        <f t="shared" si="49"/>
        <v>0</v>
      </c>
      <c r="Q101" s="17"/>
      <c r="R101" s="129">
        <f>K91*R25</f>
        <v>0</v>
      </c>
      <c r="S101" s="129">
        <f t="shared" ref="S101" si="59">L91*S25</f>
        <v>0</v>
      </c>
      <c r="T101" s="129">
        <f t="shared" ref="T101" si="60">M91*T25</f>
        <v>0</v>
      </c>
      <c r="U101" s="129">
        <f t="shared" ref="U101" si="61">N91*U25</f>
        <v>0</v>
      </c>
      <c r="V101" s="129">
        <f t="shared" ref="V101" si="62">O91*V25</f>
        <v>0</v>
      </c>
      <c r="W101" s="23">
        <f t="shared" si="51"/>
        <v>0</v>
      </c>
      <c r="X101" s="17"/>
      <c r="Y101" s="129">
        <f>K91*Y25</f>
        <v>0</v>
      </c>
      <c r="Z101" s="129">
        <f t="shared" ref="Z101" si="63">L91*Z25</f>
        <v>0</v>
      </c>
      <c r="AA101" s="129">
        <f t="shared" ref="AA101" si="64">M91*AA25</f>
        <v>0</v>
      </c>
      <c r="AB101" s="129">
        <f t="shared" ref="AB101" si="65">N91*AB25</f>
        <v>0</v>
      </c>
      <c r="AC101" s="129">
        <f t="shared" ref="AC101" si="66">O91*AC25</f>
        <v>0</v>
      </c>
      <c r="AD101" s="23">
        <f t="shared" si="53"/>
        <v>0</v>
      </c>
      <c r="AE101" s="17"/>
      <c r="AF101" s="129">
        <f>K91*AF25</f>
        <v>0</v>
      </c>
      <c r="AG101" s="129">
        <f t="shared" ref="AG101" si="67">L91*AG25</f>
        <v>0</v>
      </c>
      <c r="AH101" s="129">
        <f t="shared" ref="AH101" si="68">M91*AH25</f>
        <v>0</v>
      </c>
      <c r="AI101" s="129">
        <f t="shared" ref="AI101" si="69">N91*AI25</f>
        <v>0</v>
      </c>
      <c r="AJ101" s="129">
        <f t="shared" ref="AJ101" si="70">O91*AJ25</f>
        <v>0</v>
      </c>
      <c r="AK101" s="23">
        <f t="shared" si="55"/>
        <v>0</v>
      </c>
      <c r="AL101" s="17"/>
      <c r="AM101" s="129">
        <f>K91*AM25</f>
        <v>0</v>
      </c>
      <c r="AN101" s="129">
        <f t="shared" ref="AN101" si="71">L91*AN25</f>
        <v>0</v>
      </c>
      <c r="AO101" s="129">
        <f t="shared" ref="AO101" si="72">M91*AO25</f>
        <v>0</v>
      </c>
      <c r="AP101" s="129">
        <f t="shared" ref="AP101" si="73">N91*AP25</f>
        <v>0</v>
      </c>
      <c r="AQ101" s="129">
        <f t="shared" ref="AQ101" si="74">O91*AQ25</f>
        <v>0</v>
      </c>
      <c r="AR101" s="23">
        <f t="shared" si="57"/>
        <v>0</v>
      </c>
      <c r="AS101" s="17"/>
      <c r="AT101" s="17"/>
      <c r="AU101" s="17"/>
    </row>
    <row r="102" spans="1:47" s="16" customFormat="1" ht="12.65" customHeight="1" x14ac:dyDescent="0.3">
      <c r="A102" s="12"/>
      <c r="B102" s="17"/>
      <c r="J102" s="17"/>
      <c r="K102" s="21"/>
      <c r="L102" s="21"/>
      <c r="M102" s="21"/>
      <c r="N102" s="21"/>
      <c r="O102" s="21"/>
      <c r="Q102" s="17"/>
      <c r="R102" s="21"/>
      <c r="S102" s="21"/>
      <c r="T102" s="21"/>
      <c r="U102" s="21"/>
      <c r="V102" s="21"/>
      <c r="X102" s="17"/>
      <c r="Y102" s="21"/>
      <c r="Z102" s="21"/>
      <c r="AA102" s="21"/>
      <c r="AB102" s="21"/>
      <c r="AC102" s="21"/>
      <c r="AE102" s="17"/>
      <c r="AF102" s="21"/>
      <c r="AG102" s="21"/>
      <c r="AH102" s="21"/>
      <c r="AI102" s="21"/>
      <c r="AJ102" s="21"/>
      <c r="AL102" s="17"/>
      <c r="AM102" s="21"/>
      <c r="AN102" s="21"/>
      <c r="AO102" s="21"/>
      <c r="AP102" s="21"/>
      <c r="AQ102" s="21"/>
      <c r="AS102" s="17"/>
      <c r="AT102" s="17"/>
      <c r="AU102" s="17"/>
    </row>
    <row r="103" spans="1:47" s="16" customFormat="1" ht="12.65" customHeight="1" x14ac:dyDescent="0.3">
      <c r="A103" s="12"/>
      <c r="B103" s="17"/>
      <c r="C103" s="17" t="s">
        <v>190</v>
      </c>
      <c r="J103" s="17"/>
      <c r="K103" s="21"/>
      <c r="L103" s="21"/>
      <c r="M103" s="21"/>
      <c r="N103" s="21"/>
      <c r="O103" s="21"/>
      <c r="Q103" s="17"/>
      <c r="R103" s="21"/>
      <c r="S103" s="21"/>
      <c r="T103" s="21"/>
      <c r="U103" s="21"/>
      <c r="V103" s="21"/>
      <c r="X103" s="17"/>
      <c r="Y103" s="21"/>
      <c r="Z103" s="21"/>
      <c r="AA103" s="21"/>
      <c r="AB103" s="21"/>
      <c r="AC103" s="21"/>
      <c r="AE103" s="17"/>
      <c r="AF103" s="21"/>
      <c r="AG103" s="21"/>
      <c r="AH103" s="21"/>
      <c r="AI103" s="21"/>
      <c r="AJ103" s="21"/>
      <c r="AL103" s="17"/>
      <c r="AM103" s="21"/>
      <c r="AN103" s="21"/>
      <c r="AO103" s="21"/>
      <c r="AP103" s="21"/>
      <c r="AQ103" s="21"/>
      <c r="AS103" s="17"/>
      <c r="AT103" s="17"/>
      <c r="AU103" s="17"/>
    </row>
    <row r="104" spans="1:47" s="16" customFormat="1" ht="12.65" customHeight="1" x14ac:dyDescent="0.3">
      <c r="A104" s="12"/>
      <c r="B104" s="17"/>
      <c r="E104" s="16" t="s">
        <v>26</v>
      </c>
      <c r="G104" s="22" t="s">
        <v>27</v>
      </c>
      <c r="H104" s="16" t="s">
        <v>59</v>
      </c>
      <c r="J104" s="17"/>
      <c r="K104" s="129">
        <f>K92*K28</f>
        <v>0</v>
      </c>
      <c r="L104" s="129">
        <f t="shared" ref="L104:O104" si="75">L92*L28</f>
        <v>0</v>
      </c>
      <c r="M104" s="129">
        <f t="shared" si="75"/>
        <v>0</v>
      </c>
      <c r="N104" s="129">
        <f t="shared" si="75"/>
        <v>0</v>
      </c>
      <c r="O104" s="129">
        <f t="shared" si="75"/>
        <v>0</v>
      </c>
      <c r="P104" s="23">
        <f t="shared" ref="P104:P107" si="76">SUM(K104:O104)</f>
        <v>0</v>
      </c>
      <c r="Q104" s="17"/>
      <c r="R104" s="129">
        <f>K92*R28</f>
        <v>0</v>
      </c>
      <c r="S104" s="129">
        <f t="shared" ref="S104:V104" si="77">L92*S28</f>
        <v>0</v>
      </c>
      <c r="T104" s="129">
        <f t="shared" si="77"/>
        <v>0</v>
      </c>
      <c r="U104" s="129">
        <f t="shared" si="77"/>
        <v>0</v>
      </c>
      <c r="V104" s="129">
        <f t="shared" si="77"/>
        <v>0</v>
      </c>
      <c r="W104" s="23">
        <f t="shared" ref="W104:W107" si="78">SUM(R104:V104)</f>
        <v>0</v>
      </c>
      <c r="X104" s="17"/>
      <c r="Y104" s="129">
        <f>K92*Y28</f>
        <v>0</v>
      </c>
      <c r="Z104" s="129">
        <f t="shared" ref="Z104:AC104" si="79">L92*Z28</f>
        <v>0</v>
      </c>
      <c r="AA104" s="129">
        <f t="shared" si="79"/>
        <v>0</v>
      </c>
      <c r="AB104" s="129">
        <f t="shared" si="79"/>
        <v>0</v>
      </c>
      <c r="AC104" s="129">
        <f t="shared" si="79"/>
        <v>0</v>
      </c>
      <c r="AD104" s="23">
        <f t="shared" ref="AD104:AD107" si="80">SUM(Y104:AC104)</f>
        <v>0</v>
      </c>
      <c r="AE104" s="17"/>
      <c r="AF104" s="129">
        <f>K92*AF28</f>
        <v>0</v>
      </c>
      <c r="AG104" s="129">
        <f t="shared" ref="AG104:AJ107" si="81">L92*AG28</f>
        <v>0</v>
      </c>
      <c r="AH104" s="129">
        <f t="shared" si="81"/>
        <v>0</v>
      </c>
      <c r="AI104" s="129">
        <f t="shared" si="81"/>
        <v>0</v>
      </c>
      <c r="AJ104" s="129">
        <f t="shared" si="81"/>
        <v>0</v>
      </c>
      <c r="AK104" s="23">
        <f t="shared" ref="AK104:AK107" si="82">SUM(AF104:AJ104)</f>
        <v>0</v>
      </c>
      <c r="AL104" s="17"/>
      <c r="AM104" s="129">
        <f t="shared" ref="AM104:AQ107" si="83">K92*AM28</f>
        <v>0</v>
      </c>
      <c r="AN104" s="129">
        <f t="shared" si="83"/>
        <v>0</v>
      </c>
      <c r="AO104" s="129">
        <f t="shared" si="83"/>
        <v>0</v>
      </c>
      <c r="AP104" s="129">
        <f t="shared" si="83"/>
        <v>0</v>
      </c>
      <c r="AQ104" s="129">
        <f t="shared" si="83"/>
        <v>0</v>
      </c>
      <c r="AR104" s="23">
        <f t="shared" ref="AR104:AR107" si="84">SUM(AM104:AQ104)</f>
        <v>0</v>
      </c>
      <c r="AS104" s="17"/>
      <c r="AT104" s="17"/>
      <c r="AU104" s="17"/>
    </row>
    <row r="105" spans="1:47" s="16" customFormat="1" ht="12.65" customHeight="1" x14ac:dyDescent="0.3">
      <c r="A105" s="12"/>
      <c r="B105" s="17"/>
      <c r="E105" s="16" t="s">
        <v>29</v>
      </c>
      <c r="G105" s="22" t="s">
        <v>27</v>
      </c>
      <c r="H105" s="16" t="s">
        <v>59</v>
      </c>
      <c r="I105" s="39"/>
      <c r="J105" s="17"/>
      <c r="K105" s="129">
        <f t="shared" ref="K105:O107" si="85">K93*K29</f>
        <v>0</v>
      </c>
      <c r="L105" s="129">
        <f t="shared" si="85"/>
        <v>0</v>
      </c>
      <c r="M105" s="129">
        <f t="shared" si="85"/>
        <v>0</v>
      </c>
      <c r="N105" s="129">
        <f t="shared" si="85"/>
        <v>0</v>
      </c>
      <c r="O105" s="129">
        <f t="shared" si="85"/>
        <v>0</v>
      </c>
      <c r="P105" s="23">
        <f>SUM(K105:O105)</f>
        <v>0</v>
      </c>
      <c r="Q105" s="17"/>
      <c r="R105" s="129">
        <f t="shared" ref="R105:R107" si="86">K93*R29</f>
        <v>0</v>
      </c>
      <c r="S105" s="129">
        <f t="shared" ref="S105:S107" si="87">L93*S29</f>
        <v>0</v>
      </c>
      <c r="T105" s="129">
        <f t="shared" ref="T105:T107" si="88">M93*T29</f>
        <v>0</v>
      </c>
      <c r="U105" s="129">
        <f t="shared" ref="U105:U107" si="89">N93*U29</f>
        <v>0</v>
      </c>
      <c r="V105" s="129">
        <f t="shared" ref="V105:V107" si="90">O93*V29</f>
        <v>0</v>
      </c>
      <c r="W105" s="23">
        <f>SUM(R105:V105)</f>
        <v>0</v>
      </c>
      <c r="X105" s="17"/>
      <c r="Y105" s="129">
        <f t="shared" ref="Y105:Y107" si="91">K93*Y29</f>
        <v>0</v>
      </c>
      <c r="Z105" s="129">
        <f t="shared" ref="Z105:Z107" si="92">L93*Z29</f>
        <v>0</v>
      </c>
      <c r="AA105" s="129">
        <f t="shared" ref="AA105:AA107" si="93">M93*AA29</f>
        <v>0</v>
      </c>
      <c r="AB105" s="129">
        <f t="shared" ref="AB105:AB107" si="94">N93*AB29</f>
        <v>0</v>
      </c>
      <c r="AC105" s="129">
        <f t="shared" ref="AC105:AC107" si="95">O93*AC29</f>
        <v>0</v>
      </c>
      <c r="AD105" s="23">
        <f>SUM(Y105:AC105)</f>
        <v>0</v>
      </c>
      <c r="AE105" s="17"/>
      <c r="AF105" s="129">
        <f t="shared" ref="AF105:AF107" si="96">K93*AF29</f>
        <v>0</v>
      </c>
      <c r="AG105" s="129">
        <f t="shared" si="81"/>
        <v>0</v>
      </c>
      <c r="AH105" s="129">
        <f t="shared" si="81"/>
        <v>0</v>
      </c>
      <c r="AI105" s="129">
        <f t="shared" si="81"/>
        <v>0</v>
      </c>
      <c r="AJ105" s="129">
        <f t="shared" si="81"/>
        <v>0</v>
      </c>
      <c r="AK105" s="23">
        <f>SUM(AF105:AJ105)</f>
        <v>0</v>
      </c>
      <c r="AL105" s="17"/>
      <c r="AM105" s="129">
        <f t="shared" si="83"/>
        <v>0</v>
      </c>
      <c r="AN105" s="129">
        <f t="shared" si="83"/>
        <v>0</v>
      </c>
      <c r="AO105" s="129">
        <f t="shared" si="83"/>
        <v>0</v>
      </c>
      <c r="AP105" s="129">
        <f t="shared" si="83"/>
        <v>0</v>
      </c>
      <c r="AQ105" s="129">
        <f t="shared" si="83"/>
        <v>0</v>
      </c>
      <c r="AR105" s="23">
        <f>SUM(AM105:AQ105)</f>
        <v>0</v>
      </c>
      <c r="AS105" s="17"/>
      <c r="AT105" s="17"/>
      <c r="AU105" s="17"/>
    </row>
    <row r="106" spans="1:47" s="16" customFormat="1" ht="12.65" customHeight="1" x14ac:dyDescent="0.3">
      <c r="A106" s="12"/>
      <c r="B106" s="17"/>
      <c r="E106" s="16" t="s">
        <v>26</v>
      </c>
      <c r="G106" s="16" t="s">
        <v>30</v>
      </c>
      <c r="H106" s="16" t="s">
        <v>59</v>
      </c>
      <c r="J106" s="17"/>
      <c r="K106" s="129">
        <f t="shared" si="85"/>
        <v>0</v>
      </c>
      <c r="L106" s="129">
        <f t="shared" si="85"/>
        <v>0</v>
      </c>
      <c r="M106" s="129">
        <f t="shared" si="85"/>
        <v>0</v>
      </c>
      <c r="N106" s="129">
        <f t="shared" si="85"/>
        <v>0</v>
      </c>
      <c r="O106" s="129">
        <f t="shared" si="85"/>
        <v>0</v>
      </c>
      <c r="P106" s="23">
        <f t="shared" si="76"/>
        <v>0</v>
      </c>
      <c r="Q106" s="17"/>
      <c r="R106" s="129">
        <f t="shared" si="86"/>
        <v>0</v>
      </c>
      <c r="S106" s="129">
        <f t="shared" si="87"/>
        <v>0</v>
      </c>
      <c r="T106" s="129">
        <f t="shared" si="88"/>
        <v>0</v>
      </c>
      <c r="U106" s="129">
        <f t="shared" si="89"/>
        <v>0</v>
      </c>
      <c r="V106" s="129">
        <f t="shared" si="90"/>
        <v>0</v>
      </c>
      <c r="W106" s="23">
        <f t="shared" si="78"/>
        <v>0</v>
      </c>
      <c r="X106" s="17"/>
      <c r="Y106" s="129">
        <f t="shared" si="91"/>
        <v>0</v>
      </c>
      <c r="Z106" s="129">
        <f t="shared" si="92"/>
        <v>0</v>
      </c>
      <c r="AA106" s="129">
        <f t="shared" si="93"/>
        <v>0</v>
      </c>
      <c r="AB106" s="129">
        <f t="shared" si="94"/>
        <v>0</v>
      </c>
      <c r="AC106" s="129">
        <f t="shared" si="95"/>
        <v>0</v>
      </c>
      <c r="AD106" s="23">
        <f t="shared" si="80"/>
        <v>0</v>
      </c>
      <c r="AE106" s="17"/>
      <c r="AF106" s="129">
        <f t="shared" si="96"/>
        <v>0</v>
      </c>
      <c r="AG106" s="129">
        <f t="shared" si="81"/>
        <v>0</v>
      </c>
      <c r="AH106" s="129">
        <f t="shared" si="81"/>
        <v>0</v>
      </c>
      <c r="AI106" s="129">
        <f t="shared" si="81"/>
        <v>0</v>
      </c>
      <c r="AJ106" s="129">
        <f t="shared" si="81"/>
        <v>0</v>
      </c>
      <c r="AK106" s="23">
        <f t="shared" si="82"/>
        <v>0</v>
      </c>
      <c r="AL106" s="17"/>
      <c r="AM106" s="129">
        <f t="shared" si="83"/>
        <v>0</v>
      </c>
      <c r="AN106" s="129">
        <f t="shared" si="83"/>
        <v>0</v>
      </c>
      <c r="AO106" s="129">
        <f t="shared" si="83"/>
        <v>0</v>
      </c>
      <c r="AP106" s="129">
        <f t="shared" si="83"/>
        <v>0</v>
      </c>
      <c r="AQ106" s="129">
        <f t="shared" si="83"/>
        <v>0</v>
      </c>
      <c r="AR106" s="23">
        <f t="shared" si="84"/>
        <v>0</v>
      </c>
      <c r="AS106" s="17"/>
      <c r="AT106" s="17"/>
      <c r="AU106" s="17"/>
    </row>
    <row r="107" spans="1:47" s="16" customFormat="1" ht="12.65" customHeight="1" x14ac:dyDescent="0.3">
      <c r="A107" s="12"/>
      <c r="B107" s="17"/>
      <c r="E107" s="16" t="s">
        <v>29</v>
      </c>
      <c r="G107" s="16" t="s">
        <v>30</v>
      </c>
      <c r="H107" s="16" t="s">
        <v>59</v>
      </c>
      <c r="J107" s="17"/>
      <c r="K107" s="129">
        <f t="shared" si="85"/>
        <v>0</v>
      </c>
      <c r="L107" s="129">
        <f t="shared" si="85"/>
        <v>0</v>
      </c>
      <c r="M107" s="129">
        <f t="shared" si="85"/>
        <v>0</v>
      </c>
      <c r="N107" s="129">
        <f t="shared" si="85"/>
        <v>0</v>
      </c>
      <c r="O107" s="129">
        <f t="shared" si="85"/>
        <v>0</v>
      </c>
      <c r="P107" s="23">
        <f t="shared" si="76"/>
        <v>0</v>
      </c>
      <c r="Q107" s="17"/>
      <c r="R107" s="129">
        <f t="shared" si="86"/>
        <v>0</v>
      </c>
      <c r="S107" s="129">
        <f t="shared" si="87"/>
        <v>0</v>
      </c>
      <c r="T107" s="129">
        <f t="shared" si="88"/>
        <v>0</v>
      </c>
      <c r="U107" s="129">
        <f t="shared" si="89"/>
        <v>0</v>
      </c>
      <c r="V107" s="129">
        <f t="shared" si="90"/>
        <v>0</v>
      </c>
      <c r="W107" s="23">
        <f t="shared" si="78"/>
        <v>0</v>
      </c>
      <c r="X107" s="17"/>
      <c r="Y107" s="129">
        <f t="shared" si="91"/>
        <v>0</v>
      </c>
      <c r="Z107" s="129">
        <f t="shared" si="92"/>
        <v>0</v>
      </c>
      <c r="AA107" s="129">
        <f t="shared" si="93"/>
        <v>0</v>
      </c>
      <c r="AB107" s="129">
        <f t="shared" si="94"/>
        <v>0</v>
      </c>
      <c r="AC107" s="129">
        <f t="shared" si="95"/>
        <v>0</v>
      </c>
      <c r="AD107" s="23">
        <f t="shared" si="80"/>
        <v>0</v>
      </c>
      <c r="AE107" s="17"/>
      <c r="AF107" s="129">
        <f t="shared" si="96"/>
        <v>0</v>
      </c>
      <c r="AG107" s="129">
        <f t="shared" si="81"/>
        <v>0</v>
      </c>
      <c r="AH107" s="129">
        <f t="shared" si="81"/>
        <v>0</v>
      </c>
      <c r="AI107" s="129">
        <f t="shared" si="81"/>
        <v>0</v>
      </c>
      <c r="AJ107" s="129">
        <f t="shared" si="81"/>
        <v>0</v>
      </c>
      <c r="AK107" s="23">
        <f t="shared" si="82"/>
        <v>0</v>
      </c>
      <c r="AL107" s="17"/>
      <c r="AM107" s="129">
        <f t="shared" si="83"/>
        <v>0</v>
      </c>
      <c r="AN107" s="129">
        <f t="shared" si="83"/>
        <v>0</v>
      </c>
      <c r="AO107" s="129">
        <f t="shared" si="83"/>
        <v>0</v>
      </c>
      <c r="AP107" s="129">
        <f t="shared" si="83"/>
        <v>0</v>
      </c>
      <c r="AQ107" s="129">
        <f t="shared" si="83"/>
        <v>0</v>
      </c>
      <c r="AR107" s="23">
        <f t="shared" si="84"/>
        <v>0</v>
      </c>
      <c r="AS107" s="17"/>
      <c r="AT107" s="17"/>
      <c r="AU107" s="17"/>
    </row>
    <row r="108" spans="1:47" s="16" customFormat="1" ht="12.65" customHeight="1" x14ac:dyDescent="0.3">
      <c r="A108" s="12"/>
      <c r="B108" s="17"/>
      <c r="C108" s="17"/>
      <c r="I108" s="17"/>
      <c r="J108" s="17"/>
      <c r="Q108" s="17"/>
      <c r="X108" s="17"/>
      <c r="AE108" s="17"/>
      <c r="AL108" s="17"/>
      <c r="AS108" s="17"/>
      <c r="AT108" s="17"/>
      <c r="AU108" s="17"/>
    </row>
    <row r="109" spans="1:47" s="16" customFormat="1" ht="12.65" customHeight="1" x14ac:dyDescent="0.3">
      <c r="A109" s="12"/>
      <c r="B109" s="17"/>
      <c r="C109" s="17" t="s">
        <v>177</v>
      </c>
      <c r="G109" s="22"/>
      <c r="H109" s="16" t="s">
        <v>59</v>
      </c>
      <c r="J109" s="17"/>
      <c r="K109" s="129">
        <f t="shared" ref="K109:P109" si="97">SUM(K100:K101,K104:K107)</f>
        <v>0</v>
      </c>
      <c r="L109" s="129">
        <f t="shared" si="97"/>
        <v>0</v>
      </c>
      <c r="M109" s="129">
        <f t="shared" si="97"/>
        <v>0</v>
      </c>
      <c r="N109" s="129">
        <f t="shared" si="97"/>
        <v>0</v>
      </c>
      <c r="O109" s="129">
        <f t="shared" si="97"/>
        <v>0</v>
      </c>
      <c r="P109" s="23">
        <f t="shared" si="97"/>
        <v>0</v>
      </c>
      <c r="Q109" s="17"/>
      <c r="R109" s="129">
        <f t="shared" ref="R109:W109" si="98">SUM(R100:R101,R104:R107)</f>
        <v>0</v>
      </c>
      <c r="S109" s="129">
        <f t="shared" si="98"/>
        <v>0</v>
      </c>
      <c r="T109" s="129">
        <f t="shared" si="98"/>
        <v>0</v>
      </c>
      <c r="U109" s="129">
        <f t="shared" si="98"/>
        <v>0</v>
      </c>
      <c r="V109" s="129">
        <f t="shared" si="98"/>
        <v>0</v>
      </c>
      <c r="W109" s="23">
        <f t="shared" si="98"/>
        <v>0</v>
      </c>
      <c r="X109" s="17"/>
      <c r="Y109" s="129">
        <f t="shared" ref="Y109:AD109" si="99">SUM(Y100:Y101,Y104:Y107)</f>
        <v>0</v>
      </c>
      <c r="Z109" s="129">
        <f t="shared" si="99"/>
        <v>0</v>
      </c>
      <c r="AA109" s="129">
        <f t="shared" si="99"/>
        <v>0</v>
      </c>
      <c r="AB109" s="129">
        <f t="shared" si="99"/>
        <v>0</v>
      </c>
      <c r="AC109" s="129">
        <f t="shared" si="99"/>
        <v>0</v>
      </c>
      <c r="AD109" s="23">
        <f t="shared" si="99"/>
        <v>0</v>
      </c>
      <c r="AE109" s="17"/>
      <c r="AF109" s="129">
        <f t="shared" ref="AF109:AK109" si="100">SUM(AF100:AF101,AF104:AF107)</f>
        <v>0</v>
      </c>
      <c r="AG109" s="129">
        <f t="shared" si="100"/>
        <v>0</v>
      </c>
      <c r="AH109" s="129">
        <f t="shared" si="100"/>
        <v>0</v>
      </c>
      <c r="AI109" s="129">
        <f t="shared" si="100"/>
        <v>0</v>
      </c>
      <c r="AJ109" s="129">
        <f t="shared" si="100"/>
        <v>0</v>
      </c>
      <c r="AK109" s="23">
        <f t="shared" si="100"/>
        <v>0</v>
      </c>
      <c r="AL109" s="17"/>
      <c r="AM109" s="129">
        <f t="shared" ref="AM109:AR109" si="101">SUM(AM100:AM101,AM104:AM107)</f>
        <v>0</v>
      </c>
      <c r="AN109" s="129">
        <f t="shared" si="101"/>
        <v>0</v>
      </c>
      <c r="AO109" s="129">
        <f t="shared" si="101"/>
        <v>0</v>
      </c>
      <c r="AP109" s="129">
        <f t="shared" si="101"/>
        <v>0</v>
      </c>
      <c r="AQ109" s="129">
        <f t="shared" si="101"/>
        <v>0</v>
      </c>
      <c r="AR109" s="23">
        <f t="shared" si="101"/>
        <v>0</v>
      </c>
      <c r="AS109" s="17"/>
      <c r="AT109" s="17"/>
      <c r="AU109" s="17"/>
    </row>
    <row r="110" spans="1:47" s="16" customFormat="1" ht="12.65" customHeight="1" x14ac:dyDescent="0.3">
      <c r="A110" s="12"/>
      <c r="B110" s="17"/>
      <c r="C110" s="17"/>
      <c r="I110" s="17"/>
      <c r="Q110" s="17"/>
      <c r="X110" s="17"/>
      <c r="AE110" s="17"/>
      <c r="AL110" s="17"/>
      <c r="AS110" s="17"/>
      <c r="AT110" s="17"/>
      <c r="AU110" s="17"/>
    </row>
    <row r="111" spans="1:47" s="16" customFormat="1" ht="12.65" customHeight="1" x14ac:dyDescent="0.3">
      <c r="A111" s="4" t="s">
        <v>61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</row>
    <row r="113" spans="1:47" customFormat="1" x14ac:dyDescent="0.3">
      <c r="A113" s="12"/>
      <c r="B113" s="13" t="s">
        <v>223</v>
      </c>
      <c r="C113" s="14"/>
      <c r="D113" s="15"/>
      <c r="E113" s="15"/>
      <c r="F113" s="15"/>
      <c r="G113" s="15"/>
      <c r="H113" s="15"/>
      <c r="I113" s="14"/>
      <c r="J113" s="14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customFormat="1" x14ac:dyDescent="0.3"/>
    <row r="115" spans="1:47" customFormat="1" x14ac:dyDescent="0.3">
      <c r="A115" s="17"/>
      <c r="B115" s="17"/>
      <c r="C115" s="17" t="s">
        <v>187</v>
      </c>
      <c r="D115" s="17"/>
      <c r="E115" s="25"/>
      <c r="F115" s="25"/>
      <c r="G115" s="25"/>
      <c r="H115" s="17"/>
      <c r="I115" s="25"/>
      <c r="J115" s="25"/>
      <c r="K115" s="25"/>
      <c r="L115" s="25"/>
      <c r="M115" s="25"/>
      <c r="N115" s="25"/>
      <c r="O115" s="25"/>
      <c r="R115" s="25"/>
      <c r="S115" s="25"/>
      <c r="T115" s="25"/>
      <c r="U115" s="25"/>
      <c r="V115" s="25"/>
      <c r="Y115" s="25"/>
      <c r="Z115" s="25"/>
      <c r="AA115" s="25"/>
      <c r="AB115" s="25"/>
      <c r="AC115" s="25"/>
      <c r="AF115" s="25"/>
      <c r="AG115" s="25"/>
      <c r="AH115" s="25"/>
      <c r="AI115" s="25"/>
      <c r="AJ115" s="25"/>
      <c r="AM115" s="25"/>
      <c r="AN115" s="25"/>
      <c r="AO115" s="25"/>
      <c r="AP115" s="25"/>
      <c r="AQ115" s="25"/>
    </row>
    <row r="116" spans="1:47" customFormat="1" x14ac:dyDescent="0.3">
      <c r="A116" s="17"/>
      <c r="B116" s="17"/>
      <c r="C116" s="17"/>
      <c r="D116" s="17"/>
      <c r="E116" s="25"/>
      <c r="F116" s="25"/>
      <c r="G116" s="25"/>
      <c r="H116" s="17"/>
      <c r="I116" s="25"/>
      <c r="J116" s="25"/>
      <c r="K116" s="25"/>
      <c r="L116" s="25"/>
      <c r="M116" s="25"/>
      <c r="N116" s="25"/>
      <c r="O116" s="25"/>
      <c r="R116" s="25"/>
      <c r="S116" s="25"/>
      <c r="T116" s="25"/>
      <c r="U116" s="25"/>
      <c r="V116" s="25"/>
      <c r="Y116" s="25"/>
      <c r="Z116" s="25"/>
      <c r="AA116" s="25"/>
      <c r="AB116" s="25"/>
      <c r="AC116" s="25"/>
      <c r="AF116" s="25"/>
      <c r="AG116" s="25"/>
      <c r="AH116" s="25"/>
      <c r="AI116" s="25"/>
      <c r="AJ116" s="25"/>
      <c r="AM116" s="25"/>
      <c r="AN116" s="25"/>
      <c r="AO116" s="25"/>
      <c r="AP116" s="25"/>
      <c r="AQ116" s="25"/>
    </row>
    <row r="117" spans="1:47" customFormat="1" x14ac:dyDescent="0.3">
      <c r="E117" s="34" t="s">
        <v>62</v>
      </c>
      <c r="F117" t="s">
        <v>35</v>
      </c>
      <c r="G117" s="22" t="s">
        <v>80</v>
      </c>
      <c r="H117" t="s">
        <v>18</v>
      </c>
      <c r="I117" s="132">
        <v>1</v>
      </c>
    </row>
    <row r="118" spans="1:47" customFormat="1" x14ac:dyDescent="0.3">
      <c r="E118" s="34" t="s">
        <v>200</v>
      </c>
      <c r="F118" t="s">
        <v>35</v>
      </c>
      <c r="G118" s="22" t="s">
        <v>80</v>
      </c>
      <c r="H118" t="s">
        <v>18</v>
      </c>
      <c r="I118" s="132">
        <v>0</v>
      </c>
    </row>
    <row r="119" spans="1:47" customFormat="1" x14ac:dyDescent="0.3">
      <c r="E119" s="34"/>
      <c r="G119" s="22"/>
      <c r="I119" s="30"/>
    </row>
    <row r="120" spans="1:47" customFormat="1" x14ac:dyDescent="0.3">
      <c r="E120" s="34" t="s">
        <v>201</v>
      </c>
      <c r="F120" t="s">
        <v>35</v>
      </c>
      <c r="G120" s="22" t="s">
        <v>80</v>
      </c>
      <c r="H120" t="s">
        <v>24</v>
      </c>
      <c r="K120" s="42"/>
      <c r="L120" s="43"/>
      <c r="M120" s="43"/>
      <c r="N120" s="43"/>
      <c r="O120" s="44"/>
      <c r="P120" s="45" t="e">
        <f>SUMIF($I$46:$I$52,"&lt;"&amp;$I$117,P46:P52)/SUM(P46:P52)</f>
        <v>#DIV/0!</v>
      </c>
      <c r="R120" s="42"/>
      <c r="S120" s="43"/>
      <c r="T120" s="43"/>
      <c r="U120" s="43"/>
      <c r="V120" s="44"/>
      <c r="W120" s="46" t="e">
        <f>SUMIF($I$46:$I$52,"&lt;"&amp;$I$117,W46:W52)/SUM(W46:W52)</f>
        <v>#DIV/0!</v>
      </c>
      <c r="Y120" s="42"/>
      <c r="Z120" s="43"/>
      <c r="AA120" s="43"/>
      <c r="AB120" s="43"/>
      <c r="AC120" s="44"/>
      <c r="AD120" s="46" t="e">
        <f>SUMIF($I$46:$I$52,"&lt;"&amp;$I$117,AD46:AD52)/SUM(AD46:AD52)</f>
        <v>#DIV/0!</v>
      </c>
      <c r="AF120" s="42"/>
      <c r="AG120" s="43"/>
      <c r="AH120" s="43"/>
      <c r="AI120" s="43"/>
      <c r="AJ120" s="44"/>
      <c r="AK120" s="46" t="e">
        <f>SUMIF($I$46:$I$52,"&lt;"&amp;$I$117,AK46:AK52)/SUM(AK46:AK52)</f>
        <v>#DIV/0!</v>
      </c>
      <c r="AM120" s="42"/>
      <c r="AN120" s="43"/>
      <c r="AO120" s="43"/>
      <c r="AP120" s="43"/>
      <c r="AQ120" s="44"/>
      <c r="AR120" s="46" t="e">
        <f>SUMIF($I$46:$I$52,"&lt;"&amp;$I$117,AR46:AR52)/SUM(AR46:AR52)</f>
        <v>#DIV/0!</v>
      </c>
    </row>
    <row r="121" spans="1:47" customFormat="1" x14ac:dyDescent="0.3">
      <c r="E121" s="34" t="s">
        <v>65</v>
      </c>
      <c r="F121" t="s">
        <v>35</v>
      </c>
      <c r="G121" s="22" t="s">
        <v>80</v>
      </c>
      <c r="H121" t="s">
        <v>66</v>
      </c>
      <c r="K121" s="52"/>
      <c r="L121" s="53"/>
      <c r="M121" s="53"/>
      <c r="N121" s="53"/>
      <c r="O121" s="54"/>
      <c r="P121" s="50" t="e">
        <f t="shared" ref="P121" si="102">IF(P120&gt;$I$118,"ERROR","OK")</f>
        <v>#DIV/0!</v>
      </c>
      <c r="R121" s="52"/>
      <c r="S121" s="53"/>
      <c r="T121" s="53"/>
      <c r="U121" s="53"/>
      <c r="V121" s="54"/>
      <c r="W121" s="51" t="e">
        <f t="shared" ref="W121" si="103">IF(W120&gt;$I$118,"ERROR","OK")</f>
        <v>#DIV/0!</v>
      </c>
      <c r="Y121" s="52"/>
      <c r="Z121" s="53"/>
      <c r="AA121" s="53"/>
      <c r="AB121" s="53"/>
      <c r="AC121" s="54"/>
      <c r="AD121" s="51" t="e">
        <f t="shared" ref="AD121" si="104">IF(AD120&gt;$I$118,"ERROR","OK")</f>
        <v>#DIV/0!</v>
      </c>
      <c r="AF121" s="52"/>
      <c r="AG121" s="53"/>
      <c r="AH121" s="53"/>
      <c r="AI121" s="53"/>
      <c r="AJ121" s="54"/>
      <c r="AK121" s="51" t="e">
        <f t="shared" ref="AK121" si="105">IF(AK120&gt;$I$118,"ERROR","OK")</f>
        <v>#DIV/0!</v>
      </c>
      <c r="AM121" s="52"/>
      <c r="AN121" s="53"/>
      <c r="AO121" s="53"/>
      <c r="AP121" s="53"/>
      <c r="AQ121" s="54"/>
      <c r="AR121" s="51" t="e">
        <f t="shared" ref="AR121" si="106">IF(AR120&gt;$I$118,"ERROR","OK")</f>
        <v>#DIV/0!</v>
      </c>
    </row>
    <row r="122" spans="1:47" customFormat="1" x14ac:dyDescent="0.3"/>
    <row r="123" spans="1:47" customFormat="1" x14ac:dyDescent="0.3">
      <c r="A123" s="17"/>
      <c r="B123" s="17"/>
      <c r="C123" s="17" t="s">
        <v>188</v>
      </c>
      <c r="D123" s="17"/>
      <c r="E123" s="25"/>
      <c r="F123" s="25"/>
      <c r="G123" s="25"/>
      <c r="H123" s="17"/>
      <c r="I123" s="25"/>
      <c r="J123" s="25"/>
      <c r="K123" s="25"/>
      <c r="L123" s="25"/>
      <c r="M123" s="25"/>
      <c r="N123" s="25"/>
      <c r="O123" s="25"/>
      <c r="R123" s="25"/>
      <c r="S123" s="25"/>
      <c r="T123" s="25"/>
      <c r="U123" s="25"/>
      <c r="V123" s="25"/>
      <c r="Y123" s="25"/>
      <c r="Z123" s="25"/>
      <c r="AA123" s="25"/>
      <c r="AB123" s="25"/>
      <c r="AC123" s="25"/>
      <c r="AF123" s="25"/>
      <c r="AG123" s="25"/>
      <c r="AH123" s="25"/>
      <c r="AI123" s="25"/>
      <c r="AJ123" s="25"/>
      <c r="AM123" s="25"/>
      <c r="AN123" s="25"/>
      <c r="AO123" s="25"/>
      <c r="AP123" s="25"/>
      <c r="AQ123" s="25"/>
    </row>
    <row r="124" spans="1:47" customFormat="1" x14ac:dyDescent="0.3">
      <c r="A124" s="17"/>
      <c r="B124" s="17"/>
      <c r="C124" s="17"/>
      <c r="D124" s="17"/>
      <c r="E124" s="25"/>
      <c r="F124" s="25"/>
      <c r="G124" s="25"/>
      <c r="H124" s="17"/>
      <c r="I124" s="25"/>
      <c r="J124" s="25"/>
      <c r="K124" s="25"/>
      <c r="L124" s="25"/>
      <c r="M124" s="25"/>
      <c r="N124" s="25"/>
      <c r="O124" s="25"/>
      <c r="R124" s="25"/>
      <c r="S124" s="25"/>
      <c r="T124" s="25"/>
      <c r="U124" s="25"/>
      <c r="V124" s="25"/>
      <c r="Y124" s="25"/>
      <c r="Z124" s="25"/>
      <c r="AA124" s="25"/>
      <c r="AB124" s="25"/>
      <c r="AC124" s="25"/>
      <c r="AF124" s="25"/>
      <c r="AG124" s="25"/>
      <c r="AH124" s="25"/>
      <c r="AI124" s="25"/>
      <c r="AJ124" s="25"/>
      <c r="AM124" s="25"/>
      <c r="AN124" s="25"/>
      <c r="AO124" s="25"/>
      <c r="AP124" s="25"/>
      <c r="AQ124" s="25"/>
    </row>
    <row r="125" spans="1:47" customFormat="1" x14ac:dyDescent="0.3">
      <c r="E125" s="34" t="s">
        <v>62</v>
      </c>
      <c r="F125" t="s">
        <v>46</v>
      </c>
      <c r="G125" s="22" t="s">
        <v>80</v>
      </c>
      <c r="H125" t="s">
        <v>18</v>
      </c>
      <c r="I125" s="132">
        <v>1</v>
      </c>
    </row>
    <row r="126" spans="1:47" customFormat="1" x14ac:dyDescent="0.3">
      <c r="E126" s="34" t="s">
        <v>200</v>
      </c>
      <c r="F126" t="s">
        <v>46</v>
      </c>
      <c r="G126" s="22" t="s">
        <v>80</v>
      </c>
      <c r="H126" t="s">
        <v>18</v>
      </c>
      <c r="I126" s="132">
        <v>0</v>
      </c>
    </row>
    <row r="127" spans="1:47" customFormat="1" x14ac:dyDescent="0.3">
      <c r="E127" s="34"/>
      <c r="G127" s="22"/>
      <c r="I127" s="30"/>
    </row>
    <row r="128" spans="1:47" customFormat="1" x14ac:dyDescent="0.3">
      <c r="E128" s="34" t="s">
        <v>201</v>
      </c>
      <c r="F128" t="s">
        <v>46</v>
      </c>
      <c r="G128" s="22" t="s">
        <v>80</v>
      </c>
      <c r="H128" t="s">
        <v>24</v>
      </c>
      <c r="K128" s="42"/>
      <c r="L128" s="43"/>
      <c r="M128" s="43"/>
      <c r="N128" s="43"/>
      <c r="O128" s="44"/>
      <c r="P128" s="46" t="e">
        <f>SUMIF($I$68:$I$74,"&lt;"&amp;$I$125,P68:P74)/SUM(P68:P74)</f>
        <v>#DIV/0!</v>
      </c>
      <c r="R128" s="42"/>
      <c r="S128" s="43"/>
      <c r="T128" s="43"/>
      <c r="U128" s="43"/>
      <c r="V128" s="44"/>
      <c r="W128" s="46" t="e">
        <f>SUMIF($I$68:$I$74,"&lt;"&amp;$I$125,W68:W74)/SUM(W68:W74)</f>
        <v>#DIV/0!</v>
      </c>
      <c r="Y128" s="42"/>
      <c r="Z128" s="43"/>
      <c r="AA128" s="43"/>
      <c r="AB128" s="43"/>
      <c r="AC128" s="44"/>
      <c r="AD128" s="46" t="e">
        <f>SUMIF($I$68:$I$74,"&lt;"&amp;$I$125,AD68:AD74)/SUM(AD68:AD74)</f>
        <v>#DIV/0!</v>
      </c>
      <c r="AF128" s="42"/>
      <c r="AG128" s="43"/>
      <c r="AH128" s="43"/>
      <c r="AI128" s="43"/>
      <c r="AJ128" s="44"/>
      <c r="AK128" s="46" t="e">
        <f>SUMIF($I$68:$I$74,"&lt;"&amp;$I$125,AK68:AK74)/SUM(AK68:AK74)</f>
        <v>#DIV/0!</v>
      </c>
      <c r="AM128" s="42"/>
      <c r="AN128" s="43"/>
      <c r="AO128" s="43"/>
      <c r="AP128" s="43"/>
      <c r="AQ128" s="44"/>
      <c r="AR128" s="46" t="e">
        <f>SUMIF($I$68:$I$74,"&lt;"&amp;$I$125,AR68:AR74)/SUM(AR68:AR74)</f>
        <v>#DIV/0!</v>
      </c>
    </row>
    <row r="129" spans="1:47" customFormat="1" x14ac:dyDescent="0.3">
      <c r="E129" s="34" t="s">
        <v>65</v>
      </c>
      <c r="F129" t="s">
        <v>46</v>
      </c>
      <c r="G129" s="22" t="s">
        <v>80</v>
      </c>
      <c r="H129" t="s">
        <v>66</v>
      </c>
      <c r="K129" s="52"/>
      <c r="L129" s="53"/>
      <c r="M129" s="53"/>
      <c r="N129" s="53"/>
      <c r="O129" s="54"/>
      <c r="P129" s="50" t="e">
        <f t="shared" ref="P129" si="107">IF(P128&gt;$I$126,"ERROR","OK")</f>
        <v>#DIV/0!</v>
      </c>
      <c r="R129" s="52"/>
      <c r="S129" s="53"/>
      <c r="T129" s="53"/>
      <c r="U129" s="53"/>
      <c r="V129" s="54"/>
      <c r="W129" s="51" t="e">
        <f t="shared" ref="W129" si="108">IF(W128&gt;$I$126,"ERROR","OK")</f>
        <v>#DIV/0!</v>
      </c>
      <c r="Y129" s="52"/>
      <c r="Z129" s="53"/>
      <c r="AA129" s="53"/>
      <c r="AB129" s="53"/>
      <c r="AC129" s="54"/>
      <c r="AD129" s="51" t="e">
        <f t="shared" ref="AD129" si="109">IF(AD128&gt;$I$126,"ERROR","OK")</f>
        <v>#DIV/0!</v>
      </c>
      <c r="AF129" s="52"/>
      <c r="AG129" s="53"/>
      <c r="AH129" s="53"/>
      <c r="AI129" s="53"/>
      <c r="AJ129" s="54"/>
      <c r="AK129" s="51" t="e">
        <f t="shared" ref="AK129" si="110">IF(AK128&gt;$I$126,"ERROR","OK")</f>
        <v>#DIV/0!</v>
      </c>
      <c r="AM129" s="52"/>
      <c r="AN129" s="53"/>
      <c r="AO129" s="53"/>
      <c r="AP129" s="53"/>
      <c r="AQ129" s="54"/>
      <c r="AR129" s="51" t="e">
        <f t="shared" ref="AR129" si="111">IF(AR128&gt;$I$126,"ERROR","OK")</f>
        <v>#DIV/0!</v>
      </c>
    </row>
    <row r="130" spans="1:47" customFormat="1" x14ac:dyDescent="0.3"/>
    <row r="131" spans="1:47" customFormat="1" x14ac:dyDescent="0.3">
      <c r="A131" s="5" t="s">
        <v>67</v>
      </c>
      <c r="B131" s="5" t="s">
        <v>67</v>
      </c>
      <c r="C131" s="5" t="s">
        <v>67</v>
      </c>
      <c r="D131" s="5" t="s">
        <v>67</v>
      </c>
      <c r="E131" s="5" t="s">
        <v>67</v>
      </c>
      <c r="F131" s="5" t="s">
        <v>67</v>
      </c>
      <c r="G131" s="5" t="s">
        <v>67</v>
      </c>
      <c r="H131" s="5" t="s">
        <v>67</v>
      </c>
      <c r="I131" s="5" t="s">
        <v>67</v>
      </c>
      <c r="J131" s="5" t="s">
        <v>67</v>
      </c>
      <c r="K131" s="5" t="s">
        <v>67</v>
      </c>
      <c r="L131" s="5" t="s">
        <v>67</v>
      </c>
      <c r="M131" s="5" t="s">
        <v>67</v>
      </c>
      <c r="N131" s="5" t="s">
        <v>67</v>
      </c>
      <c r="O131" s="5" t="s">
        <v>67</v>
      </c>
      <c r="P131" s="55" t="s">
        <v>67</v>
      </c>
      <c r="Q131" s="5" t="s">
        <v>67</v>
      </c>
      <c r="R131" s="5" t="s">
        <v>67</v>
      </c>
      <c r="S131" s="5" t="s">
        <v>67</v>
      </c>
      <c r="T131" s="5" t="s">
        <v>67</v>
      </c>
      <c r="U131" s="5" t="s">
        <v>67</v>
      </c>
      <c r="V131" s="5" t="s">
        <v>67</v>
      </c>
      <c r="W131" s="7" t="s">
        <v>67</v>
      </c>
      <c r="X131" s="5"/>
      <c r="Y131" s="5" t="s">
        <v>67</v>
      </c>
      <c r="Z131" s="5" t="s">
        <v>67</v>
      </c>
      <c r="AA131" s="5" t="s">
        <v>67</v>
      </c>
      <c r="AB131" s="7" t="s">
        <v>67</v>
      </c>
      <c r="AC131" s="5" t="s">
        <v>67</v>
      </c>
      <c r="AD131" s="5" t="s">
        <v>67</v>
      </c>
      <c r="AE131" s="56"/>
      <c r="AF131" s="5" t="s">
        <v>67</v>
      </c>
      <c r="AG131" s="5" t="s">
        <v>67</v>
      </c>
      <c r="AH131" s="5" t="s">
        <v>67</v>
      </c>
      <c r="AI131" s="5" t="s">
        <v>67</v>
      </c>
      <c r="AJ131" s="5" t="s">
        <v>67</v>
      </c>
      <c r="AK131" s="5" t="s">
        <v>67</v>
      </c>
      <c r="AL131" s="55"/>
      <c r="AM131" s="5" t="s">
        <v>67</v>
      </c>
      <c r="AN131" s="5" t="s">
        <v>67</v>
      </c>
      <c r="AO131" s="5" t="s">
        <v>67</v>
      </c>
      <c r="AP131" s="5" t="s">
        <v>67</v>
      </c>
      <c r="AQ131" s="5" t="s">
        <v>67</v>
      </c>
      <c r="AR131" s="5" t="s">
        <v>67</v>
      </c>
      <c r="AS131" s="7"/>
      <c r="AT131" s="5" t="s">
        <v>67</v>
      </c>
      <c r="AU131" s="5"/>
    </row>
  </sheetData>
  <phoneticPr fontId="21" type="noConversion"/>
  <conditionalFormatting sqref="P121">
    <cfRule type="containsText" dxfId="195" priority="187" operator="containsText" text="ERROR">
      <formula>NOT(ISERROR(SEARCH("ERROR",P121)))</formula>
    </cfRule>
    <cfRule type="cellIs" dxfId="194" priority="188" operator="equal">
      <formula>"ERROR"</formula>
    </cfRule>
  </conditionalFormatting>
  <conditionalFormatting sqref="W121">
    <cfRule type="containsText" dxfId="193" priority="177" operator="containsText" text="ERROR">
      <formula>NOT(ISERROR(SEARCH("ERROR",W121)))</formula>
    </cfRule>
    <cfRule type="cellIs" dxfId="192" priority="178" operator="equal">
      <formula>"ERROR"</formula>
    </cfRule>
  </conditionalFormatting>
  <conditionalFormatting sqref="AD121">
    <cfRule type="containsText" dxfId="191" priority="167" operator="containsText" text="ERROR">
      <formula>NOT(ISERROR(SEARCH("ERROR",AD121)))</formula>
    </cfRule>
    <cfRule type="cellIs" dxfId="190" priority="168" operator="equal">
      <formula>"ERROR"</formula>
    </cfRule>
  </conditionalFormatting>
  <conditionalFormatting sqref="AK121">
    <cfRule type="containsText" dxfId="189" priority="159" operator="containsText" text="ERROR">
      <formula>NOT(ISERROR(SEARCH("ERROR",AK121)))</formula>
    </cfRule>
    <cfRule type="cellIs" dxfId="188" priority="160" operator="equal">
      <formula>"ERROR"</formula>
    </cfRule>
  </conditionalFormatting>
  <conditionalFormatting sqref="AR121">
    <cfRule type="containsText" dxfId="187" priority="151" operator="containsText" text="ERROR">
      <formula>NOT(ISERROR(SEARCH("ERROR",AR121)))</formula>
    </cfRule>
    <cfRule type="cellIs" dxfId="186" priority="152" operator="equal">
      <formula>"ERROR"</formula>
    </cfRule>
  </conditionalFormatting>
  <conditionalFormatting sqref="K24:O25 P120:P121">
    <cfRule type="expression" dxfId="185" priority="134">
      <formula>$K$5&gt;$I$13</formula>
    </cfRule>
  </conditionalFormatting>
  <conditionalFormatting sqref="K36:O42">
    <cfRule type="expression" dxfId="184" priority="132">
      <formula>$K$5&gt;$I$13</formula>
    </cfRule>
  </conditionalFormatting>
  <conditionalFormatting sqref="K46:O52">
    <cfRule type="expression" dxfId="183" priority="131">
      <formula>$K$5&gt;$I$13</formula>
    </cfRule>
  </conditionalFormatting>
  <conditionalFormatting sqref="K58:O63">
    <cfRule type="expression" dxfId="182" priority="130">
      <formula>$K$5&gt;$I$13</formula>
    </cfRule>
  </conditionalFormatting>
  <conditionalFormatting sqref="K64:O64">
    <cfRule type="expression" dxfId="181" priority="129">
      <formula>$K$5&gt;$I$13</formula>
    </cfRule>
  </conditionalFormatting>
  <conditionalFormatting sqref="K68:O74">
    <cfRule type="expression" dxfId="180" priority="128">
      <formula>$K$5&gt;$I$13</formula>
    </cfRule>
  </conditionalFormatting>
  <conditionalFormatting sqref="K100:O101">
    <cfRule type="expression" dxfId="179" priority="127">
      <formula>$K$5&gt;$I$13</formula>
    </cfRule>
  </conditionalFormatting>
  <conditionalFormatting sqref="K104:O107">
    <cfRule type="expression" dxfId="178" priority="126">
      <formula>$K$5&gt;$I$13</formula>
    </cfRule>
  </conditionalFormatting>
  <conditionalFormatting sqref="K109:O109">
    <cfRule type="expression" dxfId="177" priority="125">
      <formula>$K$5&gt;$I$13</formula>
    </cfRule>
  </conditionalFormatting>
  <conditionalFormatting sqref="W128 R24:V25">
    <cfRule type="expression" dxfId="176" priority="123">
      <formula>$R$5&gt;$I$13</formula>
    </cfRule>
  </conditionalFormatting>
  <conditionalFormatting sqref="R36:V42">
    <cfRule type="expression" dxfId="175" priority="121">
      <formula>$R$5&gt;$I$13</formula>
    </cfRule>
  </conditionalFormatting>
  <conditionalFormatting sqref="R46:V52">
    <cfRule type="expression" dxfId="174" priority="120">
      <formula>$R$5&gt;$I$13</formula>
    </cfRule>
  </conditionalFormatting>
  <conditionalFormatting sqref="R58:V64">
    <cfRule type="expression" dxfId="173" priority="119">
      <formula>$R$5&gt;$I$13</formula>
    </cfRule>
  </conditionalFormatting>
  <conditionalFormatting sqref="AD128">
    <cfRule type="expression" dxfId="172" priority="113">
      <formula>$Y$5&gt;$I$13</formula>
    </cfRule>
  </conditionalFormatting>
  <conditionalFormatting sqref="Y36:AC42">
    <cfRule type="expression" dxfId="171" priority="111">
      <formula>$Y$5&gt;$I$13</formula>
    </cfRule>
  </conditionalFormatting>
  <conditionalFormatting sqref="Y46:AC52">
    <cfRule type="expression" dxfId="170" priority="110">
      <formula>$Y$5&gt;$I$13</formula>
    </cfRule>
  </conditionalFormatting>
  <conditionalFormatting sqref="AK128">
    <cfRule type="expression" dxfId="169" priority="103">
      <formula>$AF$5&gt;$I$13</formula>
    </cfRule>
  </conditionalFormatting>
  <conditionalFormatting sqref="AF36:AJ42">
    <cfRule type="expression" dxfId="168" priority="97">
      <formula>$AF$5&gt;$I$13</formula>
    </cfRule>
  </conditionalFormatting>
  <conditionalFormatting sqref="AF46:AJ52">
    <cfRule type="expression" dxfId="167" priority="96">
      <formula>$AF$5&gt;$I$13</formula>
    </cfRule>
  </conditionalFormatting>
  <conditionalFormatting sqref="AR128">
    <cfRule type="expression" dxfId="166" priority="87">
      <formula>$AM$5&gt;$I$13</formula>
    </cfRule>
  </conditionalFormatting>
  <conditionalFormatting sqref="AM36:AQ42">
    <cfRule type="expression" dxfId="165" priority="84">
      <formula>$AM$5&gt;$I$13</formula>
    </cfRule>
  </conditionalFormatting>
  <conditionalFormatting sqref="AM46:AQ52">
    <cfRule type="expression" dxfId="164" priority="83">
      <formula>$AM$5&gt;$I$13</formula>
    </cfRule>
  </conditionalFormatting>
  <conditionalFormatting sqref="AM104:AQ107">
    <cfRule type="expression" dxfId="163" priority="79">
      <formula>$AM$5&gt;$I$13</formula>
    </cfRule>
  </conditionalFormatting>
  <conditionalFormatting sqref="AM100:AQ101">
    <cfRule type="expression" dxfId="162" priority="78">
      <formula>$AM$5&gt;$I$13</formula>
    </cfRule>
  </conditionalFormatting>
  <conditionalFormatting sqref="P128">
    <cfRule type="expression" dxfId="161" priority="76">
      <formula>$K$5&gt;$I$13</formula>
    </cfRule>
  </conditionalFormatting>
  <conditionalFormatting sqref="W120:W121">
    <cfRule type="expression" dxfId="160" priority="75">
      <formula>$R$5&gt;$I$13</formula>
    </cfRule>
  </conditionalFormatting>
  <conditionalFormatting sqref="AD120:AD121">
    <cfRule type="expression" dxfId="159" priority="74">
      <formula>$Y$5&gt;$I$13</formula>
    </cfRule>
  </conditionalFormatting>
  <conditionalFormatting sqref="AK120:AK121">
    <cfRule type="expression" dxfId="158" priority="73">
      <formula>$AF$5&gt;$I$13</formula>
    </cfRule>
  </conditionalFormatting>
  <conditionalFormatting sqref="AR120:AR121">
    <cfRule type="expression" dxfId="157" priority="72">
      <formula>$AM$5&gt;$I$13</formula>
    </cfRule>
  </conditionalFormatting>
  <conditionalFormatting sqref="Y24:AC25">
    <cfRule type="expression" dxfId="156" priority="71">
      <formula>$R$5&gt;$I$13</formula>
    </cfRule>
  </conditionalFormatting>
  <conditionalFormatting sqref="AF24:AJ25">
    <cfRule type="expression" dxfId="155" priority="70">
      <formula>$R$5&gt;$I$13</formula>
    </cfRule>
  </conditionalFormatting>
  <conditionalFormatting sqref="K28:O29">
    <cfRule type="expression" dxfId="154" priority="68">
      <formula>$K$5&gt;$I$13</formula>
    </cfRule>
  </conditionalFormatting>
  <conditionalFormatting sqref="K30:O31">
    <cfRule type="expression" dxfId="153" priority="67">
      <formula>$K$5&gt;$I$13</formula>
    </cfRule>
  </conditionalFormatting>
  <conditionalFormatting sqref="R28:V29">
    <cfRule type="expression" dxfId="152" priority="66">
      <formula>$R$5&gt;$I$13</formula>
    </cfRule>
  </conditionalFormatting>
  <conditionalFormatting sqref="R30:V31">
    <cfRule type="expression" dxfId="151" priority="65">
      <formula>$R$5&gt;$I$13</formula>
    </cfRule>
  </conditionalFormatting>
  <conditionalFormatting sqref="Y28:AC29">
    <cfRule type="expression" dxfId="150" priority="64">
      <formula>$R$5&gt;$I$13</formula>
    </cfRule>
  </conditionalFormatting>
  <conditionalFormatting sqref="Y30:AC31">
    <cfRule type="expression" dxfId="149" priority="63">
      <formula>$R$5&gt;$I$13</formula>
    </cfRule>
  </conditionalFormatting>
  <conditionalFormatting sqref="AF28:AJ29">
    <cfRule type="expression" dxfId="148" priority="62">
      <formula>$R$5&gt;$I$13</formula>
    </cfRule>
  </conditionalFormatting>
  <conditionalFormatting sqref="AF30:AJ31">
    <cfRule type="expression" dxfId="147" priority="61">
      <formula>$R$5&gt;$I$13</formula>
    </cfRule>
  </conditionalFormatting>
  <conditionalFormatting sqref="R109:V109">
    <cfRule type="expression" dxfId="146" priority="58">
      <formula>$K$5&gt;$I$13</formula>
    </cfRule>
  </conditionalFormatting>
  <conditionalFormatting sqref="Y109:AC109">
    <cfRule type="expression" dxfId="145" priority="57">
      <formula>$K$5&gt;$I$13</formula>
    </cfRule>
  </conditionalFormatting>
  <conditionalFormatting sqref="AF109:AJ109">
    <cfRule type="expression" dxfId="144" priority="56">
      <formula>$K$5&gt;$I$13</formula>
    </cfRule>
  </conditionalFormatting>
  <conditionalFormatting sqref="AM109:AQ109">
    <cfRule type="expression" dxfId="143" priority="55">
      <formula>$K$5&gt;$I$13</formula>
    </cfRule>
  </conditionalFormatting>
  <conditionalFormatting sqref="R100:V101">
    <cfRule type="expression" dxfId="142" priority="54">
      <formula>$K$5&gt;$I$13</formula>
    </cfRule>
  </conditionalFormatting>
  <conditionalFormatting sqref="R104:V107">
    <cfRule type="expression" dxfId="141" priority="52">
      <formula>$K$5&gt;$I$13</formula>
    </cfRule>
  </conditionalFormatting>
  <conditionalFormatting sqref="Y100:AC100">
    <cfRule type="expression" dxfId="140" priority="51">
      <formula>$K$5&gt;$I$13</formula>
    </cfRule>
  </conditionalFormatting>
  <conditionalFormatting sqref="Y101:AC101">
    <cfRule type="expression" dxfId="139" priority="50">
      <formula>$K$5&gt;$I$13</formula>
    </cfRule>
  </conditionalFormatting>
  <conditionalFormatting sqref="Y104:AC107">
    <cfRule type="expression" dxfId="138" priority="48">
      <formula>$K$5&gt;$I$13</formula>
    </cfRule>
  </conditionalFormatting>
  <conditionalFormatting sqref="AF100:AJ101">
    <cfRule type="expression" dxfId="137" priority="47">
      <formula>$K$5&gt;$I$13</formula>
    </cfRule>
  </conditionalFormatting>
  <conditionalFormatting sqref="AF104:AJ107">
    <cfRule type="expression" dxfId="136" priority="46">
      <formula>$K$5&gt;$I$13</formula>
    </cfRule>
  </conditionalFormatting>
  <conditionalFormatting sqref="AM28:AQ31">
    <cfRule type="expression" dxfId="135" priority="45">
      <formula>$AM$5&gt;$I$13</formula>
    </cfRule>
  </conditionalFormatting>
  <conditionalFormatting sqref="AM24:AQ25">
    <cfRule type="expression" dxfId="134" priority="44">
      <formula>$AM$5&gt;$I$13</formula>
    </cfRule>
  </conditionalFormatting>
  <conditionalFormatting sqref="P129">
    <cfRule type="containsText" dxfId="133" priority="21" operator="containsText" text="ERROR">
      <formula>NOT(ISERROR(SEARCH("ERROR",P129)))</formula>
    </cfRule>
    <cfRule type="cellIs" dxfId="132" priority="22" operator="equal">
      <formula>"ERROR"</formula>
    </cfRule>
  </conditionalFormatting>
  <conditionalFormatting sqref="W129">
    <cfRule type="containsText" dxfId="131" priority="19" operator="containsText" text="ERROR">
      <formula>NOT(ISERROR(SEARCH("ERROR",W129)))</formula>
    </cfRule>
    <cfRule type="cellIs" dxfId="130" priority="20" operator="equal">
      <formula>"ERROR"</formula>
    </cfRule>
  </conditionalFormatting>
  <conditionalFormatting sqref="AD129">
    <cfRule type="containsText" dxfId="129" priority="17" operator="containsText" text="ERROR">
      <formula>NOT(ISERROR(SEARCH("ERROR",AD129)))</formula>
    </cfRule>
    <cfRule type="cellIs" dxfId="128" priority="18" operator="equal">
      <formula>"ERROR"</formula>
    </cfRule>
  </conditionalFormatting>
  <conditionalFormatting sqref="AK129">
    <cfRule type="containsText" dxfId="127" priority="15" operator="containsText" text="ERROR">
      <formula>NOT(ISERROR(SEARCH("ERROR",AK129)))</formula>
    </cfRule>
    <cfRule type="cellIs" dxfId="126" priority="16" operator="equal">
      <formula>"ERROR"</formula>
    </cfRule>
  </conditionalFormatting>
  <conditionalFormatting sqref="AR129">
    <cfRule type="containsText" dxfId="125" priority="13" operator="containsText" text="ERROR">
      <formula>NOT(ISERROR(SEARCH("ERROR",AR129)))</formula>
    </cfRule>
    <cfRule type="cellIs" dxfId="124" priority="14" operator="equal">
      <formula>"ERROR"</formula>
    </cfRule>
  </conditionalFormatting>
  <conditionalFormatting sqref="P129">
    <cfRule type="expression" dxfId="123" priority="12">
      <formula>$K$5&gt;$I$13</formula>
    </cfRule>
  </conditionalFormatting>
  <conditionalFormatting sqref="W129">
    <cfRule type="expression" dxfId="122" priority="11">
      <formula>$R$5&gt;$I$13</formula>
    </cfRule>
  </conditionalFormatting>
  <conditionalFormatting sqref="AD129">
    <cfRule type="expression" dxfId="121" priority="10">
      <formula>$Y$5&gt;$I$13</formula>
    </cfRule>
  </conditionalFormatting>
  <conditionalFormatting sqref="AK129">
    <cfRule type="expression" dxfId="120" priority="9">
      <formula>$AF$5&gt;$I$13</formula>
    </cfRule>
  </conditionalFormatting>
  <conditionalFormatting sqref="AR129">
    <cfRule type="expression" dxfId="119" priority="8">
      <formula>$AM$5&gt;$I$13</formula>
    </cfRule>
  </conditionalFormatting>
  <conditionalFormatting sqref="R68:V74">
    <cfRule type="expression" dxfId="118" priority="7">
      <formula>$K$5&gt;$I$13</formula>
    </cfRule>
  </conditionalFormatting>
  <conditionalFormatting sqref="Y68:AC74">
    <cfRule type="expression" dxfId="117" priority="6">
      <formula>$K$5&gt;$I$13</formula>
    </cfRule>
  </conditionalFormatting>
  <conditionalFormatting sqref="AF68:AJ74">
    <cfRule type="expression" dxfId="116" priority="5">
      <formula>$K$5&gt;$I$13</formula>
    </cfRule>
  </conditionalFormatting>
  <conditionalFormatting sqref="AM68:AQ74">
    <cfRule type="expression" dxfId="115" priority="4">
      <formula>$K$5&gt;$I$13</formula>
    </cfRule>
  </conditionalFormatting>
  <conditionalFormatting sqref="AM58:AQ64">
    <cfRule type="expression" dxfId="114" priority="3">
      <formula>$K$5&gt;$I$13</formula>
    </cfRule>
  </conditionalFormatting>
  <conditionalFormatting sqref="AF58:AJ64">
    <cfRule type="expression" dxfId="113" priority="2">
      <formula>$K$5&gt;$I$13</formula>
    </cfRule>
  </conditionalFormatting>
  <conditionalFormatting sqref="Y58:AC64">
    <cfRule type="expression" dxfId="112" priority="1">
      <formula>$K$5&gt;$I$13</formula>
    </cfRule>
  </conditionalFormatting>
  <pageMargins left="0.7" right="0.7" top="0.75" bottom="0.75" header="0.3" footer="0.3"/>
  <pageSetup paperSize="8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19D60-244C-4503-B6AC-8B42BCFDCB92}">
  <sheetPr codeName="Sheet3">
    <pageSetUpPr autoPageBreaks="0"/>
  </sheetPr>
  <dimension ref="A1:CY776"/>
  <sheetViews>
    <sheetView showGridLines="0" zoomScale="55" zoomScaleNormal="55" workbookViewId="0">
      <pane xSplit="9" ySplit="7" topLeftCell="J29" activePane="bottomRight" state="frozen"/>
      <selection activeCell="D10" sqref="D10"/>
      <selection pane="topRight" activeCell="D10" sqref="D10"/>
      <selection pane="bottomLeft" activeCell="D10" sqref="D10"/>
      <selection pane="bottomRight" activeCell="N43" sqref="N43"/>
    </sheetView>
  </sheetViews>
  <sheetFormatPr defaultColWidth="0" defaultRowHeight="13.5" x14ac:dyDescent="0.3"/>
  <cols>
    <col min="1" max="3" width="2.61328125" customWidth="1"/>
    <col min="4" max="4" width="4.15234375" bestFit="1" customWidth="1"/>
    <col min="5" max="5" width="38.23046875" bestFit="1" customWidth="1"/>
    <col min="6" max="6" width="16.84375" bestFit="1" customWidth="1"/>
    <col min="7" max="7" width="7.765625" bestFit="1" customWidth="1"/>
    <col min="8" max="8" width="9.765625" bestFit="1" customWidth="1"/>
    <col min="9" max="9" width="19.4609375" customWidth="1"/>
    <col min="10" max="10" width="2.61328125" customWidth="1"/>
    <col min="11" max="16" width="9.4609375" customWidth="1"/>
    <col min="17" max="17" width="10" customWidth="1"/>
    <col min="18" max="18" width="10.3046875" bestFit="1" customWidth="1"/>
    <col min="19" max="19" width="9.921875" bestFit="1" customWidth="1"/>
    <col min="20" max="20" width="10.3046875" bestFit="1" customWidth="1"/>
    <col min="21" max="23" width="9.921875" bestFit="1" customWidth="1"/>
    <col min="24" max="43" width="9.4609375" customWidth="1"/>
    <col min="44" max="44" width="2.4609375" customWidth="1"/>
    <col min="45" max="103" width="0" hidden="1" customWidth="1"/>
    <col min="104" max="16384" width="9" hidden="1"/>
  </cols>
  <sheetData>
    <row r="1" spans="1:44" ht="19.5" x14ac:dyDescent="0.35">
      <c r="A1" s="1" t="s">
        <v>195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2"/>
      <c r="AQ1" s="2"/>
      <c r="AR1" s="2"/>
    </row>
    <row r="2" spans="1:44" ht="19.5" x14ac:dyDescent="0.35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2"/>
      <c r="AQ2" s="2"/>
      <c r="AR2" s="2"/>
    </row>
    <row r="3" spans="1:44" ht="19.5" x14ac:dyDescent="0.35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2"/>
      <c r="AQ3" s="2"/>
      <c r="AR3" s="2"/>
    </row>
    <row r="4" spans="1:44" ht="17.5" x14ac:dyDescent="0.35">
      <c r="A4" s="4"/>
      <c r="B4" s="5"/>
      <c r="C4" s="5"/>
      <c r="D4" s="5"/>
      <c r="E4" s="5"/>
      <c r="F4" s="5"/>
      <c r="G4" s="5"/>
      <c r="H4" s="5"/>
      <c r="I4" s="5"/>
      <c r="J4" s="5"/>
      <c r="K4" s="59" t="s">
        <v>68</v>
      </c>
      <c r="L4" s="5"/>
      <c r="M4" s="5"/>
      <c r="N4" s="5"/>
      <c r="O4" s="7"/>
      <c r="P4" s="8"/>
      <c r="Q4" s="5"/>
      <c r="R4" s="59" t="s">
        <v>69</v>
      </c>
      <c r="S4" s="5"/>
      <c r="T4" s="5"/>
      <c r="U4" s="5"/>
      <c r="V4" s="7"/>
      <c r="W4" s="8"/>
      <c r="X4" s="5"/>
      <c r="Y4" s="61" t="s">
        <v>70</v>
      </c>
      <c r="Z4" s="5"/>
      <c r="AA4" s="5"/>
      <c r="AB4" s="5"/>
      <c r="AC4" s="5"/>
      <c r="AD4" s="5"/>
      <c r="AE4" s="5"/>
      <c r="AF4" s="61" t="s">
        <v>47</v>
      </c>
      <c r="AG4" s="4"/>
      <c r="AH4" s="4"/>
      <c r="AI4" s="4"/>
      <c r="AJ4" s="4"/>
      <c r="AK4" s="5"/>
      <c r="AL4" s="61" t="s">
        <v>71</v>
      </c>
      <c r="AM4" s="4"/>
      <c r="AN4" s="4"/>
      <c r="AO4" s="4"/>
      <c r="AP4" s="6"/>
      <c r="AQ4" s="5"/>
      <c r="AR4" s="5"/>
    </row>
    <row r="5" spans="1:44" x14ac:dyDescent="0.3">
      <c r="A5" s="4"/>
      <c r="B5" s="5"/>
      <c r="C5" s="5"/>
      <c r="D5" s="5"/>
      <c r="E5" s="5"/>
      <c r="F5" s="5"/>
      <c r="G5" s="5"/>
      <c r="H5" s="5"/>
      <c r="I5" s="5"/>
      <c r="J5" s="5"/>
      <c r="K5" s="4" t="s">
        <v>1</v>
      </c>
      <c r="L5" s="5" t="s">
        <v>1</v>
      </c>
      <c r="M5" s="5" t="s">
        <v>1</v>
      </c>
      <c r="N5" s="5" t="s">
        <v>1</v>
      </c>
      <c r="O5" s="7" t="s">
        <v>1</v>
      </c>
      <c r="P5" s="8" t="s">
        <v>10</v>
      </c>
      <c r="Q5" s="5"/>
      <c r="R5" s="4" t="s">
        <v>1</v>
      </c>
      <c r="S5" s="5" t="s">
        <v>1</v>
      </c>
      <c r="T5" s="5" t="s">
        <v>1</v>
      </c>
      <c r="U5" s="5" t="s">
        <v>1</v>
      </c>
      <c r="V5" s="7" t="s">
        <v>1</v>
      </c>
      <c r="W5" s="8" t="s">
        <v>10</v>
      </c>
      <c r="X5" s="5"/>
      <c r="Y5" s="4" t="s">
        <v>1</v>
      </c>
      <c r="Z5" s="5" t="s">
        <v>1</v>
      </c>
      <c r="AA5" s="5" t="s">
        <v>1</v>
      </c>
      <c r="AB5" s="5" t="s">
        <v>1</v>
      </c>
      <c r="AC5" s="7" t="s">
        <v>1</v>
      </c>
      <c r="AD5" s="4" t="s">
        <v>10</v>
      </c>
      <c r="AE5" s="5"/>
      <c r="AF5" s="60" t="s">
        <v>1</v>
      </c>
      <c r="AG5" s="5" t="s">
        <v>1</v>
      </c>
      <c r="AH5" s="5" t="s">
        <v>1</v>
      </c>
      <c r="AI5" s="5" t="s">
        <v>1</v>
      </c>
      <c r="AJ5" s="56" t="s">
        <v>1</v>
      </c>
      <c r="AK5" s="5"/>
      <c r="AL5" s="55" t="s">
        <v>6</v>
      </c>
      <c r="AM5" s="57" t="s">
        <v>7</v>
      </c>
      <c r="AN5" s="57" t="s">
        <v>8</v>
      </c>
      <c r="AO5" s="56" t="s">
        <v>9</v>
      </c>
      <c r="AP5" s="6"/>
      <c r="AQ5" s="5"/>
      <c r="AR5" s="5"/>
    </row>
    <row r="6" spans="1:44" x14ac:dyDescent="0.3">
      <c r="A6" s="6"/>
      <c r="B6" s="5"/>
      <c r="C6" s="5"/>
      <c r="D6" s="5"/>
      <c r="E6" s="5"/>
      <c r="F6" s="5"/>
      <c r="G6" s="4"/>
      <c r="H6" s="4" t="s">
        <v>3</v>
      </c>
      <c r="I6" s="4" t="s">
        <v>4</v>
      </c>
      <c r="J6" s="5"/>
      <c r="K6" s="6">
        <v>2024</v>
      </c>
      <c r="L6" s="57">
        <v>2025</v>
      </c>
      <c r="M6" s="57">
        <v>2026</v>
      </c>
      <c r="N6" s="57">
        <v>2027</v>
      </c>
      <c r="O6" s="56">
        <v>2028</v>
      </c>
      <c r="P6" s="8" t="s">
        <v>1</v>
      </c>
      <c r="Q6" s="5"/>
      <c r="R6" s="6">
        <v>2024</v>
      </c>
      <c r="S6" s="57">
        <v>2025</v>
      </c>
      <c r="T6" s="57">
        <v>2026</v>
      </c>
      <c r="U6" s="57">
        <v>2027</v>
      </c>
      <c r="V6" s="56">
        <v>2028</v>
      </c>
      <c r="W6" s="8" t="s">
        <v>1</v>
      </c>
      <c r="X6" s="57"/>
      <c r="Y6" s="6">
        <v>2024</v>
      </c>
      <c r="Z6" s="57">
        <v>2025</v>
      </c>
      <c r="AA6" s="57">
        <v>2026</v>
      </c>
      <c r="AB6" s="57">
        <v>2027</v>
      </c>
      <c r="AC6" s="56">
        <v>2028</v>
      </c>
      <c r="AD6" s="8" t="s">
        <v>1</v>
      </c>
      <c r="AE6" s="57"/>
      <c r="AF6" s="6">
        <v>2024</v>
      </c>
      <c r="AG6" s="57">
        <v>2025</v>
      </c>
      <c r="AH6" s="57">
        <v>2026</v>
      </c>
      <c r="AI6" s="57">
        <v>2027</v>
      </c>
      <c r="AJ6" s="56">
        <v>2028</v>
      </c>
      <c r="AK6" s="5"/>
      <c r="AL6" s="63" t="s">
        <v>72</v>
      </c>
      <c r="AM6" s="57" t="s">
        <v>73</v>
      </c>
      <c r="AN6" s="57" t="s">
        <v>74</v>
      </c>
      <c r="AO6" s="56" t="s">
        <v>75</v>
      </c>
      <c r="AP6" s="6"/>
      <c r="AQ6" s="4" t="s">
        <v>11</v>
      </c>
      <c r="AR6" s="5"/>
    </row>
    <row r="7" spans="1:44" x14ac:dyDescent="0.3">
      <c r="A7" s="6"/>
      <c r="B7" s="5"/>
      <c r="C7" s="5"/>
      <c r="D7" s="5"/>
      <c r="E7" s="5"/>
      <c r="F7" s="5"/>
      <c r="G7" s="4"/>
      <c r="H7" s="4"/>
      <c r="I7" s="4"/>
      <c r="J7" s="5"/>
      <c r="K7" s="6" t="s">
        <v>76</v>
      </c>
      <c r="L7" s="57" t="s">
        <v>76</v>
      </c>
      <c r="M7" s="57" t="s">
        <v>76</v>
      </c>
      <c r="N7" s="57" t="s">
        <v>76</v>
      </c>
      <c r="O7" s="56" t="s">
        <v>76</v>
      </c>
      <c r="P7" s="8" t="s">
        <v>76</v>
      </c>
      <c r="Q7" s="57"/>
      <c r="R7" s="57" t="s">
        <v>36</v>
      </c>
      <c r="S7" s="57" t="s">
        <v>36</v>
      </c>
      <c r="T7" s="57" t="s">
        <v>36</v>
      </c>
      <c r="U7" s="56" t="s">
        <v>36</v>
      </c>
      <c r="V7" s="6" t="s">
        <v>36</v>
      </c>
      <c r="W7" s="6" t="s">
        <v>36</v>
      </c>
      <c r="X7" s="57"/>
      <c r="Y7" s="6" t="s">
        <v>36</v>
      </c>
      <c r="Z7" s="57" t="s">
        <v>36</v>
      </c>
      <c r="AA7" s="57" t="s">
        <v>36</v>
      </c>
      <c r="AB7" s="57" t="s">
        <v>36</v>
      </c>
      <c r="AC7" s="56" t="s">
        <v>36</v>
      </c>
      <c r="AD7" s="6" t="s">
        <v>36</v>
      </c>
      <c r="AE7" s="57"/>
      <c r="AF7" s="62" t="s">
        <v>77</v>
      </c>
      <c r="AG7" s="63" t="s">
        <v>77</v>
      </c>
      <c r="AH7" s="63" t="s">
        <v>77</v>
      </c>
      <c r="AI7" s="63" t="s">
        <v>77</v>
      </c>
      <c r="AJ7" s="63" t="s">
        <v>77</v>
      </c>
      <c r="AK7" s="5"/>
      <c r="AL7" s="63" t="s">
        <v>77</v>
      </c>
      <c r="AM7" s="63" t="s">
        <v>77</v>
      </c>
      <c r="AN7" s="63" t="s">
        <v>77</v>
      </c>
      <c r="AO7" s="63" t="s">
        <v>77</v>
      </c>
      <c r="AP7" s="6"/>
      <c r="AQ7" s="4"/>
      <c r="AR7" s="5"/>
    </row>
    <row r="8" spans="1:44" x14ac:dyDescent="0.3">
      <c r="A8" s="9"/>
      <c r="B8" s="10"/>
      <c r="C8" s="10"/>
      <c r="D8" s="10"/>
      <c r="E8" s="10"/>
      <c r="F8" s="10"/>
      <c r="G8" s="10"/>
      <c r="H8" s="10"/>
      <c r="I8" s="10"/>
      <c r="J8" s="10"/>
      <c r="K8" s="11"/>
      <c r="L8" s="11"/>
      <c r="M8" s="11"/>
      <c r="N8" s="11"/>
      <c r="O8" s="11"/>
      <c r="P8" s="11"/>
      <c r="Q8" s="10"/>
      <c r="R8" s="11"/>
      <c r="S8" s="11"/>
      <c r="T8" s="11"/>
      <c r="U8" s="11"/>
      <c r="V8" s="11"/>
      <c r="W8" s="11"/>
      <c r="X8" s="16"/>
      <c r="Y8" s="19"/>
      <c r="Z8" s="19"/>
      <c r="AA8" s="19"/>
      <c r="AB8" s="19"/>
      <c r="AC8" s="19"/>
      <c r="AD8" s="19"/>
      <c r="AE8" s="19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1"/>
      <c r="AQ8" s="10"/>
      <c r="AR8" s="10"/>
    </row>
    <row r="9" spans="1:44" x14ac:dyDescent="0.3">
      <c r="A9" s="12"/>
      <c r="B9" s="13" t="s">
        <v>12</v>
      </c>
      <c r="C9" s="14"/>
      <c r="D9" s="15"/>
      <c r="E9" s="15"/>
      <c r="F9" s="15"/>
      <c r="G9" s="15"/>
      <c r="H9" s="15"/>
      <c r="I9" s="14"/>
      <c r="J9" s="14"/>
      <c r="K9" s="15"/>
      <c r="L9" s="15"/>
      <c r="M9" s="15"/>
      <c r="N9" s="15"/>
      <c r="O9" s="15"/>
      <c r="P9" s="15"/>
      <c r="Q9" s="14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4"/>
      <c r="AR9" s="17"/>
    </row>
    <row r="10" spans="1:44" x14ac:dyDescent="0.3">
      <c r="A10" s="12"/>
      <c r="B10" s="17"/>
      <c r="C10" s="17"/>
      <c r="D10" s="16"/>
      <c r="E10" s="16"/>
      <c r="F10" s="16"/>
      <c r="G10" s="16"/>
      <c r="H10" s="16"/>
      <c r="I10" s="17"/>
      <c r="J10" s="17"/>
      <c r="K10" s="16"/>
      <c r="L10" s="16"/>
      <c r="M10" s="16"/>
      <c r="N10" s="16"/>
      <c r="O10" s="16"/>
      <c r="P10" s="16"/>
      <c r="Q10" s="17"/>
      <c r="R10" s="16"/>
      <c r="S10" s="16"/>
      <c r="T10" s="16"/>
      <c r="U10" s="16"/>
      <c r="V10" s="16"/>
      <c r="W10" s="16"/>
      <c r="X10" s="16"/>
      <c r="Y10" s="19"/>
      <c r="Z10" s="19"/>
      <c r="AA10" s="19"/>
      <c r="AB10" s="19"/>
      <c r="AC10" s="19"/>
      <c r="AD10" s="19"/>
      <c r="AE10" s="19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7"/>
      <c r="AR10" s="17"/>
    </row>
    <row r="11" spans="1:44" x14ac:dyDescent="0.3">
      <c r="A11" s="12"/>
      <c r="B11" s="17"/>
      <c r="C11" s="17" t="s">
        <v>13</v>
      </c>
      <c r="D11" s="16"/>
      <c r="E11" s="16"/>
      <c r="F11" s="16"/>
      <c r="G11" s="16"/>
      <c r="H11" s="16" t="s">
        <v>14</v>
      </c>
      <c r="I11" s="18"/>
      <c r="J11" s="17"/>
      <c r="K11" s="16"/>
      <c r="L11" s="16"/>
      <c r="M11" s="16"/>
      <c r="N11" s="16"/>
      <c r="O11" s="16"/>
      <c r="P11" s="16"/>
      <c r="Q11" s="17"/>
      <c r="R11" s="16"/>
      <c r="S11" s="16"/>
      <c r="T11" s="16"/>
      <c r="U11" s="16"/>
      <c r="V11" s="16"/>
      <c r="W11" s="16"/>
      <c r="X11" s="16"/>
      <c r="Y11" s="19"/>
      <c r="Z11" s="19"/>
      <c r="AA11" s="19"/>
      <c r="AB11" s="19"/>
      <c r="AC11" s="19"/>
      <c r="AD11" s="19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7"/>
      <c r="AR11" s="17"/>
    </row>
    <row r="12" spans="1:44" x14ac:dyDescent="0.3">
      <c r="A12" s="12"/>
      <c r="B12" s="17"/>
      <c r="C12" s="17"/>
      <c r="D12" s="16"/>
      <c r="E12" s="16"/>
      <c r="F12" s="16"/>
      <c r="G12" s="16"/>
      <c r="H12" s="16"/>
      <c r="I12" s="17"/>
      <c r="J12" s="17"/>
      <c r="K12" s="16"/>
      <c r="L12" s="16"/>
      <c r="M12" s="16"/>
      <c r="N12" s="16"/>
      <c r="O12" s="16"/>
      <c r="P12" s="16"/>
      <c r="Q12" s="17"/>
      <c r="R12" s="16"/>
      <c r="S12" s="16"/>
      <c r="T12" s="16"/>
      <c r="U12" s="16"/>
      <c r="V12" s="16"/>
      <c r="W12" s="16"/>
      <c r="X12" s="16"/>
      <c r="Y12" s="19"/>
      <c r="Z12" s="19"/>
      <c r="AA12" s="19"/>
      <c r="AB12" s="19"/>
      <c r="AC12" s="19"/>
      <c r="AD12" s="19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7"/>
      <c r="AR12" s="17"/>
    </row>
    <row r="13" spans="1:44" x14ac:dyDescent="0.3">
      <c r="A13" s="12"/>
      <c r="B13" s="17"/>
      <c r="C13" s="17" t="s">
        <v>15</v>
      </c>
      <c r="D13" s="16"/>
      <c r="E13" s="16"/>
      <c r="F13" s="16"/>
      <c r="G13" s="16"/>
      <c r="H13" s="16" t="s">
        <v>16</v>
      </c>
      <c r="I13" s="18">
        <f>Flexibility!I13</f>
        <v>2028</v>
      </c>
      <c r="J13" s="17"/>
      <c r="K13" s="16"/>
      <c r="L13" s="16"/>
      <c r="M13" s="16"/>
      <c r="N13" s="16"/>
      <c r="O13" s="16"/>
      <c r="P13" s="16"/>
      <c r="Q13" s="17"/>
      <c r="R13" s="16"/>
      <c r="S13" s="16"/>
      <c r="T13" s="16"/>
      <c r="U13" s="16"/>
      <c r="V13" s="16"/>
      <c r="W13" s="16"/>
      <c r="X13" s="16"/>
      <c r="Y13" s="19"/>
      <c r="Z13" s="19"/>
      <c r="AA13" s="19"/>
      <c r="AB13" s="19"/>
      <c r="AC13" s="19"/>
      <c r="AD13" s="19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7"/>
      <c r="AR13" s="17"/>
    </row>
    <row r="14" spans="1:44" x14ac:dyDescent="0.3">
      <c r="A14" s="12"/>
      <c r="B14" s="17"/>
      <c r="C14" s="17"/>
      <c r="D14" s="16"/>
      <c r="E14" s="16"/>
      <c r="F14" s="16"/>
      <c r="G14" s="16"/>
      <c r="H14" s="16"/>
      <c r="I14" s="146"/>
      <c r="J14" s="16"/>
      <c r="K14" s="16"/>
      <c r="L14" s="16"/>
      <c r="M14" s="16"/>
      <c r="N14" s="16"/>
      <c r="O14" s="16"/>
      <c r="P14" s="16"/>
      <c r="Q14" s="17"/>
      <c r="R14" s="16"/>
      <c r="S14" s="16"/>
      <c r="T14" s="16"/>
      <c r="U14" s="16"/>
      <c r="V14" s="16"/>
      <c r="W14" s="16"/>
      <c r="X14" s="16"/>
      <c r="Y14" s="19"/>
      <c r="Z14" s="19"/>
      <c r="AA14" s="19"/>
      <c r="AB14" s="19"/>
      <c r="AC14" s="19"/>
      <c r="AD14" s="19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7"/>
      <c r="AR14" s="17"/>
    </row>
    <row r="15" spans="1:44" x14ac:dyDescent="0.3">
      <c r="A15" s="12"/>
      <c r="B15" s="17"/>
      <c r="C15" s="17" t="s">
        <v>19</v>
      </c>
      <c r="D15" s="16"/>
      <c r="E15" s="16"/>
      <c r="F15" s="16"/>
      <c r="G15" s="16"/>
      <c r="H15" s="16" t="s">
        <v>16</v>
      </c>
      <c r="I15" s="18"/>
      <c r="J15" s="16"/>
      <c r="K15" s="16"/>
      <c r="L15" s="16"/>
      <c r="M15" s="16"/>
      <c r="N15" s="16"/>
      <c r="O15" s="16"/>
      <c r="P15" s="16"/>
      <c r="Q15" s="17"/>
      <c r="R15" s="16"/>
      <c r="S15" s="16"/>
      <c r="T15" s="16"/>
      <c r="U15" s="16"/>
      <c r="V15" s="16"/>
      <c r="W15" s="16"/>
      <c r="X15" s="16"/>
      <c r="Y15" s="19"/>
      <c r="Z15" s="19"/>
      <c r="AA15" s="19"/>
      <c r="AB15" s="19"/>
      <c r="AC15" s="19"/>
      <c r="AD15" s="19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7"/>
      <c r="AR15" s="17"/>
    </row>
    <row r="16" spans="1:44" x14ac:dyDescent="0.3">
      <c r="A16" s="12"/>
      <c r="B16" s="17"/>
      <c r="C16" s="17"/>
      <c r="D16" s="16"/>
      <c r="E16" s="16"/>
      <c r="F16" s="16"/>
      <c r="G16" s="16"/>
      <c r="H16" s="16"/>
      <c r="I16" s="17"/>
      <c r="J16" s="17"/>
      <c r="K16" s="16"/>
      <c r="L16" s="16"/>
      <c r="M16" s="16"/>
      <c r="N16" s="16"/>
      <c r="O16" s="16"/>
      <c r="P16" s="16"/>
      <c r="Q16" s="17"/>
      <c r="R16" s="16"/>
      <c r="S16" s="16"/>
      <c r="T16" s="16"/>
      <c r="U16" s="16"/>
      <c r="V16" s="16"/>
      <c r="W16" s="16"/>
      <c r="X16" s="16"/>
      <c r="Y16" s="19"/>
      <c r="Z16" s="19"/>
      <c r="AA16" s="19"/>
      <c r="AB16" s="19"/>
      <c r="AC16" s="19"/>
      <c r="AD16" s="19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7"/>
      <c r="AR16" s="17"/>
    </row>
    <row r="17" spans="1:44" x14ac:dyDescent="0.3">
      <c r="A17" s="12"/>
      <c r="B17" s="13" t="s">
        <v>78</v>
      </c>
      <c r="C17" s="14"/>
      <c r="D17" s="15"/>
      <c r="E17" s="15"/>
      <c r="F17" s="15"/>
      <c r="G17" s="15"/>
      <c r="H17" s="15"/>
      <c r="I17" s="14"/>
      <c r="J17" s="14"/>
      <c r="K17" s="15"/>
      <c r="L17" s="15"/>
      <c r="M17" s="15"/>
      <c r="N17" s="15"/>
      <c r="O17" s="15"/>
      <c r="P17" s="69"/>
      <c r="Q17" s="14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4"/>
      <c r="AR17" s="17"/>
    </row>
    <row r="18" spans="1:44" x14ac:dyDescent="0.3">
      <c r="A18" s="12"/>
      <c r="B18" s="17"/>
      <c r="D18" s="17"/>
      <c r="E18" s="17"/>
      <c r="F18" s="16"/>
      <c r="G18" s="16"/>
      <c r="H18" s="16"/>
      <c r="I18" s="16"/>
      <c r="J18" s="17"/>
      <c r="K18" s="16"/>
      <c r="L18" s="16"/>
      <c r="M18" s="16"/>
      <c r="N18" s="16"/>
      <c r="O18" s="16"/>
      <c r="P18" s="70"/>
      <c r="Q18" s="17"/>
      <c r="R18" s="16"/>
      <c r="S18" s="16"/>
      <c r="T18" s="16"/>
      <c r="U18" s="16"/>
      <c r="V18" s="16"/>
      <c r="W18" s="16"/>
      <c r="X18" s="16"/>
      <c r="Y18" s="19"/>
      <c r="Z18" s="19"/>
      <c r="AA18" s="19"/>
      <c r="AB18" s="19"/>
      <c r="AC18" s="19"/>
      <c r="AD18" s="19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7"/>
      <c r="AR18" s="17"/>
    </row>
    <row r="19" spans="1:44" x14ac:dyDescent="0.3">
      <c r="A19" s="12"/>
      <c r="B19" s="17"/>
      <c r="C19" s="17" t="s">
        <v>79</v>
      </c>
      <c r="D19" s="17"/>
      <c r="E19" s="17"/>
      <c r="F19" s="16"/>
      <c r="G19" s="16"/>
      <c r="H19" s="16"/>
      <c r="I19" s="16"/>
      <c r="J19" s="17"/>
      <c r="K19" s="16"/>
      <c r="L19" s="16"/>
      <c r="M19" s="16"/>
      <c r="N19" s="16"/>
      <c r="O19" s="16"/>
      <c r="P19" s="70"/>
      <c r="Q19" s="17"/>
      <c r="R19" s="16"/>
      <c r="S19" s="16"/>
      <c r="T19" s="16"/>
      <c r="U19" s="16"/>
      <c r="V19" s="16"/>
      <c r="W19" s="16"/>
      <c r="X19" s="16"/>
      <c r="Y19" s="19"/>
      <c r="Z19" s="19"/>
      <c r="AA19" s="19"/>
      <c r="AB19" s="19"/>
      <c r="AC19" s="19"/>
      <c r="AD19" s="19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7"/>
      <c r="AR19" s="17"/>
    </row>
    <row r="20" spans="1:44" x14ac:dyDescent="0.3">
      <c r="A20" s="12"/>
      <c r="B20" s="17"/>
      <c r="D20" s="16"/>
      <c r="E20" s="17" t="s">
        <v>10</v>
      </c>
      <c r="F20" s="16"/>
      <c r="G20" s="16" t="s">
        <v>80</v>
      </c>
      <c r="H20" s="16" t="s">
        <v>76</v>
      </c>
      <c r="I20" s="16"/>
      <c r="J20" s="17"/>
      <c r="K20" s="64"/>
      <c r="L20" s="65"/>
      <c r="M20" s="65"/>
      <c r="N20" s="65"/>
      <c r="O20" s="65"/>
      <c r="P20" s="135"/>
      <c r="Q20" s="17"/>
      <c r="R20" s="16"/>
      <c r="S20" s="16"/>
      <c r="T20" s="16"/>
      <c r="U20" s="16"/>
      <c r="V20" s="16"/>
      <c r="W20" s="16"/>
      <c r="X20" s="16"/>
      <c r="Y20" s="19"/>
      <c r="Z20" s="19"/>
      <c r="AA20" s="19"/>
      <c r="AB20" s="19"/>
      <c r="AC20" s="19"/>
      <c r="AD20" s="19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7"/>
      <c r="AR20" s="17"/>
    </row>
    <row r="21" spans="1:44" x14ac:dyDescent="0.3">
      <c r="A21" s="12"/>
      <c r="B21" s="17"/>
      <c r="C21" s="16"/>
      <c r="D21" s="16"/>
      <c r="E21" s="17"/>
      <c r="F21" s="16"/>
      <c r="G21" s="16"/>
      <c r="H21" s="16"/>
      <c r="I21" s="16"/>
      <c r="J21" s="17"/>
      <c r="K21" s="16"/>
      <c r="L21" s="16"/>
      <c r="M21" s="16"/>
      <c r="N21" s="16"/>
      <c r="O21" s="16"/>
      <c r="P21" s="68"/>
      <c r="Q21" s="17"/>
      <c r="R21" s="16"/>
      <c r="S21" s="16"/>
      <c r="T21" s="16"/>
      <c r="U21" s="16"/>
      <c r="V21" s="16"/>
      <c r="W21" s="16"/>
      <c r="X21" s="16"/>
      <c r="Y21" s="19"/>
      <c r="Z21" s="19"/>
      <c r="AA21" s="19"/>
      <c r="AB21" s="19"/>
      <c r="AC21" s="19"/>
      <c r="AD21" s="19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7"/>
      <c r="AR21" s="17"/>
    </row>
    <row r="22" spans="1:44" x14ac:dyDescent="0.3">
      <c r="A22" s="12"/>
      <c r="B22" s="17"/>
      <c r="C22" s="28" t="s">
        <v>81</v>
      </c>
      <c r="I22" s="16"/>
      <c r="J22" s="17"/>
      <c r="K22" s="101"/>
      <c r="L22" s="101"/>
      <c r="M22" s="101"/>
      <c r="N22" s="101"/>
      <c r="O22" s="101"/>
      <c r="P22" s="71"/>
      <c r="Q22" s="17"/>
      <c r="R22" s="16"/>
      <c r="S22" s="16"/>
      <c r="T22" s="16"/>
      <c r="U22" s="16"/>
      <c r="V22" s="16"/>
      <c r="W22" s="16"/>
      <c r="X22" s="16"/>
      <c r="Y22" s="19"/>
      <c r="Z22" s="19"/>
      <c r="AA22" s="19"/>
      <c r="AB22" s="19"/>
      <c r="AC22" s="19"/>
      <c r="AD22" s="19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7"/>
      <c r="AR22" s="17"/>
    </row>
    <row r="23" spans="1:44" x14ac:dyDescent="0.3">
      <c r="A23" s="12"/>
      <c r="B23" s="17"/>
      <c r="C23" s="16"/>
      <c r="D23" s="16"/>
      <c r="E23" s="17" t="s">
        <v>10</v>
      </c>
      <c r="F23" s="16"/>
      <c r="G23" s="22" t="s">
        <v>27</v>
      </c>
      <c r="H23" s="16" t="s">
        <v>76</v>
      </c>
      <c r="I23" s="16"/>
      <c r="J23" s="17"/>
      <c r="K23" s="52"/>
      <c r="L23" s="53"/>
      <c r="M23" s="53"/>
      <c r="N23" s="53"/>
      <c r="O23" s="53"/>
      <c r="P23" s="135"/>
      <c r="Q23" s="17"/>
      <c r="R23" s="16"/>
      <c r="S23" s="16"/>
      <c r="T23" s="16"/>
      <c r="U23" s="16"/>
      <c r="V23" s="16"/>
      <c r="W23" s="16"/>
      <c r="X23" s="16"/>
      <c r="Y23" s="19"/>
      <c r="Z23" s="19"/>
      <c r="AA23" s="19"/>
      <c r="AB23" s="19"/>
      <c r="AC23" s="19"/>
      <c r="AD23" s="19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7"/>
      <c r="AR23" s="17"/>
    </row>
    <row r="24" spans="1:44" x14ac:dyDescent="0.3">
      <c r="A24" s="12"/>
      <c r="B24" s="17"/>
      <c r="C24" s="17"/>
      <c r="D24" s="16"/>
      <c r="E24" s="16"/>
      <c r="F24" s="16"/>
      <c r="G24" s="16"/>
      <c r="H24" s="16"/>
      <c r="I24" s="17"/>
      <c r="J24" s="17"/>
      <c r="K24" s="16"/>
      <c r="L24" s="16"/>
      <c r="M24" s="16"/>
      <c r="N24" s="16"/>
      <c r="O24" s="16"/>
      <c r="P24" s="16"/>
      <c r="Q24" s="17"/>
      <c r="R24" s="16"/>
      <c r="S24" s="16"/>
      <c r="T24" s="16"/>
      <c r="U24" s="16"/>
      <c r="V24" s="16"/>
      <c r="W24" s="16"/>
      <c r="X24" s="16"/>
      <c r="Y24" s="19"/>
      <c r="Z24" s="19"/>
      <c r="AA24" s="19"/>
      <c r="AB24" s="19"/>
      <c r="AC24" s="19"/>
      <c r="AD24" s="19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7"/>
      <c r="AR24" s="17"/>
    </row>
    <row r="25" spans="1:44" x14ac:dyDescent="0.3">
      <c r="A25" s="12"/>
      <c r="B25" s="13" t="s">
        <v>82</v>
      </c>
      <c r="C25" s="14"/>
      <c r="D25" s="15"/>
      <c r="E25" s="15"/>
      <c r="F25" s="15"/>
      <c r="G25" s="15"/>
      <c r="H25" s="15"/>
      <c r="I25" s="14"/>
      <c r="J25" s="14"/>
      <c r="K25" s="15"/>
      <c r="L25" s="15"/>
      <c r="M25" s="15"/>
      <c r="N25" s="15"/>
      <c r="O25" s="15"/>
      <c r="P25" s="15"/>
      <c r="Q25" s="14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4"/>
      <c r="AR25" s="17"/>
    </row>
    <row r="27" spans="1:44" x14ac:dyDescent="0.3">
      <c r="C27" s="17" t="s">
        <v>79</v>
      </c>
    </row>
    <row r="28" spans="1:44" x14ac:dyDescent="0.3">
      <c r="A28" s="12"/>
      <c r="B28" s="17"/>
      <c r="D28" s="16"/>
      <c r="E28" s="17" t="s">
        <v>10</v>
      </c>
      <c r="F28" s="16"/>
      <c r="G28" s="16" t="s">
        <v>80</v>
      </c>
      <c r="H28" s="16" t="s">
        <v>76</v>
      </c>
      <c r="I28" s="16"/>
      <c r="J28" s="17"/>
      <c r="K28" s="64"/>
      <c r="L28" s="65"/>
      <c r="M28" s="65"/>
      <c r="N28" s="65"/>
      <c r="O28" s="65"/>
      <c r="P28" s="135"/>
      <c r="Q28" s="17"/>
      <c r="R28" s="16"/>
      <c r="S28" s="16"/>
      <c r="T28" s="16"/>
      <c r="U28" s="16"/>
      <c r="V28" s="16"/>
      <c r="W28" s="16"/>
      <c r="X28" s="16"/>
      <c r="Y28" s="19"/>
      <c r="Z28" s="19"/>
      <c r="AA28" s="19"/>
      <c r="AB28" s="19"/>
      <c r="AC28" s="19"/>
      <c r="AD28" s="19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7"/>
      <c r="AR28" s="17"/>
    </row>
    <row r="29" spans="1:44" x14ac:dyDescent="0.3">
      <c r="G29" s="16"/>
      <c r="P29" s="67"/>
    </row>
    <row r="30" spans="1:44" x14ac:dyDescent="0.3">
      <c r="C30" s="28" t="s">
        <v>81</v>
      </c>
      <c r="P30" s="67"/>
    </row>
    <row r="31" spans="1:44" x14ac:dyDescent="0.3">
      <c r="A31" s="12"/>
      <c r="B31" s="17"/>
      <c r="D31" s="16"/>
      <c r="E31" s="17" t="s">
        <v>10</v>
      </c>
      <c r="F31" s="16"/>
      <c r="G31" s="22" t="s">
        <v>27</v>
      </c>
      <c r="H31" s="16" t="s">
        <v>76</v>
      </c>
      <c r="I31" s="16"/>
      <c r="J31" s="17"/>
      <c r="K31" s="64"/>
      <c r="L31" s="65"/>
      <c r="M31" s="65"/>
      <c r="N31" s="65"/>
      <c r="O31" s="65"/>
      <c r="P31" s="135"/>
      <c r="Q31" s="17"/>
      <c r="R31" s="16"/>
      <c r="S31" s="16"/>
      <c r="T31" s="16"/>
      <c r="U31" s="16"/>
      <c r="V31" s="16"/>
      <c r="W31" s="16"/>
      <c r="X31" s="16"/>
      <c r="Y31" s="19"/>
      <c r="Z31" s="19"/>
      <c r="AA31" s="19"/>
      <c r="AB31" s="19"/>
      <c r="AC31" s="19"/>
      <c r="AD31" s="19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7"/>
      <c r="AR31" s="17"/>
    </row>
    <row r="32" spans="1:44" x14ac:dyDescent="0.3">
      <c r="A32" s="12"/>
      <c r="B32" s="17"/>
      <c r="C32" s="17"/>
      <c r="D32" s="16"/>
      <c r="E32" s="16"/>
      <c r="F32" s="16"/>
      <c r="G32" s="16"/>
      <c r="H32" s="16"/>
      <c r="I32" s="17"/>
      <c r="J32" s="17"/>
      <c r="K32" s="16"/>
      <c r="L32" s="16"/>
      <c r="M32" s="16"/>
      <c r="N32" s="16"/>
      <c r="O32" s="16"/>
      <c r="P32" s="68"/>
      <c r="Q32" s="17"/>
      <c r="R32" s="16"/>
      <c r="S32" s="16"/>
      <c r="T32" s="16"/>
      <c r="U32" s="16"/>
      <c r="V32" s="16"/>
      <c r="W32" s="16"/>
      <c r="X32" s="16"/>
      <c r="Y32" s="19"/>
      <c r="Z32" s="19"/>
      <c r="AA32" s="19"/>
      <c r="AB32" s="19"/>
      <c r="AC32" s="19"/>
      <c r="AD32" s="19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7"/>
      <c r="AR32" s="17"/>
    </row>
    <row r="33" spans="1:44" x14ac:dyDescent="0.3">
      <c r="A33" s="6" t="s">
        <v>83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17"/>
    </row>
    <row r="34" spans="1:44" x14ac:dyDescent="0.3">
      <c r="A34" s="12"/>
      <c r="B34" s="17"/>
      <c r="C34" s="16"/>
      <c r="D34" s="16"/>
      <c r="E34" s="16"/>
      <c r="F34" s="16"/>
      <c r="G34" s="16"/>
      <c r="H34" s="16"/>
      <c r="I34" s="16"/>
      <c r="J34" s="17"/>
      <c r="K34" s="16"/>
      <c r="L34" s="16"/>
      <c r="M34" s="16"/>
      <c r="N34" s="16"/>
      <c r="O34" s="16"/>
      <c r="P34" s="16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7"/>
      <c r="AR34" s="17"/>
    </row>
    <row r="35" spans="1:44" x14ac:dyDescent="0.3">
      <c r="B35" s="13" t="s">
        <v>84</v>
      </c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7"/>
    </row>
    <row r="36" spans="1:44" x14ac:dyDescent="0.3">
      <c r="B36" s="17"/>
      <c r="C36" s="17"/>
      <c r="D36" s="16"/>
      <c r="E36" s="16"/>
      <c r="F36" s="16"/>
      <c r="G36" s="16"/>
      <c r="H36" s="16"/>
      <c r="I36" s="17"/>
      <c r="J36" s="17"/>
      <c r="K36" s="16"/>
      <c r="L36" s="16"/>
      <c r="M36" s="16"/>
      <c r="N36" s="16"/>
      <c r="O36" s="16"/>
      <c r="P36" s="16"/>
      <c r="Q36" s="17"/>
      <c r="R36" s="16"/>
      <c r="S36" s="16"/>
      <c r="T36" s="16"/>
      <c r="U36" s="16"/>
      <c r="V36" s="16"/>
      <c r="W36" s="16"/>
      <c r="X36" s="12"/>
      <c r="AF36" s="16"/>
      <c r="AG36" s="16"/>
      <c r="AH36" s="16"/>
      <c r="AI36" s="16"/>
      <c r="AJ36" s="16"/>
      <c r="AP36" s="16"/>
      <c r="AQ36" s="17"/>
      <c r="AR36" s="17"/>
    </row>
    <row r="37" spans="1:44" x14ac:dyDescent="0.3">
      <c r="B37" s="17"/>
      <c r="C37" s="17" t="s">
        <v>48</v>
      </c>
      <c r="D37" s="16"/>
      <c r="E37" s="16"/>
      <c r="F37" s="16"/>
      <c r="G37" s="16"/>
      <c r="H37" s="16"/>
      <c r="I37" s="16"/>
      <c r="J37" s="17"/>
      <c r="K37" s="21"/>
      <c r="L37" s="21"/>
      <c r="M37" s="21"/>
      <c r="N37" s="21"/>
      <c r="O37" s="21"/>
      <c r="P37" s="16"/>
      <c r="Q37" s="17"/>
      <c r="R37" s="21"/>
      <c r="S37" s="21"/>
      <c r="T37" s="21"/>
      <c r="U37" s="21"/>
      <c r="V37" s="21"/>
      <c r="W37" s="16"/>
      <c r="X37" s="12"/>
      <c r="AF37" s="16"/>
      <c r="AG37" s="16"/>
      <c r="AH37" s="16"/>
      <c r="AI37" s="16"/>
      <c r="AJ37" s="16"/>
      <c r="AP37" s="16"/>
      <c r="AQ37" s="17"/>
      <c r="AR37" s="17"/>
    </row>
    <row r="38" spans="1:44" x14ac:dyDescent="0.3">
      <c r="B38" s="17"/>
      <c r="C38" s="16"/>
      <c r="D38" s="16"/>
      <c r="E38" s="16" t="s">
        <v>22</v>
      </c>
      <c r="F38" s="16"/>
      <c r="G38" s="16" t="s">
        <v>80</v>
      </c>
      <c r="H38" s="16" t="s">
        <v>77</v>
      </c>
      <c r="I38" s="131">
        <v>8.9499999999999996E-2</v>
      </c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</row>
    <row r="39" spans="1:44" x14ac:dyDescent="0.3">
      <c r="B39" s="17"/>
      <c r="C39" s="16"/>
      <c r="D39" s="16"/>
      <c r="E39" s="16" t="s">
        <v>25</v>
      </c>
      <c r="F39" s="16"/>
      <c r="G39" s="16" t="s">
        <v>80</v>
      </c>
      <c r="H39" s="16" t="s">
        <v>77</v>
      </c>
      <c r="I39" s="131">
        <v>6.3399999999999998E-2</v>
      </c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</row>
    <row r="40" spans="1:44" x14ac:dyDescent="0.3">
      <c r="B40" s="17"/>
      <c r="C40" s="16"/>
      <c r="D40" s="16"/>
      <c r="E40" s="16"/>
      <c r="F40" s="16"/>
      <c r="G40" s="16"/>
      <c r="H40" s="16"/>
      <c r="I40" s="79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</row>
    <row r="41" spans="1:44" x14ac:dyDescent="0.3">
      <c r="B41" s="17"/>
      <c r="C41" s="17" t="s">
        <v>85</v>
      </c>
      <c r="D41" s="16"/>
      <c r="E41" s="16"/>
      <c r="F41" s="16"/>
      <c r="G41" s="16"/>
      <c r="H41" s="16"/>
      <c r="I41" s="79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</row>
    <row r="42" spans="1:44" x14ac:dyDescent="0.3">
      <c r="B42" s="17"/>
      <c r="C42" s="16"/>
      <c r="D42" s="16"/>
      <c r="E42" s="16" t="s">
        <v>26</v>
      </c>
      <c r="F42" s="16"/>
      <c r="G42" s="35" t="s">
        <v>27</v>
      </c>
      <c r="H42" s="16" t="s">
        <v>86</v>
      </c>
      <c r="I42" s="131">
        <v>4.9799999999999997E-2</v>
      </c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</row>
    <row r="43" spans="1:44" x14ac:dyDescent="0.3">
      <c r="B43" s="17"/>
      <c r="C43" s="16"/>
      <c r="D43" s="16"/>
      <c r="E43" s="16" t="s">
        <v>29</v>
      </c>
      <c r="F43" s="16"/>
      <c r="G43" s="35" t="s">
        <v>27</v>
      </c>
      <c r="H43" s="16" t="s">
        <v>86</v>
      </c>
      <c r="I43" s="131">
        <v>0.14130000000000001</v>
      </c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</row>
    <row r="44" spans="1:44" x14ac:dyDescent="0.3">
      <c r="B44" s="17"/>
      <c r="C44" s="16"/>
      <c r="D44" s="16"/>
      <c r="E44" s="16" t="s">
        <v>26</v>
      </c>
      <c r="F44" s="16"/>
      <c r="G44" s="16" t="s">
        <v>30</v>
      </c>
      <c r="H44" s="16" t="s">
        <v>86</v>
      </c>
      <c r="I44" s="131">
        <v>3.9600000000000003E-2</v>
      </c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</row>
    <row r="45" spans="1:44" x14ac:dyDescent="0.3">
      <c r="B45" s="17"/>
      <c r="C45" s="16"/>
      <c r="D45" s="16"/>
      <c r="E45" s="16" t="s">
        <v>29</v>
      </c>
      <c r="F45" s="16"/>
      <c r="G45" s="16" t="s">
        <v>30</v>
      </c>
      <c r="H45" s="16" t="s">
        <v>86</v>
      </c>
      <c r="I45" s="131">
        <v>0.13200000000000001</v>
      </c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</row>
    <row r="46" spans="1:44" x14ac:dyDescent="0.3">
      <c r="B46" s="17"/>
      <c r="C46" s="17"/>
      <c r="D46" s="16"/>
      <c r="E46" s="16"/>
      <c r="F46" s="16"/>
      <c r="G46" s="16"/>
      <c r="H46" s="16"/>
      <c r="I46" s="83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</row>
    <row r="47" spans="1:44" x14ac:dyDescent="0.3">
      <c r="B47" s="17"/>
      <c r="C47" s="17" t="s">
        <v>87</v>
      </c>
      <c r="H47" s="16"/>
      <c r="I47" s="83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</row>
    <row r="48" spans="1:44" x14ac:dyDescent="0.3">
      <c r="B48" s="17"/>
      <c r="E48" s="29" t="s">
        <v>26</v>
      </c>
      <c r="F48" s="12" t="s">
        <v>88</v>
      </c>
      <c r="G48" s="22" t="s">
        <v>27</v>
      </c>
      <c r="H48" s="16" t="s">
        <v>89</v>
      </c>
      <c r="I48" s="145">
        <v>3.5E-4</v>
      </c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</row>
    <row r="49" spans="1:44" x14ac:dyDescent="0.3">
      <c r="B49" s="17"/>
      <c r="E49" s="29" t="s">
        <v>29</v>
      </c>
      <c r="F49" s="12" t="s">
        <v>90</v>
      </c>
      <c r="G49" s="22" t="s">
        <v>27</v>
      </c>
      <c r="H49" s="16" t="s">
        <v>89</v>
      </c>
      <c r="I49" s="145">
        <v>1.6000000000000001E-3</v>
      </c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</row>
    <row r="50" spans="1:44" x14ac:dyDescent="0.3">
      <c r="B50" s="17"/>
      <c r="E50" s="29" t="s">
        <v>91</v>
      </c>
      <c r="F50" s="12" t="s">
        <v>92</v>
      </c>
      <c r="G50" s="22" t="s">
        <v>27</v>
      </c>
      <c r="H50" s="16" t="s">
        <v>89</v>
      </c>
      <c r="I50" s="145">
        <v>2.9999999999999997E-4</v>
      </c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</row>
    <row r="51" spans="1:44" x14ac:dyDescent="0.3">
      <c r="B51" s="17"/>
      <c r="E51" s="72" t="s">
        <v>91</v>
      </c>
      <c r="F51" s="12" t="s">
        <v>93</v>
      </c>
      <c r="G51" s="84" t="s">
        <v>27</v>
      </c>
      <c r="H51" s="16" t="s">
        <v>89</v>
      </c>
      <c r="I51" s="145">
        <v>1.3000000000000002E-4</v>
      </c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</row>
    <row r="52" spans="1:44" x14ac:dyDescent="0.3">
      <c r="B52" s="17"/>
      <c r="C52" s="17"/>
      <c r="D52" s="16"/>
      <c r="E52" s="16"/>
      <c r="F52" s="16"/>
      <c r="G52" s="16"/>
      <c r="H52" s="16"/>
      <c r="I52" s="17"/>
      <c r="J52" s="17"/>
      <c r="K52" s="16"/>
      <c r="L52" s="16"/>
      <c r="M52" s="16"/>
      <c r="N52" s="16"/>
      <c r="O52" s="16"/>
      <c r="P52" s="16"/>
      <c r="Q52" s="17"/>
      <c r="R52" s="16"/>
      <c r="S52" s="16"/>
      <c r="T52" s="16"/>
      <c r="U52" s="16"/>
      <c r="V52" s="16"/>
      <c r="W52" s="16"/>
      <c r="X52" s="25"/>
      <c r="AP52" s="16"/>
      <c r="AQ52" s="17"/>
      <c r="AR52" s="17"/>
    </row>
    <row r="53" spans="1:44" x14ac:dyDescent="0.3">
      <c r="A53" s="6" t="s">
        <v>94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17"/>
    </row>
    <row r="54" spans="1:44" x14ac:dyDescent="0.3">
      <c r="B54" s="17"/>
      <c r="C54" s="17"/>
      <c r="D54" s="16"/>
      <c r="E54" s="16"/>
      <c r="F54" s="16"/>
      <c r="G54" s="16"/>
      <c r="H54" s="16"/>
      <c r="I54" s="17"/>
      <c r="J54" s="17"/>
      <c r="K54" s="16"/>
      <c r="L54" s="16"/>
      <c r="M54" s="16"/>
      <c r="N54" s="16"/>
      <c r="O54" s="16"/>
      <c r="P54" s="16"/>
      <c r="Q54" s="17"/>
      <c r="R54" s="16"/>
      <c r="S54" s="16"/>
      <c r="T54" s="16"/>
      <c r="U54" s="16"/>
      <c r="V54" s="16"/>
      <c r="W54" s="16"/>
      <c r="X54" s="25"/>
      <c r="AP54" s="16"/>
      <c r="AQ54" s="17"/>
      <c r="AR54" s="17"/>
    </row>
    <row r="55" spans="1:44" x14ac:dyDescent="0.3">
      <c r="A55" s="12"/>
      <c r="B55" s="13" t="s">
        <v>95</v>
      </c>
      <c r="C55" s="14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4"/>
      <c r="AR55" s="17"/>
    </row>
    <row r="56" spans="1:44" x14ac:dyDescent="0.3">
      <c r="A56" s="12"/>
      <c r="B56" s="17"/>
      <c r="C56" s="17"/>
      <c r="D56" s="16"/>
      <c r="E56" s="16"/>
      <c r="F56" s="16"/>
      <c r="G56" s="16"/>
      <c r="H56" s="16"/>
      <c r="I56" s="17"/>
      <c r="J56" s="17"/>
      <c r="K56" s="16"/>
      <c r="L56" s="16"/>
      <c r="M56" s="16"/>
      <c r="N56" s="16"/>
      <c r="O56" s="16"/>
      <c r="P56" s="16"/>
      <c r="Q56" s="17"/>
      <c r="R56" s="16"/>
      <c r="S56" s="16"/>
      <c r="T56" s="16"/>
      <c r="U56" s="16"/>
      <c r="V56" s="16"/>
      <c r="W56" s="16"/>
      <c r="X56" s="16"/>
      <c r="AP56" s="16"/>
      <c r="AQ56" s="17"/>
      <c r="AR56" s="17"/>
    </row>
    <row r="57" spans="1:44" x14ac:dyDescent="0.3">
      <c r="A57" s="12"/>
      <c r="B57" s="17"/>
      <c r="C57" s="17" t="s">
        <v>48</v>
      </c>
      <c r="D57" s="16"/>
      <c r="E57" s="16"/>
      <c r="F57" s="16"/>
      <c r="G57" s="16"/>
      <c r="H57" s="16"/>
      <c r="I57" s="16"/>
      <c r="J57" s="17"/>
      <c r="K57" s="21"/>
      <c r="L57" s="21"/>
      <c r="M57" s="21"/>
      <c r="N57" s="21"/>
      <c r="O57" s="21"/>
      <c r="P57" s="16"/>
      <c r="Q57" s="17"/>
      <c r="R57" s="21"/>
      <c r="S57" s="21"/>
      <c r="T57" s="21"/>
      <c r="U57" s="21"/>
      <c r="V57" s="21"/>
      <c r="W57" s="16"/>
      <c r="X57" s="12"/>
      <c r="Y57" s="21"/>
      <c r="Z57" s="102"/>
      <c r="AA57" s="102"/>
      <c r="AB57" s="102"/>
      <c r="AC57" s="10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Q57" s="17"/>
      <c r="AR57" s="17"/>
    </row>
    <row r="58" spans="1:44" x14ac:dyDescent="0.3">
      <c r="A58" s="12"/>
      <c r="B58" s="17"/>
      <c r="C58" s="16"/>
      <c r="D58" s="16"/>
      <c r="E58" s="16" t="s">
        <v>22</v>
      </c>
      <c r="F58" s="16"/>
      <c r="G58" s="16" t="s">
        <v>80</v>
      </c>
      <c r="H58" s="16" t="s">
        <v>24</v>
      </c>
      <c r="I58" s="16"/>
      <c r="J58" s="17"/>
      <c r="K58" s="148"/>
      <c r="L58" s="148"/>
      <c r="M58" s="148"/>
      <c r="N58" s="148"/>
      <c r="O58" s="148"/>
      <c r="P58" s="23">
        <f>SUM(K58:O58)</f>
        <v>0</v>
      </c>
      <c r="Q58" s="17"/>
      <c r="R58" s="148"/>
      <c r="S58" s="148"/>
      <c r="T58" s="148"/>
      <c r="U58" s="148"/>
      <c r="V58" s="148"/>
      <c r="W58" s="23">
        <f>SUM(R58:V58)</f>
        <v>0</v>
      </c>
      <c r="X58" s="151"/>
      <c r="Y58" s="148"/>
      <c r="Z58" s="148"/>
      <c r="AA58" s="148"/>
      <c r="AB58" s="148"/>
      <c r="AC58" s="148"/>
      <c r="AD58" s="31">
        <f>SUM(Y58:AC58)</f>
        <v>0</v>
      </c>
      <c r="AF58" s="87">
        <f>IF($I$13-AF$6&lt;0,"",IF(SUM(K58,R58)=0,0,(IF(OR(K58=0,R58=0),"Err",K58*1/R58))))</f>
        <v>0</v>
      </c>
      <c r="AG58" s="87">
        <f>IF($I$13-AG$6&lt;0,"",IF(SUM(L58,S58)=0,0,(IF(OR(L58=0,S58=0),"Err",L58*1/S58))))</f>
        <v>0</v>
      </c>
      <c r="AH58" s="87">
        <f>IF($I$13-AH$6&lt;0,"",IF(SUM(M58,T58)=0,0,(IF(OR(M58=0,T58=0),"Err",M58*1/T58))))</f>
        <v>0</v>
      </c>
      <c r="AI58" s="87">
        <f>IF($I$13-AI$6&lt;0,"",IF(SUM(N58,U58)=0,0,(IF(OR(N58=0,U58=0),"Err",N58*1/U58))))</f>
        <v>0</v>
      </c>
      <c r="AJ58" s="87">
        <f>IF($I$13-AJ$6&lt;0,"",IF(SUM(O58,V58)=0,0,(IF(OR(O58=0,V58=0),"Err",O58*1/V58))))</f>
        <v>0</v>
      </c>
      <c r="AL58" s="40">
        <f>AVERAGE($AF58:AG58)</f>
        <v>0</v>
      </c>
      <c r="AM58" s="40">
        <f>AVERAGE($AF58:AH58)</f>
        <v>0</v>
      </c>
      <c r="AN58" s="40">
        <f>AVERAGE($AF58:AI58)</f>
        <v>0</v>
      </c>
      <c r="AO58" s="40">
        <f>AVERAGE($AF58:AJ58)</f>
        <v>0</v>
      </c>
      <c r="AQ58" s="17"/>
      <c r="AR58" s="17"/>
    </row>
    <row r="59" spans="1:44" x14ac:dyDescent="0.3">
      <c r="A59" s="12"/>
      <c r="B59" s="17"/>
      <c r="C59" s="16"/>
      <c r="D59" s="16"/>
      <c r="E59" s="16" t="s">
        <v>25</v>
      </c>
      <c r="F59" s="16"/>
      <c r="G59" s="16" t="s">
        <v>80</v>
      </c>
      <c r="H59" s="16" t="s">
        <v>24</v>
      </c>
      <c r="I59" s="16"/>
      <c r="J59" s="17"/>
      <c r="K59" s="148"/>
      <c r="L59" s="148"/>
      <c r="M59" s="148"/>
      <c r="N59" s="148"/>
      <c r="O59" s="148"/>
      <c r="P59" s="23">
        <f>SUM(K59:O59)</f>
        <v>0</v>
      </c>
      <c r="Q59" s="17"/>
      <c r="R59" s="148"/>
      <c r="S59" s="148"/>
      <c r="T59" s="148"/>
      <c r="U59" s="148"/>
      <c r="V59" s="148"/>
      <c r="W59" s="23">
        <f>SUM(R59:V59)</f>
        <v>0</v>
      </c>
      <c r="X59" s="149"/>
      <c r="Y59" s="148"/>
      <c r="Z59" s="148"/>
      <c r="AA59" s="148"/>
      <c r="AB59" s="148"/>
      <c r="AC59" s="148"/>
      <c r="AD59" s="31">
        <f>SUM(Y59:AC59)</f>
        <v>0</v>
      </c>
      <c r="AF59" s="87">
        <f>IF($I$13-AF$6&lt;0,"",IF(SUM(K59,R59)=0,0,(IF(OR(K59=0,R59=0),"Err",K59*1/R59))))</f>
        <v>0</v>
      </c>
      <c r="AG59" s="87">
        <f>IF($I$13-AG$6&lt;0,"",IF(SUM(L59,S59)=0,0,(IF(OR(L59=0,S59=0),"Err",L59*1/S59))))</f>
        <v>0</v>
      </c>
      <c r="AH59" s="87">
        <f>IF($I$13-AH$6&lt;0,"",IF(SUM(M59,T59)=0,0,(IF(OR(M59=0,T59=0),"Err",M59*1/T59))))</f>
        <v>0</v>
      </c>
      <c r="AI59" s="87">
        <f>IF($I$13-AI$6&lt;0,"",IF(SUM(N59,U59)=0,0,(IF(OR(N59=0,U59=0),"Err",N59*1/U59))))</f>
        <v>0</v>
      </c>
      <c r="AJ59" s="87">
        <f>IF($I$13-AJ$6&lt;0,"",IF(SUM(O59,V59)=0,0,(IF(OR(O59=0,V59=0),"Err",O59*1/V59))))</f>
        <v>0</v>
      </c>
      <c r="AL59" s="40">
        <f>AVERAGE($AF59:AG59)</f>
        <v>0</v>
      </c>
      <c r="AM59" s="40">
        <f>AVERAGE($AF59:AH59)</f>
        <v>0</v>
      </c>
      <c r="AN59" s="40">
        <f>AVERAGE($AF59:AI59)</f>
        <v>0</v>
      </c>
      <c r="AO59" s="40">
        <f>AVERAGE($AF59:AJ59)</f>
        <v>0</v>
      </c>
      <c r="AQ59" s="17"/>
      <c r="AR59" s="17"/>
    </row>
    <row r="60" spans="1:44" x14ac:dyDescent="0.3">
      <c r="A60" s="12"/>
      <c r="B60" s="17"/>
      <c r="C60" s="16"/>
      <c r="D60" s="16"/>
      <c r="E60" s="17" t="s">
        <v>10</v>
      </c>
      <c r="F60" s="16"/>
      <c r="G60" s="16" t="s">
        <v>80</v>
      </c>
      <c r="H60" s="16" t="s">
        <v>24</v>
      </c>
      <c r="I60" s="16"/>
      <c r="J60" s="17"/>
      <c r="K60" s="23">
        <f t="shared" ref="K60:O60" si="0">SUM(K58:K59)</f>
        <v>0</v>
      </c>
      <c r="L60" s="23">
        <f t="shared" si="0"/>
        <v>0</v>
      </c>
      <c r="M60" s="23">
        <f t="shared" si="0"/>
        <v>0</v>
      </c>
      <c r="N60" s="23">
        <f t="shared" si="0"/>
        <v>0</v>
      </c>
      <c r="O60" s="23">
        <f t="shared" si="0"/>
        <v>0</v>
      </c>
      <c r="P60" s="23">
        <f>SUM(K60:O60)</f>
        <v>0</v>
      </c>
      <c r="Q60" s="17"/>
      <c r="R60" s="23">
        <f t="shared" ref="R60:V60" si="1">SUM(R58:R59)</f>
        <v>0</v>
      </c>
      <c r="S60" s="23">
        <f t="shared" si="1"/>
        <v>0</v>
      </c>
      <c r="T60" s="23">
        <f t="shared" si="1"/>
        <v>0</v>
      </c>
      <c r="U60" s="23">
        <f t="shared" si="1"/>
        <v>0</v>
      </c>
      <c r="V60" s="23">
        <f t="shared" si="1"/>
        <v>0</v>
      </c>
      <c r="W60" s="23">
        <f>SUM(R60:V60)</f>
        <v>0</v>
      </c>
      <c r="X60" s="12"/>
      <c r="Y60" s="23">
        <f t="shared" ref="Y60:AC60" si="2">SUM(Y58:Y59)</f>
        <v>0</v>
      </c>
      <c r="Z60" s="23">
        <f t="shared" si="2"/>
        <v>0</v>
      </c>
      <c r="AA60" s="23">
        <f t="shared" si="2"/>
        <v>0</v>
      </c>
      <c r="AB60" s="23">
        <f t="shared" si="2"/>
        <v>0</v>
      </c>
      <c r="AC60" s="23">
        <f t="shared" si="2"/>
        <v>0</v>
      </c>
      <c r="AD60" s="23">
        <f>SUM(Y60:AC60)</f>
        <v>0</v>
      </c>
      <c r="AF60" s="91"/>
      <c r="AG60" s="89"/>
      <c r="AH60" s="89"/>
      <c r="AI60" s="89"/>
      <c r="AJ60" s="90"/>
      <c r="AK60" s="16"/>
      <c r="AL60" s="91"/>
      <c r="AM60" s="89"/>
      <c r="AN60" s="89"/>
      <c r="AO60" s="90"/>
      <c r="AQ60" s="17"/>
      <c r="AR60" s="17"/>
    </row>
    <row r="61" spans="1:44" x14ac:dyDescent="0.3">
      <c r="A61" s="12"/>
      <c r="B61" s="17"/>
      <c r="C61" s="16"/>
      <c r="D61" s="16"/>
      <c r="E61" s="16"/>
      <c r="F61" s="16"/>
      <c r="G61" s="16"/>
      <c r="H61" s="16"/>
      <c r="I61" s="16"/>
      <c r="J61" s="17"/>
      <c r="K61" s="21"/>
      <c r="L61" s="21"/>
      <c r="M61" s="21"/>
      <c r="N61" s="21"/>
      <c r="O61" s="21"/>
      <c r="P61" s="16"/>
      <c r="Q61" s="17"/>
      <c r="R61" s="21"/>
      <c r="S61" s="21"/>
      <c r="T61" s="21"/>
      <c r="U61" s="21"/>
      <c r="V61" s="21"/>
      <c r="W61" s="16"/>
      <c r="X61" s="12"/>
      <c r="Y61" s="21"/>
      <c r="Z61" s="21"/>
      <c r="AA61" s="21"/>
      <c r="AB61" s="21"/>
      <c r="AC61" s="21"/>
      <c r="AQ61" s="17"/>
      <c r="AR61" s="17"/>
    </row>
    <row r="62" spans="1:44" x14ac:dyDescent="0.3">
      <c r="A62" s="16"/>
      <c r="B62" s="16"/>
      <c r="C62" s="17" t="s">
        <v>202</v>
      </c>
      <c r="D62" s="16"/>
      <c r="E62" s="16"/>
      <c r="F62" s="16"/>
      <c r="G62" s="25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2"/>
      <c r="AP62" s="16"/>
      <c r="AQ62" s="16"/>
      <c r="AR62" s="16"/>
    </row>
    <row r="63" spans="1:44" x14ac:dyDescent="0.3">
      <c r="A63" s="16"/>
      <c r="B63" s="16"/>
      <c r="C63" s="16"/>
      <c r="D63" s="16"/>
      <c r="E63" s="26"/>
      <c r="F63" s="16"/>
      <c r="G63" s="25"/>
      <c r="H63" s="16"/>
      <c r="I63" s="27"/>
      <c r="J63" s="27"/>
      <c r="K63" s="27"/>
      <c r="L63" s="27"/>
      <c r="M63" s="27"/>
      <c r="N63" s="27"/>
      <c r="O63" s="27"/>
      <c r="P63" s="16"/>
      <c r="Q63" s="16"/>
      <c r="R63" s="16"/>
      <c r="S63" s="16"/>
      <c r="T63" s="16"/>
      <c r="U63" s="16"/>
      <c r="V63" s="16"/>
      <c r="W63" s="150"/>
      <c r="AQ63" s="16"/>
    </row>
    <row r="64" spans="1:44" x14ac:dyDescent="0.3">
      <c r="A64" s="16"/>
      <c r="B64" s="16"/>
      <c r="C64" s="16"/>
      <c r="D64" s="16"/>
      <c r="E64" s="28" t="s">
        <v>31</v>
      </c>
      <c r="F64" s="28" t="s">
        <v>32</v>
      </c>
      <c r="G64" s="17" t="s">
        <v>33</v>
      </c>
      <c r="H64" s="17" t="s">
        <v>3</v>
      </c>
      <c r="I64" s="27"/>
      <c r="J64" s="27"/>
      <c r="K64" s="27"/>
      <c r="L64" s="27"/>
      <c r="M64" s="27"/>
      <c r="N64" s="27"/>
      <c r="O64" s="27"/>
      <c r="P64" s="16"/>
      <c r="Q64" s="16"/>
      <c r="R64" s="16"/>
      <c r="S64" s="16"/>
      <c r="T64" s="16"/>
      <c r="U64" s="16"/>
      <c r="V64" s="16"/>
      <c r="W64" s="16"/>
      <c r="X64" s="16"/>
      <c r="AQ64" s="16"/>
    </row>
    <row r="65" spans="1:42" x14ac:dyDescent="0.3">
      <c r="A65" s="16"/>
      <c r="B65" s="16"/>
      <c r="C65" s="16"/>
      <c r="D65" s="16"/>
      <c r="E65" s="34" t="s">
        <v>34</v>
      </c>
      <c r="F65" t="s">
        <v>35</v>
      </c>
      <c r="G65" s="16" t="s">
        <v>80</v>
      </c>
      <c r="H65" s="30" t="s">
        <v>36</v>
      </c>
      <c r="I65" s="30"/>
      <c r="J65" s="30"/>
      <c r="K65" s="42"/>
      <c r="L65" s="43"/>
      <c r="M65" s="43"/>
      <c r="N65" s="43"/>
      <c r="O65" s="43"/>
      <c r="P65" s="44"/>
      <c r="Q65" s="16"/>
      <c r="R65" s="85"/>
      <c r="S65" s="85"/>
      <c r="T65" s="85"/>
      <c r="U65" s="85"/>
      <c r="V65" s="85"/>
      <c r="W65" s="23">
        <f t="shared" ref="W65:W72" si="3">SUM(R65:V65)</f>
        <v>0</v>
      </c>
      <c r="X65" s="16"/>
      <c r="Y65" s="85"/>
      <c r="Z65" s="85"/>
      <c r="AA65" s="85"/>
      <c r="AB65" s="85"/>
      <c r="AC65" s="85"/>
      <c r="AD65" s="31">
        <f t="shared" ref="AD65:AD72" si="4">SUM(Y65:AC65)</f>
        <v>0</v>
      </c>
    </row>
    <row r="66" spans="1:42" x14ac:dyDescent="0.3">
      <c r="A66" s="16"/>
      <c r="B66" s="16"/>
      <c r="C66" s="16"/>
      <c r="D66" s="16"/>
      <c r="E66" s="29" t="s">
        <v>37</v>
      </c>
      <c r="F66" t="s">
        <v>35</v>
      </c>
      <c r="G66" s="16" t="s">
        <v>80</v>
      </c>
      <c r="H66" s="30" t="s">
        <v>36</v>
      </c>
      <c r="I66" s="30"/>
      <c r="J66" s="30"/>
      <c r="K66" s="47"/>
      <c r="L66" s="48"/>
      <c r="M66" s="48"/>
      <c r="N66" s="48"/>
      <c r="O66" s="48"/>
      <c r="P66" s="49"/>
      <c r="Q66" s="16"/>
      <c r="R66" s="85"/>
      <c r="S66" s="85"/>
      <c r="T66" s="85"/>
      <c r="U66" s="85"/>
      <c r="V66" s="85"/>
      <c r="W66" s="23">
        <f t="shared" si="3"/>
        <v>0</v>
      </c>
      <c r="X66" s="16"/>
      <c r="Y66" s="85"/>
      <c r="Z66" s="85"/>
      <c r="AA66" s="85"/>
      <c r="AB66" s="85"/>
      <c r="AC66" s="85"/>
      <c r="AD66" s="31">
        <f t="shared" si="4"/>
        <v>0</v>
      </c>
    </row>
    <row r="67" spans="1:42" x14ac:dyDescent="0.3">
      <c r="A67" s="16"/>
      <c r="B67" s="16"/>
      <c r="C67" s="16"/>
      <c r="D67" s="16"/>
      <c r="E67" s="29" t="s">
        <v>38</v>
      </c>
      <c r="F67" t="s">
        <v>35</v>
      </c>
      <c r="G67" s="16" t="s">
        <v>80</v>
      </c>
      <c r="H67" s="30" t="s">
        <v>36</v>
      </c>
      <c r="I67" s="30"/>
      <c r="J67" s="30"/>
      <c r="K67" s="47"/>
      <c r="L67" s="48"/>
      <c r="M67" s="48"/>
      <c r="N67" s="48"/>
      <c r="O67" s="48"/>
      <c r="P67" s="49"/>
      <c r="Q67" s="16"/>
      <c r="R67" s="85"/>
      <c r="S67" s="85"/>
      <c r="T67" s="85"/>
      <c r="U67" s="85"/>
      <c r="V67" s="85"/>
      <c r="W67" s="23">
        <f t="shared" si="3"/>
        <v>0</v>
      </c>
      <c r="X67" s="16"/>
      <c r="Y67" s="85"/>
      <c r="Z67" s="85"/>
      <c r="AA67" s="85"/>
      <c r="AB67" s="85"/>
      <c r="AC67" s="85"/>
      <c r="AD67" s="31">
        <f t="shared" si="4"/>
        <v>0</v>
      </c>
    </row>
    <row r="68" spans="1:42" x14ac:dyDescent="0.3">
      <c r="A68" s="16"/>
      <c r="B68" s="16"/>
      <c r="C68" s="16"/>
      <c r="D68" s="16"/>
      <c r="E68" s="29" t="s">
        <v>39</v>
      </c>
      <c r="F68" t="s">
        <v>35</v>
      </c>
      <c r="G68" s="16" t="s">
        <v>80</v>
      </c>
      <c r="H68" s="30" t="s">
        <v>36</v>
      </c>
      <c r="I68" s="30"/>
      <c r="J68" s="30"/>
      <c r="K68" s="47"/>
      <c r="L68" s="48"/>
      <c r="M68" s="48"/>
      <c r="N68" s="48"/>
      <c r="O68" s="48"/>
      <c r="P68" s="49"/>
      <c r="Q68" s="16"/>
      <c r="R68" s="85"/>
      <c r="S68" s="85"/>
      <c r="T68" s="85"/>
      <c r="U68" s="85"/>
      <c r="V68" s="85"/>
      <c r="W68" s="23">
        <f t="shared" si="3"/>
        <v>0</v>
      </c>
      <c r="X68" s="16"/>
      <c r="Y68" s="85"/>
      <c r="Z68" s="85"/>
      <c r="AA68" s="85"/>
      <c r="AB68" s="85"/>
      <c r="AC68" s="85"/>
      <c r="AD68" s="31">
        <f t="shared" si="4"/>
        <v>0</v>
      </c>
    </row>
    <row r="69" spans="1:42" x14ac:dyDescent="0.3">
      <c r="A69" s="16"/>
      <c r="B69" s="16"/>
      <c r="C69" s="16"/>
      <c r="D69" s="16"/>
      <c r="E69" s="29" t="s">
        <v>40</v>
      </c>
      <c r="F69" t="s">
        <v>35</v>
      </c>
      <c r="G69" s="16" t="s">
        <v>80</v>
      </c>
      <c r="H69" s="30" t="s">
        <v>36</v>
      </c>
      <c r="I69" s="30"/>
      <c r="J69" s="30"/>
      <c r="K69" s="47"/>
      <c r="L69" s="48"/>
      <c r="M69" s="48"/>
      <c r="N69" s="48"/>
      <c r="O69" s="48"/>
      <c r="P69" s="49"/>
      <c r="Q69" s="16"/>
      <c r="R69" s="85"/>
      <c r="S69" s="85"/>
      <c r="T69" s="85"/>
      <c r="U69" s="85"/>
      <c r="V69" s="85"/>
      <c r="W69" s="23">
        <f t="shared" si="3"/>
        <v>0</v>
      </c>
      <c r="X69" s="16"/>
      <c r="Y69" s="85"/>
      <c r="Z69" s="85"/>
      <c r="AA69" s="85"/>
      <c r="AB69" s="85"/>
      <c r="AC69" s="85"/>
      <c r="AD69" s="31">
        <f t="shared" si="4"/>
        <v>0</v>
      </c>
    </row>
    <row r="70" spans="1:42" x14ac:dyDescent="0.3">
      <c r="A70" s="16"/>
      <c r="B70" s="16"/>
      <c r="C70" s="16"/>
      <c r="D70" s="16"/>
      <c r="E70" s="29" t="s">
        <v>41</v>
      </c>
      <c r="F70" t="s">
        <v>35</v>
      </c>
      <c r="G70" s="16" t="s">
        <v>80</v>
      </c>
      <c r="H70" s="30" t="s">
        <v>36</v>
      </c>
      <c r="I70" s="30"/>
      <c r="J70" s="30"/>
      <c r="K70" s="47"/>
      <c r="L70" s="48"/>
      <c r="M70" s="48"/>
      <c r="N70" s="48"/>
      <c r="O70" s="48"/>
      <c r="P70" s="49"/>
      <c r="Q70" s="16"/>
      <c r="R70" s="85"/>
      <c r="S70" s="85"/>
      <c r="T70" s="85"/>
      <c r="U70" s="85"/>
      <c r="V70" s="85"/>
      <c r="W70" s="23">
        <f t="shared" si="3"/>
        <v>0</v>
      </c>
      <c r="X70" s="16"/>
      <c r="Y70" s="85"/>
      <c r="Z70" s="85"/>
      <c r="AA70" s="85"/>
      <c r="AB70" s="85"/>
      <c r="AC70" s="85"/>
      <c r="AD70" s="31">
        <f t="shared" si="4"/>
        <v>0</v>
      </c>
    </row>
    <row r="71" spans="1:42" x14ac:dyDescent="0.3">
      <c r="A71" s="16"/>
      <c r="B71" s="16"/>
      <c r="C71" s="16"/>
      <c r="D71" s="16"/>
      <c r="E71" s="29" t="s">
        <v>42</v>
      </c>
      <c r="F71" t="s">
        <v>35</v>
      </c>
      <c r="G71" s="16" t="s">
        <v>80</v>
      </c>
      <c r="H71" s="30" t="s">
        <v>36</v>
      </c>
      <c r="I71" s="30"/>
      <c r="J71" s="30"/>
      <c r="K71" s="47"/>
      <c r="L71" s="48"/>
      <c r="M71" s="48"/>
      <c r="N71" s="48"/>
      <c r="O71" s="48"/>
      <c r="P71" s="49"/>
      <c r="Q71" s="16"/>
      <c r="R71" s="85"/>
      <c r="S71" s="85"/>
      <c r="T71" s="85"/>
      <c r="U71" s="85"/>
      <c r="V71" s="85"/>
      <c r="W71" s="23">
        <f t="shared" si="3"/>
        <v>0</v>
      </c>
      <c r="X71" s="16"/>
      <c r="Y71" s="85"/>
      <c r="Z71" s="85"/>
      <c r="AA71" s="85"/>
      <c r="AB71" s="85"/>
      <c r="AC71" s="85"/>
      <c r="AD71" s="31">
        <f t="shared" si="4"/>
        <v>0</v>
      </c>
    </row>
    <row r="72" spans="1:42" x14ac:dyDescent="0.3">
      <c r="A72" s="16"/>
      <c r="B72" s="16"/>
      <c r="C72" s="16"/>
      <c r="D72" s="16"/>
      <c r="E72" s="17" t="s">
        <v>43</v>
      </c>
      <c r="F72" t="s">
        <v>35</v>
      </c>
      <c r="G72" s="16" t="s">
        <v>80</v>
      </c>
      <c r="H72" s="30" t="s">
        <v>36</v>
      </c>
      <c r="I72" s="30"/>
      <c r="J72" s="30"/>
      <c r="K72" s="52"/>
      <c r="L72" s="53"/>
      <c r="M72" s="53"/>
      <c r="N72" s="53"/>
      <c r="O72" s="53"/>
      <c r="P72" s="54"/>
      <c r="Q72" s="16"/>
      <c r="R72" s="31">
        <f t="shared" ref="R72:V72" si="5">SUM(R65:R71)</f>
        <v>0</v>
      </c>
      <c r="S72" s="31">
        <f t="shared" si="5"/>
        <v>0</v>
      </c>
      <c r="T72" s="31">
        <f t="shared" si="5"/>
        <v>0</v>
      </c>
      <c r="U72" s="31">
        <f t="shared" si="5"/>
        <v>0</v>
      </c>
      <c r="V72" s="31">
        <f t="shared" si="5"/>
        <v>0</v>
      </c>
      <c r="W72" s="23">
        <f t="shared" si="3"/>
        <v>0</v>
      </c>
      <c r="X72" s="16"/>
      <c r="Y72" s="31">
        <f t="shared" ref="Y72:AC72" si="6">SUM(Y65:Y71)</f>
        <v>0</v>
      </c>
      <c r="Z72" s="31">
        <f t="shared" si="6"/>
        <v>0</v>
      </c>
      <c r="AA72" s="31">
        <f t="shared" si="6"/>
        <v>0</v>
      </c>
      <c r="AB72" s="31">
        <f t="shared" si="6"/>
        <v>0</v>
      </c>
      <c r="AC72" s="31">
        <f t="shared" si="6"/>
        <v>0</v>
      </c>
      <c r="AD72" s="31">
        <f t="shared" si="4"/>
        <v>0</v>
      </c>
    </row>
    <row r="73" spans="1:42" x14ac:dyDescent="0.3">
      <c r="A73" s="16"/>
      <c r="B73" s="16"/>
      <c r="C73" s="16"/>
      <c r="D73" s="16"/>
      <c r="E73" s="17"/>
      <c r="F73" s="16"/>
      <c r="G73" s="25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9"/>
      <c r="Z73" s="19"/>
      <c r="AA73" s="19"/>
      <c r="AB73" s="19"/>
      <c r="AC73" s="19"/>
      <c r="AD73" s="19"/>
    </row>
    <row r="74" spans="1:42" x14ac:dyDescent="0.3">
      <c r="A74" s="16"/>
      <c r="B74" s="16"/>
      <c r="C74" s="16"/>
      <c r="D74" s="16"/>
      <c r="E74" s="28" t="s">
        <v>31</v>
      </c>
      <c r="F74" s="28" t="s">
        <v>32</v>
      </c>
      <c r="G74" s="17" t="s">
        <v>33</v>
      </c>
      <c r="H74" s="17" t="s">
        <v>3</v>
      </c>
      <c r="I74" s="17" t="s">
        <v>44</v>
      </c>
      <c r="J74" s="17"/>
      <c r="K74" s="27"/>
      <c r="L74" s="27"/>
      <c r="M74" s="27"/>
      <c r="N74" s="27"/>
      <c r="O74" s="27"/>
      <c r="P74" s="27"/>
      <c r="Q74" s="16"/>
      <c r="R74" s="16"/>
      <c r="S74" s="16"/>
      <c r="T74" s="16"/>
      <c r="U74" s="16"/>
      <c r="V74" s="16"/>
      <c r="W74" s="16"/>
      <c r="X74" s="16"/>
      <c r="Y74" s="19"/>
      <c r="Z74" s="19"/>
      <c r="AA74" s="19"/>
      <c r="AB74" s="19"/>
      <c r="AC74" s="19"/>
      <c r="AD74" s="19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</row>
    <row r="75" spans="1:42" x14ac:dyDescent="0.3">
      <c r="A75" s="16"/>
      <c r="B75" s="16"/>
      <c r="C75" s="16"/>
      <c r="D75" s="16"/>
      <c r="E75" s="34" t="s">
        <v>34</v>
      </c>
      <c r="F75" t="s">
        <v>35</v>
      </c>
      <c r="G75" s="16" t="s">
        <v>80</v>
      </c>
      <c r="H75" s="32" t="s">
        <v>24</v>
      </c>
      <c r="I75" s="33">
        <v>0</v>
      </c>
      <c r="J75" s="32"/>
      <c r="K75" s="85"/>
      <c r="L75" s="85"/>
      <c r="M75" s="85"/>
      <c r="N75" s="85"/>
      <c r="O75" s="85"/>
      <c r="P75" s="23">
        <f t="shared" ref="P75:P82" si="7">SUM(K75:O75)</f>
        <v>0</v>
      </c>
      <c r="Q75" s="16"/>
      <c r="R75" s="85"/>
      <c r="S75" s="85"/>
      <c r="T75" s="85"/>
      <c r="U75" s="85"/>
      <c r="V75" s="85"/>
      <c r="W75" s="23">
        <f t="shared" ref="W75:W82" si="8">SUM(R75:V75)</f>
        <v>0</v>
      </c>
      <c r="X75" s="16"/>
      <c r="Y75" s="85"/>
      <c r="Z75" s="85"/>
      <c r="AA75" s="85"/>
      <c r="AB75" s="85"/>
      <c r="AC75" s="85"/>
      <c r="AD75" s="23">
        <f t="shared" ref="AD75:AD82" si="9">SUM(Y75:AC75)</f>
        <v>0</v>
      </c>
      <c r="AF75" s="87">
        <f>IF($I$13-AF$6&lt;0,"",IF(SUM(K75,R75)=0,0,(IF(OR(K75=0,R75=0),"Err",K75*1/R75))))</f>
        <v>0</v>
      </c>
      <c r="AG75" s="87">
        <f>IF($I$13-AG$6&lt;0,"",IF(SUM(L75,S75)=0,0,(IF(OR(L75=0,S75=0),"Err",L75*1/S75))))</f>
        <v>0</v>
      </c>
      <c r="AH75" s="87">
        <f>IF($I$13-AH$6&lt;0,"",IF(SUM(M75,T75)=0,0,(IF(OR(M75=0,T75=0),"Err",M75*1/T75))))</f>
        <v>0</v>
      </c>
      <c r="AI75" s="87">
        <f>IF($I$13-AI$6&lt;0,"",IF(SUM(N75,U75)=0,0,(IF(OR(N75=0,U75=0),"Err",N75*1/U75))))</f>
        <v>0</v>
      </c>
      <c r="AJ75" s="87">
        <f>IF($I$13-AJ$6&lt;0,"",IF(SUM(O75,V75)=0,0,(IF(OR(O75=0,V75=0),"Err",O75*1/V75))))</f>
        <v>0</v>
      </c>
      <c r="AK75" s="16"/>
      <c r="AL75" s="40">
        <f>AVERAGE($AF75:AG75)</f>
        <v>0</v>
      </c>
      <c r="AM75" s="40">
        <f>AVERAGE($AF75:AH75)</f>
        <v>0</v>
      </c>
      <c r="AN75" s="40">
        <f>AVERAGE($AF75:AI75)</f>
        <v>0</v>
      </c>
      <c r="AO75" s="40">
        <f>AVERAGE($AF75:AJ75)</f>
        <v>0</v>
      </c>
      <c r="AP75" s="16"/>
    </row>
    <row r="76" spans="1:42" x14ac:dyDescent="0.3">
      <c r="A76" s="16"/>
      <c r="B76" s="16"/>
      <c r="C76" s="16"/>
      <c r="D76" s="16"/>
      <c r="E76" s="29" t="s">
        <v>37</v>
      </c>
      <c r="F76" t="s">
        <v>35</v>
      </c>
      <c r="G76" s="16" t="s">
        <v>80</v>
      </c>
      <c r="H76" s="32" t="s">
        <v>24</v>
      </c>
      <c r="I76" s="33">
        <f t="shared" ref="I76:I81" si="10">I75+0.2</f>
        <v>0.2</v>
      </c>
      <c r="J76" s="32"/>
      <c r="K76" s="85"/>
      <c r="L76" s="85"/>
      <c r="M76" s="85"/>
      <c r="N76" s="85"/>
      <c r="O76" s="85"/>
      <c r="P76" s="23">
        <f t="shared" si="7"/>
        <v>0</v>
      </c>
      <c r="Q76" s="16"/>
      <c r="R76" s="85"/>
      <c r="S76" s="85"/>
      <c r="T76" s="85"/>
      <c r="U76" s="85"/>
      <c r="V76" s="85"/>
      <c r="W76" s="23">
        <f t="shared" si="8"/>
        <v>0</v>
      </c>
      <c r="X76" s="16"/>
      <c r="Y76" s="85"/>
      <c r="Z76" s="85"/>
      <c r="AA76" s="85"/>
      <c r="AB76" s="85"/>
      <c r="AC76" s="85"/>
      <c r="AD76" s="23">
        <f t="shared" si="9"/>
        <v>0</v>
      </c>
      <c r="AF76" s="87">
        <f>IF($I$13-AF$6&lt;0,"",IF(SUM(K76,R76)=0,0,(IF(OR(K76=0,R76=0),"Err",K76*1/R76))))</f>
        <v>0</v>
      </c>
      <c r="AG76" s="87">
        <f>IF($I$13-AG$6&lt;0,"",IF(SUM(L76,S76)=0,0,(IF(OR(L76=0,S76=0),"Err",L76*1/S76))))</f>
        <v>0</v>
      </c>
      <c r="AH76" s="87">
        <f>IF($I$13-AH$6&lt;0,"",IF(SUM(M76,T76)=0,0,(IF(OR(M76=0,T76=0),"Err",M76*1/T76))))</f>
        <v>0</v>
      </c>
      <c r="AI76" s="87">
        <f>IF($I$13-AI$6&lt;0,"",IF(SUM(N76,U76)=0,0,(IF(OR(N76=0,U76=0),"Err",N76*1/U76))))</f>
        <v>0</v>
      </c>
      <c r="AJ76" s="87">
        <f>IF($I$13-AJ$6&lt;0,"",IF(SUM(O76,V76)=0,0,(IF(OR(O76=0,V76=0),"Err",O76*1/V76))))</f>
        <v>0</v>
      </c>
      <c r="AK76" s="16"/>
      <c r="AL76" s="40">
        <f>AVERAGE($AF76:AG76)</f>
        <v>0</v>
      </c>
      <c r="AM76" s="40">
        <f>AVERAGE($AF76:AH76)</f>
        <v>0</v>
      </c>
      <c r="AN76" s="40">
        <f>AVERAGE($AF76:AI76)</f>
        <v>0</v>
      </c>
      <c r="AO76" s="40">
        <f>AVERAGE($AF76:AJ76)</f>
        <v>0</v>
      </c>
      <c r="AP76" s="16"/>
    </row>
    <row r="77" spans="1:42" x14ac:dyDescent="0.3">
      <c r="A77" s="16"/>
      <c r="B77" s="16"/>
      <c r="C77" s="16"/>
      <c r="D77" s="16"/>
      <c r="E77" s="29" t="s">
        <v>38</v>
      </c>
      <c r="F77" t="s">
        <v>35</v>
      </c>
      <c r="G77" s="16" t="s">
        <v>80</v>
      </c>
      <c r="H77" s="32" t="s">
        <v>24</v>
      </c>
      <c r="I77" s="33">
        <f t="shared" si="10"/>
        <v>0.4</v>
      </c>
      <c r="J77" s="32"/>
      <c r="K77" s="85"/>
      <c r="L77" s="85"/>
      <c r="M77" s="85"/>
      <c r="N77" s="85"/>
      <c r="O77" s="85"/>
      <c r="P77" s="23">
        <f t="shared" si="7"/>
        <v>0</v>
      </c>
      <c r="Q77" s="16"/>
      <c r="R77" s="85"/>
      <c r="S77" s="85"/>
      <c r="T77" s="85"/>
      <c r="U77" s="85"/>
      <c r="V77" s="85"/>
      <c r="W77" s="23">
        <f t="shared" si="8"/>
        <v>0</v>
      </c>
      <c r="X77" s="25"/>
      <c r="Y77" s="85"/>
      <c r="Z77" s="85"/>
      <c r="AA77" s="85"/>
      <c r="AB77" s="85"/>
      <c r="AC77" s="85"/>
      <c r="AD77" s="23">
        <f t="shared" si="9"/>
        <v>0</v>
      </c>
      <c r="AF77" s="87">
        <f>IF($I$13-AF$6&lt;0,"",IF(SUM(K77,R77)=0,0,(IF(OR(K77=0,R77=0),"Err",K77*1/R77))))</f>
        <v>0</v>
      </c>
      <c r="AG77" s="87">
        <f>IF($I$13-AG$6&lt;0,"",IF(SUM(L77,S77)=0,0,(IF(OR(L77=0,S77=0),"Err",L77*1/S77))))</f>
        <v>0</v>
      </c>
      <c r="AH77" s="87">
        <f>IF($I$13-AH$6&lt;0,"",IF(SUM(M77,T77)=0,0,(IF(OR(M77=0,T77=0),"Err",M77*1/T77))))</f>
        <v>0</v>
      </c>
      <c r="AI77" s="87">
        <f>IF($I$13-AI$6&lt;0,"",IF(SUM(N77,U77)=0,0,(IF(OR(N77=0,U77=0),"Err",N77*1/U77))))</f>
        <v>0</v>
      </c>
      <c r="AJ77" s="87">
        <f>IF($I$13-AJ$6&lt;0,"",IF(SUM(O77,V77)=0,0,(IF(OR(O77=0,V77=0),"Err",O77*1/V77))))</f>
        <v>0</v>
      </c>
      <c r="AK77" s="16"/>
      <c r="AL77" s="40">
        <f>AVERAGE($AF77:AG77)</f>
        <v>0</v>
      </c>
      <c r="AM77" s="40">
        <f>AVERAGE($AF77:AH77)</f>
        <v>0</v>
      </c>
      <c r="AN77" s="40">
        <f>AVERAGE($AF77:AI77)</f>
        <v>0</v>
      </c>
      <c r="AO77" s="40">
        <f>AVERAGE($AF77:AJ77)</f>
        <v>0</v>
      </c>
      <c r="AP77" s="16"/>
    </row>
    <row r="78" spans="1:42" x14ac:dyDescent="0.3">
      <c r="A78" s="16"/>
      <c r="B78" s="16"/>
      <c r="C78" s="16"/>
      <c r="D78" s="16"/>
      <c r="E78" s="29" t="s">
        <v>39</v>
      </c>
      <c r="F78" t="s">
        <v>35</v>
      </c>
      <c r="G78" s="16" t="s">
        <v>80</v>
      </c>
      <c r="H78" s="32" t="s">
        <v>24</v>
      </c>
      <c r="I78" s="33">
        <f t="shared" si="10"/>
        <v>0.60000000000000009</v>
      </c>
      <c r="J78" s="32"/>
      <c r="K78" s="85"/>
      <c r="L78" s="85"/>
      <c r="M78" s="85"/>
      <c r="N78" s="85"/>
      <c r="O78" s="85"/>
      <c r="P78" s="23">
        <f t="shared" si="7"/>
        <v>0</v>
      </c>
      <c r="Q78" s="16"/>
      <c r="R78" s="85"/>
      <c r="S78" s="85"/>
      <c r="T78" s="85"/>
      <c r="U78" s="85"/>
      <c r="V78" s="85"/>
      <c r="W78" s="23">
        <f t="shared" si="8"/>
        <v>0</v>
      </c>
      <c r="X78" s="16"/>
      <c r="Y78" s="85"/>
      <c r="Z78" s="85"/>
      <c r="AA78" s="85"/>
      <c r="AB78" s="85"/>
      <c r="AC78" s="85"/>
      <c r="AD78" s="23">
        <f t="shared" si="9"/>
        <v>0</v>
      </c>
      <c r="AF78" s="87">
        <f>IF($I$13-AF$6&lt;0,"",IF(SUM(K78,R78)=0,0,(IF(OR(K78=0,R78=0),"Err",K78*1/R78))))</f>
        <v>0</v>
      </c>
      <c r="AG78" s="87">
        <f>IF($I$13-AG$6&lt;0,"",IF(SUM(L78,S78)=0,0,(IF(OR(L78=0,S78=0),"Err",L78*1/S78))))</f>
        <v>0</v>
      </c>
      <c r="AH78" s="87">
        <f>IF($I$13-AH$6&lt;0,"",IF(SUM(M78,T78)=0,0,(IF(OR(M78=0,T78=0),"Err",M78*1/T78))))</f>
        <v>0</v>
      </c>
      <c r="AI78" s="87">
        <f>IF($I$13-AI$6&lt;0,"",IF(SUM(N78,U78)=0,0,(IF(OR(N78=0,U78=0),"Err",N78*1/U78))))</f>
        <v>0</v>
      </c>
      <c r="AJ78" s="87">
        <f>IF($I$13-AJ$6&lt;0,"",IF(SUM(O78,V78)=0,0,(IF(OR(O78=0,V78=0),"Err",O78*1/V78))))</f>
        <v>0</v>
      </c>
      <c r="AK78" s="16"/>
      <c r="AL78" s="40">
        <f>AVERAGE($AF78:AG78)</f>
        <v>0</v>
      </c>
      <c r="AM78" s="40">
        <f>AVERAGE($AF78:AH78)</f>
        <v>0</v>
      </c>
      <c r="AN78" s="40">
        <f>AVERAGE($AF78:AI78)</f>
        <v>0</v>
      </c>
      <c r="AO78" s="40">
        <f>AVERAGE($AF78:AJ78)</f>
        <v>0</v>
      </c>
      <c r="AP78" s="16"/>
    </row>
    <row r="79" spans="1:42" x14ac:dyDescent="0.3">
      <c r="A79" s="16"/>
      <c r="B79" s="16"/>
      <c r="C79" s="16"/>
      <c r="D79" s="16"/>
      <c r="E79" s="29" t="s">
        <v>40</v>
      </c>
      <c r="F79" t="s">
        <v>35</v>
      </c>
      <c r="G79" s="16" t="s">
        <v>80</v>
      </c>
      <c r="H79" s="32" t="s">
        <v>24</v>
      </c>
      <c r="I79" s="33">
        <f t="shared" si="10"/>
        <v>0.8</v>
      </c>
      <c r="J79" s="32"/>
      <c r="K79" s="85"/>
      <c r="L79" s="85"/>
      <c r="M79" s="85"/>
      <c r="N79" s="85"/>
      <c r="O79" s="85"/>
      <c r="P79" s="23">
        <f t="shared" si="7"/>
        <v>0</v>
      </c>
      <c r="Q79" s="16"/>
      <c r="R79" s="85"/>
      <c r="S79" s="85"/>
      <c r="T79" s="85"/>
      <c r="U79" s="85"/>
      <c r="V79" s="85"/>
      <c r="W79" s="23">
        <f t="shared" si="8"/>
        <v>0</v>
      </c>
      <c r="X79" s="16"/>
      <c r="Y79" s="85"/>
      <c r="Z79" s="85"/>
      <c r="AA79" s="85"/>
      <c r="AB79" s="85"/>
      <c r="AC79" s="85"/>
      <c r="AD79" s="23">
        <f t="shared" si="9"/>
        <v>0</v>
      </c>
      <c r="AF79" s="87">
        <f>IF($I$13-AF$6&lt;0,"",IF(SUM(K79,R79)=0,0,(IF(OR(K79=0,R79=0),"Err",K79*1/R79))))</f>
        <v>0</v>
      </c>
      <c r="AG79" s="87">
        <f>IF($I$13-AG$6&lt;0,"",IF(SUM(L79,S79)=0,0,(IF(OR(L79=0,S79=0),"Err",L79*1/S79))))</f>
        <v>0</v>
      </c>
      <c r="AH79" s="87">
        <f>IF($I$13-AH$6&lt;0,"",IF(SUM(M79,T79)=0,0,(IF(OR(M79=0,T79=0),"Err",M79*1/T79))))</f>
        <v>0</v>
      </c>
      <c r="AI79" s="87">
        <f>IF($I$13-AI$6&lt;0,"",IF(SUM(N79,U79)=0,0,(IF(OR(N79=0,U79=0),"Err",N79*1/U79))))</f>
        <v>0</v>
      </c>
      <c r="AJ79" s="87">
        <f>IF($I$13-AJ$6&lt;0,"",IF(SUM(O79,V79)=0,0,(IF(OR(O79=0,V79=0),"Err",O79*1/V79))))</f>
        <v>0</v>
      </c>
      <c r="AK79" s="16"/>
      <c r="AL79" s="40">
        <f>AVERAGE($AF79:AG79)</f>
        <v>0</v>
      </c>
      <c r="AM79" s="40">
        <f>AVERAGE($AF79:AH79)</f>
        <v>0</v>
      </c>
      <c r="AN79" s="40">
        <f>AVERAGE($AF79:AI79)</f>
        <v>0</v>
      </c>
      <c r="AO79" s="40">
        <f>AVERAGE($AF79:AJ79)</f>
        <v>0</v>
      </c>
      <c r="AP79" s="16"/>
    </row>
    <row r="80" spans="1:42" x14ac:dyDescent="0.3">
      <c r="A80" s="16"/>
      <c r="B80" s="16"/>
      <c r="C80" s="16"/>
      <c r="D80" s="16"/>
      <c r="E80" s="29" t="s">
        <v>41</v>
      </c>
      <c r="F80" t="s">
        <v>35</v>
      </c>
      <c r="G80" s="16" t="s">
        <v>80</v>
      </c>
      <c r="H80" s="32" t="s">
        <v>24</v>
      </c>
      <c r="I80" s="33">
        <f t="shared" si="10"/>
        <v>1</v>
      </c>
      <c r="J80" s="32"/>
      <c r="K80" s="85"/>
      <c r="L80" s="85"/>
      <c r="M80" s="85"/>
      <c r="N80" s="85"/>
      <c r="O80" s="85"/>
      <c r="P80" s="23">
        <f t="shared" si="7"/>
        <v>0</v>
      </c>
      <c r="Q80" s="16"/>
      <c r="R80" s="85"/>
      <c r="S80" s="85"/>
      <c r="T80" s="85"/>
      <c r="U80" s="85"/>
      <c r="V80" s="85"/>
      <c r="W80" s="23">
        <f t="shared" si="8"/>
        <v>0</v>
      </c>
      <c r="X80" s="16"/>
      <c r="Y80" s="85"/>
      <c r="Z80" s="85"/>
      <c r="AA80" s="85"/>
      <c r="AB80" s="85"/>
      <c r="AC80" s="85"/>
      <c r="AD80" s="23">
        <f t="shared" si="9"/>
        <v>0</v>
      </c>
      <c r="AF80" s="87">
        <f>IF($I$13-AF$6&lt;0,"",IF(SUM(K80,R80)=0,0,(IF(OR(K80=0,R80=0),"Err",K80*1/R80))))</f>
        <v>0</v>
      </c>
      <c r="AG80" s="87">
        <f>IF($I$13-AG$6&lt;0,"",IF(SUM(L80,S80)=0,0,(IF(OR(L80=0,S80=0),"Err",L80*1/S80))))</f>
        <v>0</v>
      </c>
      <c r="AH80" s="87">
        <f>IF($I$13-AH$6&lt;0,"",IF(SUM(M80,T80)=0,0,(IF(OR(M80=0,T80=0),"Err",M80*1/T80))))</f>
        <v>0</v>
      </c>
      <c r="AI80" s="87">
        <f>IF($I$13-AI$6&lt;0,"",IF(SUM(N80,U80)=0,0,(IF(OR(N80=0,U80=0),"Err",N80*1/U80))))</f>
        <v>0</v>
      </c>
      <c r="AJ80" s="87">
        <f>IF($I$13-AJ$6&lt;0,"",IF(SUM(O80,V80)=0,0,(IF(OR(O80=0,V80=0),"Err",O80*1/V80))))</f>
        <v>0</v>
      </c>
      <c r="AK80" s="16"/>
      <c r="AL80" s="40">
        <f>AVERAGE($AF80:AG80)</f>
        <v>0</v>
      </c>
      <c r="AM80" s="40">
        <f>AVERAGE($AF80:AH80)</f>
        <v>0</v>
      </c>
      <c r="AN80" s="40">
        <f>AVERAGE($AF80:AI80)</f>
        <v>0</v>
      </c>
      <c r="AO80" s="40">
        <f>AVERAGE($AF80:AJ80)</f>
        <v>0</v>
      </c>
      <c r="AP80" s="16"/>
    </row>
    <row r="81" spans="1:44" x14ac:dyDescent="0.3">
      <c r="A81" s="16"/>
      <c r="B81" s="16"/>
      <c r="C81" s="16"/>
      <c r="D81" s="16"/>
      <c r="E81" s="29" t="s">
        <v>42</v>
      </c>
      <c r="F81" t="s">
        <v>35</v>
      </c>
      <c r="G81" s="16" t="s">
        <v>80</v>
      </c>
      <c r="H81" s="30" t="s">
        <v>24</v>
      </c>
      <c r="I81" s="33">
        <f t="shared" si="10"/>
        <v>1.2</v>
      </c>
      <c r="J81" s="30"/>
      <c r="K81" s="85"/>
      <c r="L81" s="85"/>
      <c r="M81" s="85"/>
      <c r="N81" s="85"/>
      <c r="O81" s="85"/>
      <c r="P81" s="23">
        <f t="shared" si="7"/>
        <v>0</v>
      </c>
      <c r="Q81" s="16"/>
      <c r="R81" s="85"/>
      <c r="S81" s="85"/>
      <c r="T81" s="85"/>
      <c r="U81" s="85"/>
      <c r="V81" s="85"/>
      <c r="W81" s="23">
        <f t="shared" si="8"/>
        <v>0</v>
      </c>
      <c r="X81" s="16"/>
      <c r="Y81" s="85"/>
      <c r="Z81" s="85"/>
      <c r="AA81" s="85"/>
      <c r="AB81" s="85"/>
      <c r="AC81" s="85"/>
      <c r="AD81" s="23">
        <f t="shared" si="9"/>
        <v>0</v>
      </c>
      <c r="AF81" s="87">
        <f>IF($I$13-AF$6&lt;0,"",IF(SUM(K81,R81)=0,0,(IF(OR(K81=0,R81=0),"Err",K81*1/R81))))</f>
        <v>0</v>
      </c>
      <c r="AG81" s="87">
        <f>IF($I$13-AG$6&lt;0,"",IF(SUM(L81,S81)=0,0,(IF(OR(L81=0,S81=0),"Err",L81*1/S81))))</f>
        <v>0</v>
      </c>
      <c r="AH81" s="87">
        <f>IF($I$13-AH$6&lt;0,"",IF(SUM(M81,T81)=0,0,(IF(OR(M81=0,T81=0),"Err",M81*1/T81))))</f>
        <v>0</v>
      </c>
      <c r="AI81" s="87">
        <f>IF($I$13-AI$6&lt;0,"",IF(SUM(N81,U81)=0,0,(IF(OR(N81=0,U81=0),"Err",N81*1/U81))))</f>
        <v>0</v>
      </c>
      <c r="AJ81" s="87">
        <f>IF($I$13-AJ$6&lt;0,"",IF(SUM(O81,V81)=0,0,(IF(OR(O81=0,V81=0),"Err",O81*1/V81))))</f>
        <v>0</v>
      </c>
      <c r="AK81" s="16"/>
      <c r="AL81" s="40">
        <f>AVERAGE($AF81:AG81)</f>
        <v>0</v>
      </c>
      <c r="AM81" s="40">
        <f>AVERAGE($AF81:AH81)</f>
        <v>0</v>
      </c>
      <c r="AN81" s="40">
        <f>AVERAGE($AF81:AI81)</f>
        <v>0</v>
      </c>
      <c r="AO81" s="40">
        <f>AVERAGE($AF81:AJ81)</f>
        <v>0</v>
      </c>
      <c r="AP81" s="16"/>
    </row>
    <row r="82" spans="1:44" x14ac:dyDescent="0.3">
      <c r="A82" s="16"/>
      <c r="B82" s="16"/>
      <c r="C82" s="16"/>
      <c r="D82" s="16"/>
      <c r="E82" s="17" t="s">
        <v>45</v>
      </c>
      <c r="F82" t="s">
        <v>35</v>
      </c>
      <c r="G82" s="16" t="s">
        <v>80</v>
      </c>
      <c r="H82" s="32" t="s">
        <v>24</v>
      </c>
      <c r="I82" s="32"/>
      <c r="J82" s="32"/>
      <c r="K82" s="36">
        <f t="shared" ref="K82:O82" si="11">SUM(K75:K81)</f>
        <v>0</v>
      </c>
      <c r="L82" s="36">
        <f t="shared" si="11"/>
        <v>0</v>
      </c>
      <c r="M82" s="36">
        <f t="shared" si="11"/>
        <v>0</v>
      </c>
      <c r="N82" s="36">
        <f t="shared" si="11"/>
        <v>0</v>
      </c>
      <c r="O82" s="36">
        <f t="shared" si="11"/>
        <v>0</v>
      </c>
      <c r="P82" s="23">
        <f t="shared" si="7"/>
        <v>0</v>
      </c>
      <c r="Q82" s="16"/>
      <c r="R82" s="36">
        <f t="shared" ref="R82:V82" si="12">SUM(R75:R81)</f>
        <v>0</v>
      </c>
      <c r="S82" s="37">
        <f t="shared" si="12"/>
        <v>0</v>
      </c>
      <c r="T82" s="37">
        <f t="shared" si="12"/>
        <v>0</v>
      </c>
      <c r="U82" s="37">
        <f t="shared" si="12"/>
        <v>0</v>
      </c>
      <c r="V82" s="37">
        <f t="shared" si="12"/>
        <v>0</v>
      </c>
      <c r="W82" s="23">
        <f t="shared" si="8"/>
        <v>0</v>
      </c>
      <c r="X82" s="16"/>
      <c r="Y82" s="36">
        <f t="shared" ref="Y82:AC82" si="13">SUM(Y75:Y81)</f>
        <v>0</v>
      </c>
      <c r="Z82" s="37">
        <f t="shared" si="13"/>
        <v>0</v>
      </c>
      <c r="AA82" s="37">
        <f t="shared" si="13"/>
        <v>0</v>
      </c>
      <c r="AB82" s="37">
        <f t="shared" si="13"/>
        <v>0</v>
      </c>
      <c r="AC82" s="37">
        <f t="shared" si="13"/>
        <v>0</v>
      </c>
      <c r="AD82" s="23">
        <f t="shared" si="9"/>
        <v>0</v>
      </c>
      <c r="AF82" s="91"/>
      <c r="AG82" s="89"/>
      <c r="AH82" s="89"/>
      <c r="AI82" s="89"/>
      <c r="AJ82" s="90"/>
      <c r="AK82" s="16"/>
      <c r="AL82" s="91"/>
      <c r="AM82" s="89"/>
      <c r="AN82" s="89"/>
      <c r="AO82" s="90"/>
      <c r="AP82" s="16"/>
    </row>
    <row r="83" spans="1:44" x14ac:dyDescent="0.3">
      <c r="A83" s="12"/>
      <c r="B83" s="17"/>
      <c r="C83" s="16"/>
      <c r="D83" s="16"/>
      <c r="E83" s="16"/>
      <c r="F83" s="16"/>
      <c r="G83" s="16"/>
      <c r="H83" s="16"/>
      <c r="I83" s="25"/>
      <c r="J83" s="16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6"/>
      <c r="AP83" s="17"/>
      <c r="AQ83" s="17"/>
    </row>
    <row r="84" spans="1:44" x14ac:dyDescent="0.3">
      <c r="A84" s="16"/>
      <c r="B84" s="16"/>
      <c r="C84" s="17" t="s">
        <v>192</v>
      </c>
      <c r="D84" s="16"/>
      <c r="E84" s="16"/>
      <c r="F84" s="16"/>
      <c r="G84" s="25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9"/>
      <c r="Z84" s="19"/>
      <c r="AA84" s="19"/>
      <c r="AB84" s="19"/>
      <c r="AC84" s="19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</row>
    <row r="85" spans="1:44" x14ac:dyDescent="0.3">
      <c r="A85" s="16"/>
      <c r="B85" s="16"/>
      <c r="C85" s="16"/>
      <c r="D85" s="16"/>
      <c r="E85" s="26"/>
      <c r="F85" s="16"/>
      <c r="G85" s="25"/>
      <c r="H85" s="16"/>
      <c r="I85" s="27"/>
      <c r="J85" s="27"/>
      <c r="K85" s="27"/>
      <c r="L85" s="27"/>
      <c r="M85" s="27"/>
      <c r="N85" s="27"/>
      <c r="O85" s="27"/>
      <c r="P85" s="16"/>
      <c r="Q85" s="16"/>
      <c r="R85" s="16"/>
      <c r="S85" s="16"/>
      <c r="T85" s="16"/>
      <c r="U85" s="16"/>
      <c r="V85" s="16"/>
      <c r="W85" s="16"/>
      <c r="X85" s="16"/>
      <c r="Y85" s="19"/>
      <c r="Z85" s="19"/>
      <c r="AA85" s="19"/>
      <c r="AB85" s="19"/>
      <c r="AC85" s="19"/>
      <c r="AD85" s="16"/>
      <c r="AE85" s="16"/>
      <c r="AQ85" s="16"/>
      <c r="AR85" s="16"/>
    </row>
    <row r="86" spans="1:44" x14ac:dyDescent="0.3">
      <c r="A86" s="16"/>
      <c r="B86" s="16"/>
      <c r="C86" s="16"/>
      <c r="D86" s="16"/>
      <c r="E86" s="28" t="s">
        <v>31</v>
      </c>
      <c r="F86" s="28" t="s">
        <v>32</v>
      </c>
      <c r="G86" s="17" t="s">
        <v>33</v>
      </c>
      <c r="H86" s="17" t="s">
        <v>3</v>
      </c>
      <c r="I86" s="16"/>
      <c r="J86" s="27"/>
      <c r="K86" s="27"/>
      <c r="L86" s="27"/>
      <c r="M86" s="27"/>
      <c r="N86" s="27"/>
      <c r="O86" s="27"/>
      <c r="P86" s="16"/>
      <c r="Q86" s="16"/>
      <c r="R86" s="16"/>
      <c r="S86" s="16"/>
      <c r="T86" s="16"/>
      <c r="U86" s="16"/>
      <c r="V86" s="16"/>
      <c r="W86" s="16"/>
      <c r="X86" s="16"/>
      <c r="Y86" s="19"/>
      <c r="Z86" s="19"/>
      <c r="AA86" s="19"/>
      <c r="AB86" s="19"/>
      <c r="AC86" s="19"/>
      <c r="AD86" s="16"/>
      <c r="AE86" s="16"/>
      <c r="AQ86" s="16"/>
      <c r="AR86" s="16"/>
    </row>
    <row r="87" spans="1:44" x14ac:dyDescent="0.3">
      <c r="A87" s="16"/>
      <c r="B87" s="16"/>
      <c r="C87" s="16"/>
      <c r="D87" s="16"/>
      <c r="E87" s="34" t="s">
        <v>34</v>
      </c>
      <c r="F87" t="s">
        <v>46</v>
      </c>
      <c r="G87" s="16" t="s">
        <v>80</v>
      </c>
      <c r="H87" s="30" t="s">
        <v>36</v>
      </c>
      <c r="I87" s="16"/>
      <c r="J87" s="30"/>
      <c r="K87" s="42"/>
      <c r="L87" s="43"/>
      <c r="M87" s="43"/>
      <c r="N87" s="43"/>
      <c r="O87" s="43"/>
      <c r="P87" s="44"/>
      <c r="Q87" s="16"/>
      <c r="R87" s="85"/>
      <c r="S87" s="85"/>
      <c r="T87" s="85"/>
      <c r="U87" s="85"/>
      <c r="V87" s="85"/>
      <c r="W87" s="31">
        <f t="shared" ref="W87:W94" si="14">SUM(R87:V87)</f>
        <v>0</v>
      </c>
      <c r="X87" s="16"/>
      <c r="Y87" s="85"/>
      <c r="Z87" s="85"/>
      <c r="AA87" s="85"/>
      <c r="AB87" s="85"/>
      <c r="AC87" s="85"/>
      <c r="AD87" s="31">
        <f t="shared" ref="AD87:AD94" si="15">SUM(Y87:AC87)</f>
        <v>0</v>
      </c>
      <c r="AE87" s="16"/>
      <c r="AQ87" s="16"/>
      <c r="AR87" s="16"/>
    </row>
    <row r="88" spans="1:44" x14ac:dyDescent="0.3">
      <c r="A88" s="16"/>
      <c r="B88" s="16"/>
      <c r="C88" s="16"/>
      <c r="D88" s="16"/>
      <c r="E88" s="29" t="s">
        <v>37</v>
      </c>
      <c r="F88" t="s">
        <v>46</v>
      </c>
      <c r="G88" s="16" t="s">
        <v>80</v>
      </c>
      <c r="H88" s="30" t="s">
        <v>36</v>
      </c>
      <c r="I88" s="16"/>
      <c r="J88" s="30"/>
      <c r="K88" s="47"/>
      <c r="L88" s="48"/>
      <c r="M88" s="48"/>
      <c r="N88" s="48"/>
      <c r="O88" s="48"/>
      <c r="P88" s="49"/>
      <c r="Q88" s="16"/>
      <c r="R88" s="85"/>
      <c r="S88" s="85"/>
      <c r="T88" s="85"/>
      <c r="U88" s="85"/>
      <c r="V88" s="85"/>
      <c r="W88" s="31">
        <f t="shared" si="14"/>
        <v>0</v>
      </c>
      <c r="X88" s="16"/>
      <c r="Y88" s="85"/>
      <c r="Z88" s="85"/>
      <c r="AA88" s="85"/>
      <c r="AB88" s="85"/>
      <c r="AC88" s="85"/>
      <c r="AD88" s="31">
        <f t="shared" si="15"/>
        <v>0</v>
      </c>
      <c r="AE88" s="16"/>
      <c r="AQ88" s="16"/>
      <c r="AR88" s="16"/>
    </row>
    <row r="89" spans="1:44" x14ac:dyDescent="0.3">
      <c r="A89" s="16"/>
      <c r="B89" s="16"/>
      <c r="C89" s="16"/>
      <c r="D89" s="16"/>
      <c r="E89" s="29" t="s">
        <v>38</v>
      </c>
      <c r="F89" t="s">
        <v>46</v>
      </c>
      <c r="G89" s="16" t="s">
        <v>80</v>
      </c>
      <c r="H89" s="30" t="s">
        <v>36</v>
      </c>
      <c r="I89" s="16"/>
      <c r="J89" s="30"/>
      <c r="K89" s="47"/>
      <c r="L89" s="48"/>
      <c r="M89" s="48"/>
      <c r="N89" s="48"/>
      <c r="O89" s="48"/>
      <c r="P89" s="49"/>
      <c r="Q89" s="16"/>
      <c r="R89" s="85"/>
      <c r="S89" s="85"/>
      <c r="T89" s="85"/>
      <c r="U89" s="85"/>
      <c r="V89" s="85"/>
      <c r="W89" s="31">
        <f t="shared" si="14"/>
        <v>0</v>
      </c>
      <c r="X89" s="16"/>
      <c r="Y89" s="85"/>
      <c r="Z89" s="85"/>
      <c r="AA89" s="85"/>
      <c r="AB89" s="85"/>
      <c r="AC89" s="85"/>
      <c r="AD89" s="31">
        <f t="shared" si="15"/>
        <v>0</v>
      </c>
      <c r="AE89" s="16"/>
      <c r="AQ89" s="16"/>
      <c r="AR89" s="16"/>
    </row>
    <row r="90" spans="1:44" x14ac:dyDescent="0.3">
      <c r="A90" s="16"/>
      <c r="B90" s="16"/>
      <c r="C90" s="16"/>
      <c r="D90" s="16"/>
      <c r="E90" s="29" t="s">
        <v>39</v>
      </c>
      <c r="F90" t="s">
        <v>46</v>
      </c>
      <c r="G90" s="16" t="s">
        <v>80</v>
      </c>
      <c r="H90" s="30" t="s">
        <v>36</v>
      </c>
      <c r="I90" s="16"/>
      <c r="J90" s="30"/>
      <c r="K90" s="47"/>
      <c r="L90" s="48"/>
      <c r="M90" s="48"/>
      <c r="N90" s="48"/>
      <c r="O90" s="48"/>
      <c r="P90" s="49"/>
      <c r="Q90" s="16"/>
      <c r="R90" s="85"/>
      <c r="S90" s="85"/>
      <c r="T90" s="85"/>
      <c r="U90" s="85"/>
      <c r="V90" s="85"/>
      <c r="W90" s="31">
        <f t="shared" si="14"/>
        <v>0</v>
      </c>
      <c r="X90" s="16"/>
      <c r="Y90" s="85"/>
      <c r="Z90" s="85"/>
      <c r="AA90" s="85"/>
      <c r="AB90" s="85"/>
      <c r="AC90" s="85"/>
      <c r="AD90" s="31">
        <f t="shared" si="15"/>
        <v>0</v>
      </c>
      <c r="AE90" s="16"/>
      <c r="AQ90" s="16"/>
      <c r="AR90" s="16"/>
    </row>
    <row r="91" spans="1:44" x14ac:dyDescent="0.3">
      <c r="A91" s="16"/>
      <c r="B91" s="16"/>
      <c r="C91" s="16"/>
      <c r="D91" s="16"/>
      <c r="E91" s="29" t="s">
        <v>40</v>
      </c>
      <c r="F91" t="s">
        <v>46</v>
      </c>
      <c r="G91" s="16" t="s">
        <v>80</v>
      </c>
      <c r="H91" s="30" t="s">
        <v>36</v>
      </c>
      <c r="I91" s="16"/>
      <c r="J91" s="30"/>
      <c r="K91" s="47"/>
      <c r="L91" s="48"/>
      <c r="M91" s="48"/>
      <c r="N91" s="48"/>
      <c r="O91" s="48"/>
      <c r="P91" s="49"/>
      <c r="Q91" s="16"/>
      <c r="R91" s="85"/>
      <c r="S91" s="85"/>
      <c r="T91" s="85"/>
      <c r="U91" s="85"/>
      <c r="V91" s="85"/>
      <c r="W91" s="31">
        <f t="shared" si="14"/>
        <v>0</v>
      </c>
      <c r="X91" s="16"/>
      <c r="Y91" s="85"/>
      <c r="Z91" s="85"/>
      <c r="AA91" s="85"/>
      <c r="AB91" s="85"/>
      <c r="AC91" s="85"/>
      <c r="AD91" s="31">
        <f t="shared" si="15"/>
        <v>0</v>
      </c>
      <c r="AE91" s="16"/>
      <c r="AQ91" s="16"/>
      <c r="AR91" s="16"/>
    </row>
    <row r="92" spans="1:44" x14ac:dyDescent="0.3">
      <c r="A92" s="16"/>
      <c r="B92" s="16"/>
      <c r="C92" s="16"/>
      <c r="D92" s="16"/>
      <c r="E92" s="29" t="s">
        <v>41</v>
      </c>
      <c r="F92" t="s">
        <v>46</v>
      </c>
      <c r="G92" s="16" t="s">
        <v>80</v>
      </c>
      <c r="H92" s="30" t="s">
        <v>36</v>
      </c>
      <c r="I92" s="16"/>
      <c r="J92" s="30"/>
      <c r="K92" s="47"/>
      <c r="L92" s="48"/>
      <c r="M92" s="48"/>
      <c r="N92" s="48"/>
      <c r="O92" s="48"/>
      <c r="P92" s="49"/>
      <c r="Q92" s="16"/>
      <c r="R92" s="85"/>
      <c r="S92" s="85"/>
      <c r="T92" s="85"/>
      <c r="U92" s="85"/>
      <c r="V92" s="85"/>
      <c r="W92" s="31">
        <f t="shared" si="14"/>
        <v>0</v>
      </c>
      <c r="X92" s="16"/>
      <c r="Y92" s="85"/>
      <c r="Z92" s="85"/>
      <c r="AA92" s="85"/>
      <c r="AB92" s="85"/>
      <c r="AC92" s="85"/>
      <c r="AD92" s="31">
        <f t="shared" si="15"/>
        <v>0</v>
      </c>
      <c r="AE92" s="16"/>
      <c r="AQ92" s="16"/>
      <c r="AR92" s="16"/>
    </row>
    <row r="93" spans="1:44" x14ac:dyDescent="0.3">
      <c r="A93" s="16"/>
      <c r="B93" s="16"/>
      <c r="C93" s="16"/>
      <c r="D93" s="16"/>
      <c r="E93" s="29" t="s">
        <v>42</v>
      </c>
      <c r="F93" t="s">
        <v>46</v>
      </c>
      <c r="G93" s="16" t="s">
        <v>80</v>
      </c>
      <c r="H93" s="30" t="s">
        <v>36</v>
      </c>
      <c r="I93" s="16"/>
      <c r="J93" s="30"/>
      <c r="K93" s="47"/>
      <c r="L93" s="48"/>
      <c r="M93" s="48"/>
      <c r="N93" s="48"/>
      <c r="O93" s="48"/>
      <c r="P93" s="49"/>
      <c r="Q93" s="16"/>
      <c r="R93" s="85"/>
      <c r="S93" s="85"/>
      <c r="T93" s="85"/>
      <c r="U93" s="85"/>
      <c r="V93" s="85"/>
      <c r="W93" s="31">
        <f t="shared" si="14"/>
        <v>0</v>
      </c>
      <c r="X93" s="16"/>
      <c r="Y93" s="85"/>
      <c r="Z93" s="85"/>
      <c r="AA93" s="85"/>
      <c r="AB93" s="85"/>
      <c r="AC93" s="85"/>
      <c r="AD93" s="31">
        <f t="shared" si="15"/>
        <v>0</v>
      </c>
      <c r="AE93" s="16"/>
      <c r="AQ93" s="16"/>
      <c r="AR93" s="16"/>
    </row>
    <row r="94" spans="1:44" x14ac:dyDescent="0.3">
      <c r="A94" s="16"/>
      <c r="B94" s="16"/>
      <c r="C94" s="16"/>
      <c r="D94" s="16"/>
      <c r="E94" s="17" t="s">
        <v>43</v>
      </c>
      <c r="F94" t="s">
        <v>46</v>
      </c>
      <c r="G94" s="16" t="s">
        <v>80</v>
      </c>
      <c r="H94" s="30" t="s">
        <v>36</v>
      </c>
      <c r="I94" s="30"/>
      <c r="J94" s="30"/>
      <c r="K94" s="52"/>
      <c r="L94" s="53"/>
      <c r="M94" s="53"/>
      <c r="N94" s="53"/>
      <c r="O94" s="53"/>
      <c r="P94" s="54"/>
      <c r="Q94" s="16"/>
      <c r="R94" s="31">
        <f t="shared" ref="R94:V94" si="16">SUM(R87:R93)</f>
        <v>0</v>
      </c>
      <c r="S94" s="31">
        <f t="shared" si="16"/>
        <v>0</v>
      </c>
      <c r="T94" s="31">
        <f t="shared" si="16"/>
        <v>0</v>
      </c>
      <c r="U94" s="31">
        <f t="shared" si="16"/>
        <v>0</v>
      </c>
      <c r="V94" s="31">
        <f t="shared" si="16"/>
        <v>0</v>
      </c>
      <c r="W94" s="31">
        <f t="shared" si="14"/>
        <v>0</v>
      </c>
      <c r="X94" s="16"/>
      <c r="Y94" s="31">
        <f t="shared" ref="Y94:AC94" si="17">SUM(Y87:Y93)</f>
        <v>0</v>
      </c>
      <c r="Z94" s="31">
        <f t="shared" si="17"/>
        <v>0</v>
      </c>
      <c r="AA94" s="31">
        <f t="shared" si="17"/>
        <v>0</v>
      </c>
      <c r="AB94" s="31">
        <f t="shared" si="17"/>
        <v>0</v>
      </c>
      <c r="AC94" s="31">
        <f t="shared" si="17"/>
        <v>0</v>
      </c>
      <c r="AD94" s="31">
        <f t="shared" si="15"/>
        <v>0</v>
      </c>
      <c r="AE94" s="16"/>
      <c r="AQ94" s="16"/>
      <c r="AR94" s="16"/>
    </row>
    <row r="95" spans="1:44" x14ac:dyDescent="0.3">
      <c r="A95" s="16"/>
      <c r="B95" s="16"/>
      <c r="C95" s="16"/>
      <c r="D95" s="16"/>
      <c r="E95" s="26"/>
      <c r="F95" s="16"/>
      <c r="G95" s="25"/>
      <c r="H95" s="16"/>
      <c r="I95" s="16"/>
      <c r="J95" s="16"/>
      <c r="K95" s="27"/>
      <c r="L95" s="27"/>
      <c r="M95" s="27"/>
      <c r="N95" s="27"/>
      <c r="O95" s="27"/>
      <c r="P95" s="27"/>
      <c r="Q95" s="16"/>
      <c r="R95" s="16"/>
      <c r="S95" s="16"/>
      <c r="T95" s="16"/>
      <c r="U95" s="16"/>
      <c r="V95" s="16"/>
      <c r="W95" s="16"/>
      <c r="X95" s="16"/>
      <c r="Y95" s="19"/>
      <c r="Z95" s="19"/>
      <c r="AA95" s="19"/>
      <c r="AB95" s="19"/>
      <c r="AC95" s="19"/>
      <c r="AD95" s="19"/>
      <c r="AE95" s="16"/>
      <c r="AQ95" s="16"/>
      <c r="AR95" s="16"/>
    </row>
    <row r="96" spans="1:44" x14ac:dyDescent="0.3">
      <c r="A96" s="16"/>
      <c r="B96" s="16"/>
      <c r="C96" s="16"/>
      <c r="D96" s="16"/>
      <c r="E96" s="28" t="s">
        <v>31</v>
      </c>
      <c r="F96" s="28" t="s">
        <v>32</v>
      </c>
      <c r="G96" s="17" t="s">
        <v>33</v>
      </c>
      <c r="H96" s="17" t="s">
        <v>3</v>
      </c>
      <c r="I96" s="17" t="s">
        <v>44</v>
      </c>
      <c r="J96" s="17"/>
      <c r="K96" s="27"/>
      <c r="L96" s="27"/>
      <c r="M96" s="27"/>
      <c r="N96" s="27"/>
      <c r="O96" s="27"/>
      <c r="P96" s="27"/>
      <c r="Q96" s="16"/>
      <c r="R96" s="16"/>
      <c r="S96" s="16"/>
      <c r="T96" s="16"/>
      <c r="U96" s="16"/>
      <c r="V96" s="16"/>
      <c r="W96" s="16"/>
      <c r="X96" s="16"/>
      <c r="Y96" s="19"/>
      <c r="Z96" s="19"/>
      <c r="AA96" s="19"/>
      <c r="AB96" s="19"/>
      <c r="AC96" s="19"/>
      <c r="AD96" s="19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</row>
    <row r="97" spans="1:44" x14ac:dyDescent="0.3">
      <c r="A97" s="16"/>
      <c r="B97" s="16"/>
      <c r="C97" s="16"/>
      <c r="D97" s="16"/>
      <c r="E97" s="34" t="s">
        <v>34</v>
      </c>
      <c r="F97" t="s">
        <v>46</v>
      </c>
      <c r="G97" s="16" t="s">
        <v>80</v>
      </c>
      <c r="H97" s="32" t="s">
        <v>24</v>
      </c>
      <c r="I97" s="33">
        <v>0</v>
      </c>
      <c r="J97" s="32"/>
      <c r="K97" s="85"/>
      <c r="L97" s="85"/>
      <c r="M97" s="85"/>
      <c r="N97" s="85"/>
      <c r="O97" s="85"/>
      <c r="P97" s="23">
        <f t="shared" ref="P97:P104" si="18">SUM(K97:O97)</f>
        <v>0</v>
      </c>
      <c r="Q97" s="16"/>
      <c r="R97" s="85"/>
      <c r="S97" s="85"/>
      <c r="T97" s="85"/>
      <c r="U97" s="85"/>
      <c r="V97" s="85"/>
      <c r="W97" s="23">
        <f t="shared" ref="W97:W104" si="19">SUM(R97:V97)</f>
        <v>0</v>
      </c>
      <c r="X97" s="16"/>
      <c r="Y97" s="85"/>
      <c r="Z97" s="85"/>
      <c r="AA97" s="85"/>
      <c r="AB97" s="85"/>
      <c r="AC97" s="85"/>
      <c r="AD97" s="23">
        <f t="shared" ref="AD97:AD104" si="20">SUM(Y97:AC97)</f>
        <v>0</v>
      </c>
      <c r="AE97" s="16"/>
      <c r="AF97" s="87">
        <f>IF($I$13-AF$6&lt;0,"",IF(SUM(K97,R97)=0,0,(IF(OR(K97=0,R97=0),"Err",K97*1/R97))))</f>
        <v>0</v>
      </c>
      <c r="AG97" s="87">
        <f>IF($I$13-AG$6&lt;0,"",IF(SUM(L97,S97)=0,0,(IF(OR(L97=0,S97=0),"Err",L97*1/S97))))</f>
        <v>0</v>
      </c>
      <c r="AH97" s="87">
        <f>IF($I$13-AH$6&lt;0,"",IF(SUM(M97,T97)=0,0,(IF(OR(M97=0,T97=0),"Err",M97*1/T97))))</f>
        <v>0</v>
      </c>
      <c r="AI97" s="87">
        <f>IF($I$13-AI$6&lt;0,"",IF(SUM(N97,U97)=0,0,(IF(OR(N97=0,U97=0),"Err",N97*1/U97))))</f>
        <v>0</v>
      </c>
      <c r="AJ97" s="87">
        <f>IF($I$13-AJ$6&lt;0,"",IF(SUM(O97,V97)=0,0,(IF(OR(O97=0,V97=0),"Err",O97*1/V97))))</f>
        <v>0</v>
      </c>
      <c r="AK97" s="16"/>
      <c r="AL97" s="40">
        <f>AVERAGE($AF97:AG97)</f>
        <v>0</v>
      </c>
      <c r="AM97" s="40">
        <f>AVERAGE($AF97:AH97)</f>
        <v>0</v>
      </c>
      <c r="AN97" s="40">
        <f>AVERAGE($AF97:AI97)</f>
        <v>0</v>
      </c>
      <c r="AO97" s="40">
        <f>AVERAGE($AF97:AJ97)</f>
        <v>0</v>
      </c>
      <c r="AP97" s="16"/>
      <c r="AQ97" s="16"/>
      <c r="AR97" s="16"/>
    </row>
    <row r="98" spans="1:44" x14ac:dyDescent="0.3">
      <c r="A98" s="16"/>
      <c r="B98" s="16"/>
      <c r="C98" s="16"/>
      <c r="D98" s="16"/>
      <c r="E98" s="29" t="s">
        <v>37</v>
      </c>
      <c r="F98" t="s">
        <v>46</v>
      </c>
      <c r="G98" s="16" t="s">
        <v>80</v>
      </c>
      <c r="H98" s="32" t="s">
        <v>24</v>
      </c>
      <c r="I98" s="33">
        <f t="shared" ref="I98:I103" si="21">I97+0.2</f>
        <v>0.2</v>
      </c>
      <c r="J98" s="32"/>
      <c r="K98" s="85"/>
      <c r="L98" s="85"/>
      <c r="M98" s="85"/>
      <c r="N98" s="85"/>
      <c r="O98" s="85"/>
      <c r="P98" s="23">
        <f t="shared" si="18"/>
        <v>0</v>
      </c>
      <c r="Q98" s="16"/>
      <c r="R98" s="85"/>
      <c r="S98" s="85"/>
      <c r="T98" s="85"/>
      <c r="U98" s="85"/>
      <c r="V98" s="85"/>
      <c r="W98" s="23">
        <f t="shared" si="19"/>
        <v>0</v>
      </c>
      <c r="X98" s="16"/>
      <c r="Y98" s="85"/>
      <c r="Z98" s="85"/>
      <c r="AA98" s="85"/>
      <c r="AB98" s="85"/>
      <c r="AC98" s="85"/>
      <c r="AD98" s="23">
        <f t="shared" si="20"/>
        <v>0</v>
      </c>
      <c r="AE98" s="16"/>
      <c r="AF98" s="87">
        <f>IF($I$13-AF$6&lt;0,"",IF(SUM(K98,R98)=0,0,(IF(OR(K98=0,R98=0),"Err",K98*1/R98))))</f>
        <v>0</v>
      </c>
      <c r="AG98" s="87">
        <f>IF($I$13-AG$6&lt;0,"",IF(SUM(L98,S98)=0,0,(IF(OR(L98=0,S98=0),"Err",L98*1/S98))))</f>
        <v>0</v>
      </c>
      <c r="AH98" s="87">
        <f>IF($I$13-AH$6&lt;0,"",IF(SUM(M98,T98)=0,0,(IF(OR(M98=0,T98=0),"Err",M98*1/T98))))</f>
        <v>0</v>
      </c>
      <c r="AI98" s="87">
        <f>IF($I$13-AI$6&lt;0,"",IF(SUM(N98,U98)=0,0,(IF(OR(N98=0,U98=0),"Err",N98*1/U98))))</f>
        <v>0</v>
      </c>
      <c r="AJ98" s="87">
        <f>IF($I$13-AJ$6&lt;0,"",IF(SUM(O98,V98)=0,0,(IF(OR(O98=0,V98=0),"Err",O98*1/V98))))</f>
        <v>0</v>
      </c>
      <c r="AK98" s="16"/>
      <c r="AL98" s="40">
        <f>AVERAGE($AF98:AG98)</f>
        <v>0</v>
      </c>
      <c r="AM98" s="40">
        <f>AVERAGE($AF98:AH98)</f>
        <v>0</v>
      </c>
      <c r="AN98" s="40">
        <f>AVERAGE($AF98:AI98)</f>
        <v>0</v>
      </c>
      <c r="AO98" s="40">
        <f>AVERAGE($AF98:AJ98)</f>
        <v>0</v>
      </c>
      <c r="AP98" s="16"/>
      <c r="AQ98" s="16"/>
      <c r="AR98" s="16"/>
    </row>
    <row r="99" spans="1:44" x14ac:dyDescent="0.3">
      <c r="A99" s="16"/>
      <c r="B99" s="16"/>
      <c r="C99" s="16"/>
      <c r="D99" s="16"/>
      <c r="E99" s="29" t="s">
        <v>38</v>
      </c>
      <c r="F99" t="s">
        <v>46</v>
      </c>
      <c r="G99" s="16" t="s">
        <v>80</v>
      </c>
      <c r="H99" s="32" t="s">
        <v>24</v>
      </c>
      <c r="I99" s="33">
        <f t="shared" si="21"/>
        <v>0.4</v>
      </c>
      <c r="J99" s="32"/>
      <c r="K99" s="85"/>
      <c r="L99" s="85"/>
      <c r="M99" s="85"/>
      <c r="N99" s="85"/>
      <c r="O99" s="85"/>
      <c r="P99" s="23">
        <f t="shared" si="18"/>
        <v>0</v>
      </c>
      <c r="Q99" s="16"/>
      <c r="R99" s="85"/>
      <c r="S99" s="85"/>
      <c r="T99" s="85"/>
      <c r="U99" s="85"/>
      <c r="V99" s="85"/>
      <c r="W99" s="23">
        <f t="shared" si="19"/>
        <v>0</v>
      </c>
      <c r="X99" s="16"/>
      <c r="Y99" s="85"/>
      <c r="Z99" s="85"/>
      <c r="AA99" s="85"/>
      <c r="AB99" s="85"/>
      <c r="AC99" s="85"/>
      <c r="AD99" s="23">
        <f t="shared" si="20"/>
        <v>0</v>
      </c>
      <c r="AE99" s="16"/>
      <c r="AF99" s="87">
        <f>IF($I$13-AF$6&lt;0,"",IF(SUM(K99,R99)=0,0,(IF(OR(K99=0,R99=0),"Err",K99*1/R99))))</f>
        <v>0</v>
      </c>
      <c r="AG99" s="87">
        <f>IF($I$13-AG$6&lt;0,"",IF(SUM(L99,S99)=0,0,(IF(OR(L99=0,S99=0),"Err",L99*1/S99))))</f>
        <v>0</v>
      </c>
      <c r="AH99" s="87">
        <f>IF($I$13-AH$6&lt;0,"",IF(SUM(M99,T99)=0,0,(IF(OR(M99=0,T99=0),"Err",M99*1/T99))))</f>
        <v>0</v>
      </c>
      <c r="AI99" s="87">
        <f>IF($I$13-AI$6&lt;0,"",IF(SUM(N99,U99)=0,0,(IF(OR(N99=0,U99=0),"Err",N99*1/U99))))</f>
        <v>0</v>
      </c>
      <c r="AJ99" s="87">
        <f>IF($I$13-AJ$6&lt;0,"",IF(SUM(O99,V99)=0,0,(IF(OR(O99=0,V99=0),"Err",O99*1/V99))))</f>
        <v>0</v>
      </c>
      <c r="AK99" s="16"/>
      <c r="AL99" s="40">
        <f>AVERAGE($AF99:AG99)</f>
        <v>0</v>
      </c>
      <c r="AM99" s="40">
        <f>AVERAGE($AF99:AH99)</f>
        <v>0</v>
      </c>
      <c r="AN99" s="40">
        <f>AVERAGE($AF99:AI99)</f>
        <v>0</v>
      </c>
      <c r="AO99" s="40">
        <f>AVERAGE($AF99:AJ99)</f>
        <v>0</v>
      </c>
      <c r="AP99" s="16"/>
      <c r="AQ99" s="16"/>
      <c r="AR99" s="16"/>
    </row>
    <row r="100" spans="1:44" x14ac:dyDescent="0.3">
      <c r="A100" s="16"/>
      <c r="B100" s="16"/>
      <c r="C100" s="16"/>
      <c r="D100" s="16"/>
      <c r="E100" s="29" t="s">
        <v>39</v>
      </c>
      <c r="F100" t="s">
        <v>46</v>
      </c>
      <c r="G100" s="16" t="s">
        <v>80</v>
      </c>
      <c r="H100" s="32" t="s">
        <v>24</v>
      </c>
      <c r="I100" s="33">
        <f t="shared" si="21"/>
        <v>0.60000000000000009</v>
      </c>
      <c r="J100" s="32"/>
      <c r="K100" s="85"/>
      <c r="L100" s="85"/>
      <c r="M100" s="85"/>
      <c r="N100" s="85"/>
      <c r="O100" s="85"/>
      <c r="P100" s="23">
        <f t="shared" si="18"/>
        <v>0</v>
      </c>
      <c r="Q100" s="16"/>
      <c r="R100" s="85"/>
      <c r="S100" s="85"/>
      <c r="T100" s="85"/>
      <c r="U100" s="85"/>
      <c r="V100" s="85"/>
      <c r="W100" s="23">
        <f t="shared" si="19"/>
        <v>0</v>
      </c>
      <c r="X100" s="16"/>
      <c r="Y100" s="85"/>
      <c r="Z100" s="85"/>
      <c r="AA100" s="85"/>
      <c r="AB100" s="85"/>
      <c r="AC100" s="85"/>
      <c r="AD100" s="23">
        <f t="shared" si="20"/>
        <v>0</v>
      </c>
      <c r="AE100" s="16"/>
      <c r="AF100" s="87">
        <f>IF($I$13-AF$6&lt;0,"",IF(SUM(K100,R100)=0,0,(IF(OR(K100=0,R100=0),"Err",K100*1/R100))))</f>
        <v>0</v>
      </c>
      <c r="AG100" s="87">
        <f>IF($I$13-AG$6&lt;0,"",IF(SUM(L100,S100)=0,0,(IF(OR(L100=0,S100=0),"Err",L100*1/S100))))</f>
        <v>0</v>
      </c>
      <c r="AH100" s="87">
        <f>IF($I$13-AH$6&lt;0,"",IF(SUM(M100,T100)=0,0,(IF(OR(M100=0,T100=0),"Err",M100*1/T100))))</f>
        <v>0</v>
      </c>
      <c r="AI100" s="87">
        <f>IF($I$13-AI$6&lt;0,"",IF(SUM(N100,U100)=0,0,(IF(OR(N100=0,U100=0),"Err",N100*1/U100))))</f>
        <v>0</v>
      </c>
      <c r="AJ100" s="87">
        <f>IF($I$13-AJ$6&lt;0,"",IF(SUM(O100,V100)=0,0,(IF(OR(O100=0,V100=0),"Err",O100*1/V100))))</f>
        <v>0</v>
      </c>
      <c r="AK100" s="16"/>
      <c r="AL100" s="40">
        <f>AVERAGE($AF100:AG100)</f>
        <v>0</v>
      </c>
      <c r="AM100" s="40">
        <f>AVERAGE($AF100:AH100)</f>
        <v>0</v>
      </c>
      <c r="AN100" s="40">
        <f>AVERAGE($AF100:AI100)</f>
        <v>0</v>
      </c>
      <c r="AO100" s="40">
        <f>AVERAGE($AF100:AJ100)</f>
        <v>0</v>
      </c>
      <c r="AP100" s="16"/>
      <c r="AQ100" s="16"/>
      <c r="AR100" s="16"/>
    </row>
    <row r="101" spans="1:44" x14ac:dyDescent="0.3">
      <c r="A101" s="16"/>
      <c r="B101" s="16"/>
      <c r="C101" s="16"/>
      <c r="D101" s="16"/>
      <c r="E101" s="29" t="s">
        <v>40</v>
      </c>
      <c r="F101" t="s">
        <v>46</v>
      </c>
      <c r="G101" s="16" t="s">
        <v>80</v>
      </c>
      <c r="H101" s="32" t="s">
        <v>24</v>
      </c>
      <c r="I101" s="33">
        <f t="shared" si="21"/>
        <v>0.8</v>
      </c>
      <c r="J101" s="32"/>
      <c r="K101" s="85"/>
      <c r="L101" s="85"/>
      <c r="M101" s="85"/>
      <c r="N101" s="85"/>
      <c r="O101" s="85"/>
      <c r="P101" s="23">
        <f t="shared" si="18"/>
        <v>0</v>
      </c>
      <c r="Q101" s="16"/>
      <c r="R101" s="85"/>
      <c r="S101" s="85"/>
      <c r="T101" s="85"/>
      <c r="U101" s="85"/>
      <c r="V101" s="85"/>
      <c r="W101" s="23">
        <f t="shared" si="19"/>
        <v>0</v>
      </c>
      <c r="X101" s="16"/>
      <c r="Y101" s="85"/>
      <c r="Z101" s="85"/>
      <c r="AA101" s="85"/>
      <c r="AB101" s="85"/>
      <c r="AC101" s="85"/>
      <c r="AD101" s="23">
        <f t="shared" si="20"/>
        <v>0</v>
      </c>
      <c r="AE101" s="16"/>
      <c r="AF101" s="87">
        <f>IF($I$13-AF$6&lt;0,"",IF(SUM(K101,R101)=0,0,(IF(OR(K101=0,R101=0),"Err",K101*1/R101))))</f>
        <v>0</v>
      </c>
      <c r="AG101" s="87">
        <f>IF($I$13-AG$6&lt;0,"",IF(SUM(L101,S101)=0,0,(IF(OR(L101=0,S101=0),"Err",L101*1/S101))))</f>
        <v>0</v>
      </c>
      <c r="AH101" s="87">
        <f>IF($I$13-AH$6&lt;0,"",IF(SUM(M101,T101)=0,0,(IF(OR(M101=0,T101=0),"Err",M101*1/T101))))</f>
        <v>0</v>
      </c>
      <c r="AI101" s="87">
        <f>IF($I$13-AI$6&lt;0,"",IF(SUM(N101,U101)=0,0,(IF(OR(N101=0,U101=0),"Err",N101*1/U101))))</f>
        <v>0</v>
      </c>
      <c r="AJ101" s="87">
        <f>IF($I$13-AJ$6&lt;0,"",IF(SUM(O101,V101)=0,0,(IF(OR(O101=0,V101=0),"Err",O101*1/V101))))</f>
        <v>0</v>
      </c>
      <c r="AK101" s="16"/>
      <c r="AL101" s="40">
        <f>AVERAGE($AF101:AG101)</f>
        <v>0</v>
      </c>
      <c r="AM101" s="40">
        <f>AVERAGE($AF101:AH101)</f>
        <v>0</v>
      </c>
      <c r="AN101" s="40">
        <f>AVERAGE($AF101:AI101)</f>
        <v>0</v>
      </c>
      <c r="AO101" s="40">
        <f>AVERAGE($AF101:AJ101)</f>
        <v>0</v>
      </c>
      <c r="AP101" s="16"/>
      <c r="AQ101" s="16"/>
      <c r="AR101" s="16"/>
    </row>
    <row r="102" spans="1:44" x14ac:dyDescent="0.3">
      <c r="A102" s="16"/>
      <c r="B102" s="16"/>
      <c r="C102" s="16"/>
      <c r="D102" s="16"/>
      <c r="E102" s="29" t="s">
        <v>41</v>
      </c>
      <c r="F102" t="s">
        <v>46</v>
      </c>
      <c r="G102" s="16" t="s">
        <v>80</v>
      </c>
      <c r="H102" s="32" t="s">
        <v>24</v>
      </c>
      <c r="I102" s="33">
        <f t="shared" si="21"/>
        <v>1</v>
      </c>
      <c r="J102" s="32"/>
      <c r="K102" s="85"/>
      <c r="L102" s="85"/>
      <c r="M102" s="85"/>
      <c r="N102" s="85"/>
      <c r="O102" s="85"/>
      <c r="P102" s="23">
        <f t="shared" si="18"/>
        <v>0</v>
      </c>
      <c r="Q102" s="16"/>
      <c r="R102" s="85"/>
      <c r="S102" s="85"/>
      <c r="T102" s="85"/>
      <c r="U102" s="85"/>
      <c r="V102" s="85"/>
      <c r="W102" s="23">
        <f t="shared" si="19"/>
        <v>0</v>
      </c>
      <c r="X102" s="16"/>
      <c r="Y102" s="85"/>
      <c r="Z102" s="85"/>
      <c r="AA102" s="85"/>
      <c r="AB102" s="85"/>
      <c r="AC102" s="85"/>
      <c r="AD102" s="23">
        <f t="shared" si="20"/>
        <v>0</v>
      </c>
      <c r="AE102" s="16"/>
      <c r="AF102" s="87">
        <f>IF($I$13-AF$6&lt;0,"",IF(SUM(K102,R102)=0,0,(IF(OR(K102=0,R102=0),"Err",K102*1/R102))))</f>
        <v>0</v>
      </c>
      <c r="AG102" s="87">
        <f>IF($I$13-AG$6&lt;0,"",IF(SUM(L102,S102)=0,0,(IF(OR(L102=0,S102=0),"Err",L102*1/S102))))</f>
        <v>0</v>
      </c>
      <c r="AH102" s="87">
        <f>IF($I$13-AH$6&lt;0,"",IF(SUM(M102,T102)=0,0,(IF(OR(M102=0,T102=0),"Err",M102*1/T102))))</f>
        <v>0</v>
      </c>
      <c r="AI102" s="87">
        <f>IF($I$13-AI$6&lt;0,"",IF(SUM(N102,U102)=0,0,(IF(OR(N102=0,U102=0),"Err",N102*1/U102))))</f>
        <v>0</v>
      </c>
      <c r="AJ102" s="87">
        <f>IF($I$13-AJ$6&lt;0,"",IF(SUM(O102,V102)=0,0,(IF(OR(O102=0,V102=0),"Err",O102*1/V102))))</f>
        <v>0</v>
      </c>
      <c r="AK102" s="16"/>
      <c r="AL102" s="40">
        <f>AVERAGE($AF102:AG102)</f>
        <v>0</v>
      </c>
      <c r="AM102" s="40">
        <f>AVERAGE($AF102:AH102)</f>
        <v>0</v>
      </c>
      <c r="AN102" s="40">
        <f>AVERAGE($AF102:AI102)</f>
        <v>0</v>
      </c>
      <c r="AO102" s="40">
        <f>AVERAGE($AF102:AJ102)</f>
        <v>0</v>
      </c>
      <c r="AP102" s="16"/>
      <c r="AQ102" s="16"/>
      <c r="AR102" s="16"/>
    </row>
    <row r="103" spans="1:44" x14ac:dyDescent="0.3">
      <c r="A103" s="16"/>
      <c r="B103" s="16"/>
      <c r="C103" s="16"/>
      <c r="D103" s="16"/>
      <c r="E103" s="29" t="s">
        <v>42</v>
      </c>
      <c r="F103" t="s">
        <v>46</v>
      </c>
      <c r="G103" s="16" t="s">
        <v>80</v>
      </c>
      <c r="H103" s="30" t="s">
        <v>24</v>
      </c>
      <c r="I103" s="33">
        <f t="shared" si="21"/>
        <v>1.2</v>
      </c>
      <c r="J103" s="30"/>
      <c r="K103" s="85"/>
      <c r="L103" s="85"/>
      <c r="M103" s="85"/>
      <c r="N103" s="85"/>
      <c r="O103" s="85"/>
      <c r="P103" s="23">
        <f t="shared" si="18"/>
        <v>0</v>
      </c>
      <c r="Q103" s="16"/>
      <c r="R103" s="85"/>
      <c r="S103" s="85"/>
      <c r="T103" s="85"/>
      <c r="U103" s="85"/>
      <c r="V103" s="85"/>
      <c r="W103" s="23">
        <f t="shared" si="19"/>
        <v>0</v>
      </c>
      <c r="X103" s="16"/>
      <c r="Y103" s="85"/>
      <c r="Z103" s="85"/>
      <c r="AA103" s="85"/>
      <c r="AB103" s="85"/>
      <c r="AC103" s="85"/>
      <c r="AD103" s="23">
        <f t="shared" si="20"/>
        <v>0</v>
      </c>
      <c r="AE103" s="16"/>
      <c r="AF103" s="87">
        <f>IF($I$13-AF$6&lt;0,"",IF(SUM(K103,R103)=0,0,(IF(OR(K103=0,R103=0),"Err",K103*1/R103))))</f>
        <v>0</v>
      </c>
      <c r="AG103" s="87">
        <f>IF($I$13-AG$6&lt;0,"",IF(SUM(L103,S103)=0,0,(IF(OR(L103=0,S103=0),"Err",L103*1/S103))))</f>
        <v>0</v>
      </c>
      <c r="AH103" s="87">
        <f>IF($I$13-AH$6&lt;0,"",IF(SUM(M103,T103)=0,0,(IF(OR(M103=0,T103=0),"Err",M103*1/T103))))</f>
        <v>0</v>
      </c>
      <c r="AI103" s="87">
        <f>IF($I$13-AI$6&lt;0,"",IF(SUM(N103,U103)=0,0,(IF(OR(N103=0,U103=0),"Err",N103*1/U103))))</f>
        <v>0</v>
      </c>
      <c r="AJ103" s="87">
        <f>IF($I$13-AJ$6&lt;0,"",IF(SUM(O103,V103)=0,0,(IF(OR(O103=0,V103=0),"Err",O103*1/V103))))</f>
        <v>0</v>
      </c>
      <c r="AK103" s="16"/>
      <c r="AL103" s="40">
        <f>AVERAGE($AF103:AG103)</f>
        <v>0</v>
      </c>
      <c r="AM103" s="40">
        <f>AVERAGE($AF103:AH103)</f>
        <v>0</v>
      </c>
      <c r="AN103" s="40">
        <f>AVERAGE($AF103:AI103)</f>
        <v>0</v>
      </c>
      <c r="AO103" s="40">
        <f>AVERAGE($AF103:AJ103)</f>
        <v>0</v>
      </c>
      <c r="AP103" s="16"/>
      <c r="AQ103" s="16"/>
      <c r="AR103" s="16"/>
    </row>
    <row r="104" spans="1:44" x14ac:dyDescent="0.3">
      <c r="A104" s="16"/>
      <c r="B104" s="16"/>
      <c r="C104" s="16"/>
      <c r="D104" s="16"/>
      <c r="E104" s="17" t="s">
        <v>45</v>
      </c>
      <c r="F104" t="s">
        <v>46</v>
      </c>
      <c r="G104" s="16" t="s">
        <v>80</v>
      </c>
      <c r="H104" s="32" t="s">
        <v>24</v>
      </c>
      <c r="I104" s="32"/>
      <c r="J104" s="32"/>
      <c r="K104" s="36">
        <f t="shared" ref="K104:O104" si="22">SUM(K97:K103)</f>
        <v>0</v>
      </c>
      <c r="L104" s="36">
        <f t="shared" si="22"/>
        <v>0</v>
      </c>
      <c r="M104" s="36">
        <f t="shared" si="22"/>
        <v>0</v>
      </c>
      <c r="N104" s="36">
        <f t="shared" si="22"/>
        <v>0</v>
      </c>
      <c r="O104" s="36">
        <f t="shared" si="22"/>
        <v>0</v>
      </c>
      <c r="P104" s="23">
        <f t="shared" si="18"/>
        <v>0</v>
      </c>
      <c r="Q104" s="16"/>
      <c r="R104" s="36">
        <f t="shared" ref="R104:V104" si="23">SUM(R97:R103)</f>
        <v>0</v>
      </c>
      <c r="S104" s="37">
        <f t="shared" si="23"/>
        <v>0</v>
      </c>
      <c r="T104" s="37">
        <f t="shared" si="23"/>
        <v>0</v>
      </c>
      <c r="U104" s="37">
        <f t="shared" si="23"/>
        <v>0</v>
      </c>
      <c r="V104" s="37">
        <f t="shared" si="23"/>
        <v>0</v>
      </c>
      <c r="W104" s="23">
        <f t="shared" si="19"/>
        <v>0</v>
      </c>
      <c r="X104" s="16"/>
      <c r="Y104" s="36">
        <f t="shared" ref="Y104:AC104" si="24">SUM(Y97:Y103)</f>
        <v>0</v>
      </c>
      <c r="Z104" s="37">
        <f>SUM(Z97:Z103)</f>
        <v>0</v>
      </c>
      <c r="AA104" s="37">
        <f t="shared" si="24"/>
        <v>0</v>
      </c>
      <c r="AB104" s="37">
        <f t="shared" si="24"/>
        <v>0</v>
      </c>
      <c r="AC104" s="37">
        <f t="shared" si="24"/>
        <v>0</v>
      </c>
      <c r="AD104" s="23">
        <f t="shared" si="20"/>
        <v>0</v>
      </c>
      <c r="AE104" s="16"/>
      <c r="AF104" s="91"/>
      <c r="AG104" s="89"/>
      <c r="AH104" s="89"/>
      <c r="AI104" s="89"/>
      <c r="AJ104" s="90"/>
      <c r="AK104" s="16"/>
      <c r="AL104" s="91"/>
      <c r="AM104" s="89"/>
      <c r="AN104" s="89"/>
      <c r="AO104" s="90"/>
      <c r="AP104" s="16"/>
      <c r="AQ104" s="16"/>
      <c r="AR104" s="16"/>
    </row>
    <row r="105" spans="1:44" x14ac:dyDescent="0.3">
      <c r="A105" s="17"/>
      <c r="B105" s="17"/>
      <c r="C105" s="17"/>
      <c r="D105" s="17"/>
      <c r="E105" s="25"/>
      <c r="F105" s="25"/>
      <c r="G105" s="25"/>
      <c r="H105" s="25"/>
      <c r="I105" s="25"/>
      <c r="J105" s="25"/>
      <c r="K105" s="25"/>
      <c r="L105" s="25"/>
      <c r="M105" s="16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</row>
    <row r="106" spans="1:44" x14ac:dyDescent="0.3">
      <c r="A106" s="12"/>
      <c r="B106" s="17"/>
      <c r="C106" s="17" t="s">
        <v>85</v>
      </c>
      <c r="D106" s="16"/>
      <c r="E106" s="16"/>
      <c r="F106" s="16"/>
      <c r="G106" s="16"/>
      <c r="H106" s="16"/>
      <c r="I106" s="16"/>
      <c r="J106" s="17"/>
      <c r="K106" s="24"/>
      <c r="L106" s="24"/>
      <c r="M106" s="24"/>
      <c r="N106" s="24"/>
      <c r="O106" s="24"/>
      <c r="P106" s="16"/>
      <c r="Q106" s="17"/>
      <c r="R106" s="24"/>
      <c r="S106" s="24"/>
      <c r="T106" s="24"/>
      <c r="U106" s="24"/>
      <c r="V106" s="24"/>
      <c r="W106" s="16"/>
      <c r="X106" s="12"/>
      <c r="AQ106" s="17"/>
      <c r="AR106" s="17"/>
    </row>
    <row r="107" spans="1:44" x14ac:dyDescent="0.3">
      <c r="A107" s="12"/>
      <c r="B107" s="17"/>
      <c r="C107" s="16"/>
      <c r="D107" s="16"/>
      <c r="E107" s="16" t="s">
        <v>26</v>
      </c>
      <c r="F107" s="16"/>
      <c r="G107" s="22" t="s">
        <v>27</v>
      </c>
      <c r="H107" s="16" t="s">
        <v>28</v>
      </c>
      <c r="I107" s="16"/>
      <c r="J107" s="17"/>
      <c r="K107" s="85"/>
      <c r="L107" s="85"/>
      <c r="M107" s="85"/>
      <c r="N107" s="85"/>
      <c r="O107" s="85"/>
      <c r="P107" s="23">
        <f>SUM(K107:O107)</f>
        <v>0</v>
      </c>
      <c r="Q107" s="17"/>
      <c r="R107" s="85"/>
      <c r="S107" s="85"/>
      <c r="T107" s="85"/>
      <c r="U107" s="85"/>
      <c r="V107" s="85"/>
      <c r="W107" s="23">
        <f>SUM(R107:V107)</f>
        <v>0</v>
      </c>
      <c r="X107" s="12"/>
      <c r="Y107" s="73"/>
      <c r="Z107" s="74"/>
      <c r="AA107" s="74"/>
      <c r="AB107" s="74"/>
      <c r="AC107" s="74"/>
      <c r="AD107" s="75"/>
      <c r="AF107" s="87">
        <f>IF($I$13-AF$6&lt;0,"",IF(SUM(K107,R107)=0,0,(IF(OR(K107=0,R107=0),"Err",K107*1/R107))))</f>
        <v>0</v>
      </c>
      <c r="AG107" s="87">
        <f>IF($I$13-AG$6&lt;0,"",IF(SUM(L107,S107)=0,0,(IF(OR(L107=0,S107=0),"Err",L107*1/S107))))</f>
        <v>0</v>
      </c>
      <c r="AH107" s="87">
        <f>IF($I$13-AH$6&lt;0,"",IF(SUM(M107,T107)=0,0,(IF(OR(M107=0,T107=0),"Err",M107*1/T107))))</f>
        <v>0</v>
      </c>
      <c r="AI107" s="87">
        <f>IF($I$13-AI$6&lt;0,"",IF(SUM(N107,U107)=0,0,(IF(OR(N107=0,U107=0),"Err",N107*1/U107))))</f>
        <v>0</v>
      </c>
      <c r="AJ107" s="87">
        <f>IF($I$13-AJ$6&lt;0,"",IF(SUM(O107,V107)=0,0,(IF(OR(O107=0,V107=0),"Err",O107*1/V107))))</f>
        <v>0</v>
      </c>
      <c r="AK107" s="16"/>
      <c r="AL107" s="40">
        <f>AVERAGE($AF107:AG107)</f>
        <v>0</v>
      </c>
      <c r="AM107" s="40">
        <f>AVERAGE($AF107:AH107)</f>
        <v>0</v>
      </c>
      <c r="AN107" s="40">
        <f>AVERAGE($AF107:AI107)</f>
        <v>0</v>
      </c>
      <c r="AO107" s="40">
        <f>AVERAGE($AF107:AJ107)</f>
        <v>0</v>
      </c>
      <c r="AQ107" s="17"/>
      <c r="AR107" s="17"/>
    </row>
    <row r="108" spans="1:44" x14ac:dyDescent="0.3">
      <c r="A108" s="12"/>
      <c r="B108" s="17"/>
      <c r="C108" s="16"/>
      <c r="D108" s="16"/>
      <c r="E108" s="16" t="s">
        <v>29</v>
      </c>
      <c r="F108" s="16"/>
      <c r="G108" s="22" t="s">
        <v>27</v>
      </c>
      <c r="H108" s="16" t="s">
        <v>28</v>
      </c>
      <c r="I108" s="16"/>
      <c r="J108" s="17"/>
      <c r="K108" s="85"/>
      <c r="L108" s="85"/>
      <c r="M108" s="85"/>
      <c r="N108" s="85"/>
      <c r="O108" s="85"/>
      <c r="P108" s="23">
        <f>SUM(K108:O108)</f>
        <v>0</v>
      </c>
      <c r="Q108" s="17"/>
      <c r="R108" s="85"/>
      <c r="S108" s="85"/>
      <c r="T108" s="85"/>
      <c r="U108" s="85"/>
      <c r="V108" s="85"/>
      <c r="W108" s="23">
        <f>SUM(R108:V108)</f>
        <v>0</v>
      </c>
      <c r="X108" s="12"/>
      <c r="Y108" s="80"/>
      <c r="Z108" s="81"/>
      <c r="AA108" s="81"/>
      <c r="AB108" s="81"/>
      <c r="AC108" s="81"/>
      <c r="AD108" s="82"/>
      <c r="AF108" s="87">
        <f>IF($I$13-AF$6&lt;0,"",IF(SUM(K108,R108)=0,0,(IF(OR(K108=0,R108=0),"Err",K108*1/R108))))</f>
        <v>0</v>
      </c>
      <c r="AG108" s="87">
        <f>IF($I$13-AG$6&lt;0,"",IF(SUM(L108,S108)=0,0,(IF(OR(L108=0,S108=0),"Err",L108*1/S108))))</f>
        <v>0</v>
      </c>
      <c r="AH108" s="87">
        <f>IF($I$13-AH$6&lt;0,"",IF(SUM(M108,T108)=0,0,(IF(OR(M108=0,T108=0),"Err",M108*1/T108))))</f>
        <v>0</v>
      </c>
      <c r="AI108" s="87">
        <f>IF($I$13-AI$6&lt;0,"",IF(SUM(N108,U108)=0,0,(IF(OR(N108=0,U108=0),"Err",N108*1/U108))))</f>
        <v>0</v>
      </c>
      <c r="AJ108" s="87">
        <f>IF($I$13-AJ$6&lt;0,"",IF(SUM(O108,V108)=0,0,(IF(OR(O108=0,V108=0),"Err",O108*1/V108))))</f>
        <v>0</v>
      </c>
      <c r="AK108" s="16"/>
      <c r="AL108" s="40">
        <f>AVERAGE($AF108:AG108)</f>
        <v>0</v>
      </c>
      <c r="AM108" s="40">
        <f>AVERAGE($AF108:AH108)</f>
        <v>0</v>
      </c>
      <c r="AN108" s="40">
        <f>AVERAGE($AF108:AI108)</f>
        <v>0</v>
      </c>
      <c r="AO108" s="40">
        <f>AVERAGE($AF108:AJ108)</f>
        <v>0</v>
      </c>
      <c r="AQ108" s="17"/>
      <c r="AR108" s="17"/>
    </row>
    <row r="109" spans="1:44" x14ac:dyDescent="0.3">
      <c r="A109" s="12"/>
      <c r="B109" s="17"/>
      <c r="C109" s="16"/>
      <c r="D109" s="16"/>
      <c r="E109" s="16" t="s">
        <v>26</v>
      </c>
      <c r="F109" s="16"/>
      <c r="G109" s="16" t="s">
        <v>30</v>
      </c>
      <c r="H109" s="16" t="s">
        <v>28</v>
      </c>
      <c r="I109" s="16"/>
      <c r="J109" s="17"/>
      <c r="K109" s="85"/>
      <c r="L109" s="85"/>
      <c r="M109" s="85"/>
      <c r="N109" s="85"/>
      <c r="O109" s="85"/>
      <c r="P109" s="23">
        <f>SUM(K109:O109)</f>
        <v>0</v>
      </c>
      <c r="Q109" s="17"/>
      <c r="R109" s="85"/>
      <c r="S109" s="85"/>
      <c r="T109" s="85"/>
      <c r="U109" s="85"/>
      <c r="V109" s="85"/>
      <c r="W109" s="23">
        <f>SUM(R109:V109)</f>
        <v>0</v>
      </c>
      <c r="X109" s="12"/>
      <c r="Y109" s="80"/>
      <c r="Z109" s="81"/>
      <c r="AA109" s="81"/>
      <c r="AB109" s="81"/>
      <c r="AC109" s="81"/>
      <c r="AD109" s="82"/>
      <c r="AF109" s="87">
        <f>IF($I$13-AF$6&lt;0,"",IF(SUM(K109,R109)=0,0,(IF(OR(K109=0,R109=0),"Err",K109*1/R109))))</f>
        <v>0</v>
      </c>
      <c r="AG109" s="87">
        <f>IF($I$13-AG$6&lt;0,"",IF(SUM(L109,S109)=0,0,(IF(OR(L109=0,S109=0),"Err",L109*1/S109))))</f>
        <v>0</v>
      </c>
      <c r="AH109" s="87">
        <f>IF($I$13-AH$6&lt;0,"",IF(SUM(M109,T109)=0,0,(IF(OR(M109=0,T109=0),"Err",M109*1/T109))))</f>
        <v>0</v>
      </c>
      <c r="AI109" s="87">
        <f>IF($I$13-AI$6&lt;0,"",IF(SUM(N109,U109)=0,0,(IF(OR(N109=0,U109=0),"Err",N109*1/U109))))</f>
        <v>0</v>
      </c>
      <c r="AJ109" s="87">
        <f>IF($I$13-AJ$6&lt;0,"",IF(SUM(O109,V109)=0,0,(IF(OR(O109=0,V109=0),"Err",O109*1/V109))))</f>
        <v>0</v>
      </c>
      <c r="AK109" s="16"/>
      <c r="AL109" s="40">
        <f>AVERAGE($AF109:AG109)</f>
        <v>0</v>
      </c>
      <c r="AM109" s="40">
        <f>AVERAGE($AF109:AH109)</f>
        <v>0</v>
      </c>
      <c r="AN109" s="40">
        <f>AVERAGE($AF109:AI109)</f>
        <v>0</v>
      </c>
      <c r="AO109" s="40">
        <f>AVERAGE($AF109:AJ109)</f>
        <v>0</v>
      </c>
      <c r="AQ109" s="17"/>
      <c r="AR109" s="17"/>
    </row>
    <row r="110" spans="1:44" x14ac:dyDescent="0.3">
      <c r="A110" s="12"/>
      <c r="B110" s="17"/>
      <c r="C110" s="16"/>
      <c r="D110" s="16"/>
      <c r="E110" s="16" t="s">
        <v>29</v>
      </c>
      <c r="F110" s="16"/>
      <c r="G110" s="16" t="s">
        <v>30</v>
      </c>
      <c r="H110" s="16" t="s">
        <v>28</v>
      </c>
      <c r="I110" s="16"/>
      <c r="J110" s="17"/>
      <c r="K110" s="85"/>
      <c r="L110" s="85"/>
      <c r="M110" s="85"/>
      <c r="N110" s="85"/>
      <c r="O110" s="85"/>
      <c r="P110" s="23">
        <f>SUM(K110:O110)</f>
        <v>0</v>
      </c>
      <c r="Q110" s="17"/>
      <c r="R110" s="85"/>
      <c r="S110" s="85"/>
      <c r="T110" s="85"/>
      <c r="U110" s="85"/>
      <c r="V110" s="85"/>
      <c r="W110" s="23">
        <f>SUM(R110:V110)</f>
        <v>0</v>
      </c>
      <c r="X110" s="12"/>
      <c r="Y110" s="80"/>
      <c r="Z110" s="81"/>
      <c r="AA110" s="81"/>
      <c r="AB110" s="81"/>
      <c r="AC110" s="81"/>
      <c r="AD110" s="82"/>
      <c r="AF110" s="87">
        <f>IF($I$13-AF$6&lt;0,"",IF(SUM(K110,R110)=0,0,(IF(OR(K110=0,R110=0),"Err",K110*1/R110))))</f>
        <v>0</v>
      </c>
      <c r="AG110" s="87">
        <f>IF($I$13-AG$6&lt;0,"",IF(SUM(L110,S110)=0,0,(IF(OR(L110=0,S110=0),"Err",L110*1/S110))))</f>
        <v>0</v>
      </c>
      <c r="AH110" s="87">
        <f>IF($I$13-AH$6&lt;0,"",IF(SUM(M110,T110)=0,0,(IF(OR(M110=0,T110=0),"Err",M110*1/T110))))</f>
        <v>0</v>
      </c>
      <c r="AI110" s="87">
        <f>IF($I$13-AI$6&lt;0,"",IF(SUM(N110,U110)=0,0,(IF(OR(N110=0,U110=0),"Err",N110*1/U110))))</f>
        <v>0</v>
      </c>
      <c r="AJ110" s="87">
        <f>IF($I$13-AJ$6&lt;0,"",IF(SUM(O110,V110)=0,0,(IF(OR(O110=0,V110=0),"Err",O110*1/V110))))</f>
        <v>0</v>
      </c>
      <c r="AK110" s="16"/>
      <c r="AL110" s="40">
        <f>AVERAGE($AF110:AG110)</f>
        <v>0</v>
      </c>
      <c r="AM110" s="40">
        <f>AVERAGE($AF110:AH110)</f>
        <v>0</v>
      </c>
      <c r="AN110" s="40">
        <f>AVERAGE($AF110:AI110)</f>
        <v>0</v>
      </c>
      <c r="AO110" s="40">
        <f>AVERAGE($AF110:AJ110)</f>
        <v>0</v>
      </c>
      <c r="AQ110" s="17"/>
      <c r="AR110" s="17"/>
    </row>
    <row r="111" spans="1:44" x14ac:dyDescent="0.3">
      <c r="A111" s="12"/>
      <c r="B111" s="17"/>
      <c r="C111" s="16"/>
      <c r="D111" s="16"/>
      <c r="E111" s="17" t="s">
        <v>10</v>
      </c>
      <c r="F111" s="16"/>
      <c r="G111" s="16" t="s">
        <v>23</v>
      </c>
      <c r="H111" s="16" t="s">
        <v>28</v>
      </c>
      <c r="I111" s="16"/>
      <c r="J111" s="17"/>
      <c r="K111" s="23">
        <f t="shared" ref="K111:O111" si="25">SUM(K107:K110)</f>
        <v>0</v>
      </c>
      <c r="L111" s="23">
        <f t="shared" si="25"/>
        <v>0</v>
      </c>
      <c r="M111" s="23">
        <f t="shared" si="25"/>
        <v>0</v>
      </c>
      <c r="N111" s="23">
        <f t="shared" si="25"/>
        <v>0</v>
      </c>
      <c r="O111" s="23">
        <f t="shared" si="25"/>
        <v>0</v>
      </c>
      <c r="P111" s="23">
        <f>SUM(K111:O111)</f>
        <v>0</v>
      </c>
      <c r="Q111" s="17"/>
      <c r="R111" s="23">
        <f t="shared" ref="R111:V111" si="26">SUM(R107:R110)</f>
        <v>0</v>
      </c>
      <c r="S111" s="23">
        <f t="shared" si="26"/>
        <v>0</v>
      </c>
      <c r="T111" s="23">
        <f t="shared" si="26"/>
        <v>0</v>
      </c>
      <c r="U111" s="23">
        <f t="shared" si="26"/>
        <v>0</v>
      </c>
      <c r="V111" s="23">
        <f t="shared" si="26"/>
        <v>0</v>
      </c>
      <c r="W111" s="23">
        <f>SUM(R111:V111)</f>
        <v>0</v>
      </c>
      <c r="X111" s="12"/>
      <c r="Y111" s="76"/>
      <c r="Z111" s="77"/>
      <c r="AA111" s="77"/>
      <c r="AB111" s="77"/>
      <c r="AC111" s="77"/>
      <c r="AD111" s="78"/>
      <c r="AF111" s="91"/>
      <c r="AG111" s="89"/>
      <c r="AH111" s="89"/>
      <c r="AI111" s="89"/>
      <c r="AJ111" s="90"/>
      <c r="AK111" s="16"/>
      <c r="AL111" s="91"/>
      <c r="AM111" s="89"/>
      <c r="AN111" s="89"/>
      <c r="AO111" s="90"/>
      <c r="AQ111" s="17"/>
      <c r="AR111" s="17"/>
    </row>
    <row r="112" spans="1:44" x14ac:dyDescent="0.3">
      <c r="K112" s="102"/>
      <c r="L112" s="102"/>
      <c r="M112" s="102"/>
      <c r="N112" s="149"/>
      <c r="O112" s="102"/>
      <c r="R112" s="149"/>
      <c r="S112" s="102"/>
      <c r="T112" s="102"/>
      <c r="U112" s="149"/>
      <c r="V112" s="102"/>
      <c r="X112" s="12"/>
      <c r="AF112" s="92"/>
    </row>
    <row r="113" spans="1:44" x14ac:dyDescent="0.3">
      <c r="B113" s="17"/>
      <c r="C113" s="17" t="s">
        <v>96</v>
      </c>
      <c r="X113" s="12"/>
      <c r="AF113" s="92"/>
    </row>
    <row r="114" spans="1:44" x14ac:dyDescent="0.3">
      <c r="B114" s="17"/>
      <c r="E114" s="29" t="s">
        <v>26</v>
      </c>
      <c r="F114" s="12" t="s">
        <v>88</v>
      </c>
      <c r="G114" s="22" t="s">
        <v>27</v>
      </c>
      <c r="H114" s="32" t="s">
        <v>36</v>
      </c>
      <c r="K114" s="85"/>
      <c r="L114" s="85"/>
      <c r="M114" s="85"/>
      <c r="N114" s="85"/>
      <c r="O114" s="85"/>
      <c r="P114" s="23">
        <f>SUM(K114:O114)</f>
        <v>0</v>
      </c>
      <c r="R114" s="85"/>
      <c r="S114" s="85"/>
      <c r="T114" s="85"/>
      <c r="U114" s="85"/>
      <c r="V114" s="85"/>
      <c r="W114" s="23">
        <f>SUM(R114:V114)</f>
        <v>0</v>
      </c>
      <c r="X114" s="12"/>
      <c r="Y114" s="73"/>
      <c r="Z114" s="74"/>
      <c r="AA114" s="74"/>
      <c r="AB114" s="74"/>
      <c r="AC114" s="74"/>
      <c r="AD114" s="75"/>
      <c r="AF114" s="87">
        <f>IF($I$13-AF$6&lt;0,"",IF(SUM(K114,R114)=0,0,(IF(OR(K114=0,R114=0),"Err",K114*1/R114))))</f>
        <v>0</v>
      </c>
      <c r="AG114" s="87">
        <f>IF($I$13-AG$6&lt;0,"",IF(SUM(L114,S114)=0,0,(IF(OR(L114=0,S114=0),"Err",L114*1/S114))))</f>
        <v>0</v>
      </c>
      <c r="AH114" s="87">
        <f>IF($I$13-AH$6&lt;0,"",IF(SUM(M114,T114)=0,0,(IF(OR(M114=0,T114=0),"Err",M114*1/T114))))</f>
        <v>0</v>
      </c>
      <c r="AI114" s="87">
        <f>IF($I$13-AI$6&lt;0,"",IF(SUM(N114,U114)=0,0,(IF(OR(N114=0,U114=0),"Err",N114*1/U114))))</f>
        <v>0</v>
      </c>
      <c r="AJ114" s="87">
        <f>IF($I$13-AJ$6&lt;0,"",IF(SUM(O114,V114)=0,0,(IF(OR(O114=0,V114=0),"Err",O114*1/V114))))</f>
        <v>0</v>
      </c>
      <c r="AK114" s="16"/>
      <c r="AL114" s="40">
        <f>AVERAGE($AF114:AG114)</f>
        <v>0</v>
      </c>
      <c r="AM114" s="40">
        <f>AVERAGE($AF114:AH114)</f>
        <v>0</v>
      </c>
      <c r="AN114" s="40">
        <f>AVERAGE($AF114:AI114)</f>
        <v>0</v>
      </c>
      <c r="AO114" s="40">
        <f>AVERAGE($AF114:AJ114)</f>
        <v>0</v>
      </c>
    </row>
    <row r="115" spans="1:44" x14ac:dyDescent="0.3">
      <c r="B115" s="17"/>
      <c r="E115" s="29" t="s">
        <v>29</v>
      </c>
      <c r="F115" s="12" t="s">
        <v>90</v>
      </c>
      <c r="G115" s="22" t="s">
        <v>27</v>
      </c>
      <c r="H115" s="32" t="s">
        <v>36</v>
      </c>
      <c r="K115" s="85"/>
      <c r="L115" s="85"/>
      <c r="M115" s="85"/>
      <c r="N115" s="85"/>
      <c r="O115" s="85"/>
      <c r="P115" s="23">
        <f>SUM(K115:O115)</f>
        <v>0</v>
      </c>
      <c r="R115" s="85"/>
      <c r="S115" s="85"/>
      <c r="T115" s="85"/>
      <c r="U115" s="85"/>
      <c r="V115" s="85"/>
      <c r="W115" s="23">
        <f>SUM(R115:V115)</f>
        <v>0</v>
      </c>
      <c r="X115" s="12"/>
      <c r="Y115" s="80"/>
      <c r="Z115" s="81"/>
      <c r="AA115" s="81"/>
      <c r="AB115" s="81"/>
      <c r="AC115" s="81"/>
      <c r="AD115" s="82"/>
      <c r="AF115" s="87">
        <f>IF($I$13-AF$6&lt;0,"",IF(SUM(K115,R115)=0,0,(IF(OR(K115=0,R115=0),"Err",K115*1/R115))))</f>
        <v>0</v>
      </c>
      <c r="AG115" s="87">
        <f>IF($I$13-AG$6&lt;0,"",IF(SUM(L115,S115)=0,0,(IF(OR(L115=0,S115=0),"Err",L115*1/S115))))</f>
        <v>0</v>
      </c>
      <c r="AH115" s="87">
        <f>IF($I$13-AH$6&lt;0,"",IF(SUM(M115,T115)=0,0,(IF(OR(M115=0,T115=0),"Err",M115*1/T115))))</f>
        <v>0</v>
      </c>
      <c r="AI115" s="87">
        <f>IF($I$13-AI$6&lt;0,"",IF(SUM(N115,U115)=0,0,(IF(OR(N115=0,U115=0),"Err",N115*1/U115))))</f>
        <v>0</v>
      </c>
      <c r="AJ115" s="87">
        <f>IF($I$13-AJ$6&lt;0,"",IF(SUM(O115,V115)=0,0,(IF(OR(O115=0,V115=0),"Err",O115*1/V115))))</f>
        <v>0</v>
      </c>
      <c r="AK115" s="16"/>
      <c r="AL115" s="40">
        <f>AVERAGE($AF115:AG115)</f>
        <v>0</v>
      </c>
      <c r="AM115" s="40">
        <f>AVERAGE($AF115:AH115)</f>
        <v>0</v>
      </c>
      <c r="AN115" s="40">
        <f>AVERAGE($AF115:AI115)</f>
        <v>0</v>
      </c>
      <c r="AO115" s="40">
        <f>AVERAGE($AF115:AJ115)</f>
        <v>0</v>
      </c>
    </row>
    <row r="116" spans="1:44" x14ac:dyDescent="0.3">
      <c r="B116" s="17"/>
      <c r="E116" s="29" t="s">
        <v>91</v>
      </c>
      <c r="F116" s="12" t="s">
        <v>92</v>
      </c>
      <c r="G116" s="22" t="s">
        <v>27</v>
      </c>
      <c r="H116" s="32" t="s">
        <v>36</v>
      </c>
      <c r="K116" s="85"/>
      <c r="L116" s="85"/>
      <c r="M116" s="85"/>
      <c r="N116" s="85"/>
      <c r="O116" s="85"/>
      <c r="P116" s="23">
        <f>SUM(K116:O116)</f>
        <v>0</v>
      </c>
      <c r="R116" s="85"/>
      <c r="S116" s="85"/>
      <c r="T116" s="85"/>
      <c r="U116" s="85"/>
      <c r="V116" s="85"/>
      <c r="W116" s="23">
        <f>SUM(R116:V116)</f>
        <v>0</v>
      </c>
      <c r="X116" s="12"/>
      <c r="Y116" s="80"/>
      <c r="Z116" s="81"/>
      <c r="AA116" s="81"/>
      <c r="AB116" s="81"/>
      <c r="AC116" s="81"/>
      <c r="AD116" s="82"/>
      <c r="AF116" s="87">
        <f>IF($I$13-AF$6&lt;0,"",IF(SUM(K116,R116)=0,0,(IF(OR(K116=0,R116=0),"Err",K116*1/R116))))</f>
        <v>0</v>
      </c>
      <c r="AG116" s="87">
        <f>IF($I$13-AG$6&lt;0,"",IF(SUM(L116,S116)=0,0,(IF(OR(L116=0,S116=0),"Err",L116*1/S116))))</f>
        <v>0</v>
      </c>
      <c r="AH116" s="87">
        <f>IF($I$13-AH$6&lt;0,"",IF(SUM(M116,T116)=0,0,(IF(OR(M116=0,T116=0),"Err",M116*1/T116))))</f>
        <v>0</v>
      </c>
      <c r="AI116" s="87">
        <f>IF($I$13-AI$6&lt;0,"",IF(SUM(N116,U116)=0,0,(IF(OR(N116=0,U116=0),"Err",N116*1/U116))))</f>
        <v>0</v>
      </c>
      <c r="AJ116" s="87">
        <f>IF($I$13-AJ$6&lt;0,"",IF(SUM(O116,V116)=0,0,(IF(OR(O116=0,V116=0),"Err",O116*1/V116))))</f>
        <v>0</v>
      </c>
      <c r="AK116" s="16"/>
      <c r="AL116" s="40">
        <f>AVERAGE($AF116:AG116)</f>
        <v>0</v>
      </c>
      <c r="AM116" s="40">
        <f>AVERAGE($AF116:AH116)</f>
        <v>0</v>
      </c>
      <c r="AN116" s="40">
        <f>AVERAGE($AF116:AI116)</f>
        <v>0</v>
      </c>
      <c r="AO116" s="40">
        <f>AVERAGE($AF116:AJ116)</f>
        <v>0</v>
      </c>
    </row>
    <row r="117" spans="1:44" x14ac:dyDescent="0.3">
      <c r="B117" s="17"/>
      <c r="E117" s="72" t="s">
        <v>91</v>
      </c>
      <c r="F117" s="12" t="s">
        <v>93</v>
      </c>
      <c r="G117" s="84" t="s">
        <v>27</v>
      </c>
      <c r="H117" s="32" t="s">
        <v>36</v>
      </c>
      <c r="K117" s="85"/>
      <c r="L117" s="85"/>
      <c r="M117" s="85"/>
      <c r="N117" s="85"/>
      <c r="O117" s="85"/>
      <c r="P117" s="23">
        <f>SUM(K117:O117)</f>
        <v>0</v>
      </c>
      <c r="R117" s="85"/>
      <c r="S117" s="85"/>
      <c r="T117" s="85"/>
      <c r="U117" s="85"/>
      <c r="V117" s="85"/>
      <c r="W117" s="23">
        <f>SUM(R117:V117)</f>
        <v>0</v>
      </c>
      <c r="X117" s="12"/>
      <c r="Y117" s="80"/>
      <c r="Z117" s="81"/>
      <c r="AA117" s="81"/>
      <c r="AB117" s="81"/>
      <c r="AC117" s="81"/>
      <c r="AD117" s="82"/>
      <c r="AF117" s="87">
        <f>IF($I$13-AF$6&lt;0,"",IF(SUM(K117,R117)=0,0,(IF(OR(K117=0,R117=0),"Err",K117*1/R117))))</f>
        <v>0</v>
      </c>
      <c r="AG117" s="87">
        <f>IF($I$13-AG$6&lt;0,"",IF(SUM(L117,S117)=0,0,(IF(OR(L117=0,S117=0),"Err",L117*1/S117))))</f>
        <v>0</v>
      </c>
      <c r="AH117" s="87">
        <f>IF($I$13-AH$6&lt;0,"",IF(SUM(M117,T117)=0,0,(IF(OR(M117=0,T117=0),"Err",M117*1/T117))))</f>
        <v>0</v>
      </c>
      <c r="AI117" s="87">
        <f>IF($I$13-AI$6&lt;0,"",IF(SUM(N117,U117)=0,0,(IF(OR(N117=0,U117=0),"Err",N117*1/U117))))</f>
        <v>0</v>
      </c>
      <c r="AJ117" s="87">
        <f>IF($I$13-AJ$6&lt;0,"",IF(SUM(O117,V117)=0,0,(IF(OR(O117=0,V117=0),"Err",O117*1/V117))))</f>
        <v>0</v>
      </c>
      <c r="AK117" s="16"/>
      <c r="AL117" s="40">
        <f>AVERAGE($AF117:AG117)</f>
        <v>0</v>
      </c>
      <c r="AM117" s="40">
        <f>AVERAGE($AF117:AH117)</f>
        <v>0</v>
      </c>
      <c r="AN117" s="40">
        <f>AVERAGE($AF117:AI117)</f>
        <v>0</v>
      </c>
      <c r="AO117" s="40">
        <f>AVERAGE($AF117:AJ117)</f>
        <v>0</v>
      </c>
    </row>
    <row r="118" spans="1:44" x14ac:dyDescent="0.3">
      <c r="A118" s="12"/>
      <c r="B118" s="17"/>
      <c r="C118" s="16"/>
      <c r="D118" s="16"/>
      <c r="E118" s="17" t="s">
        <v>10</v>
      </c>
      <c r="F118" s="16"/>
      <c r="G118" s="22" t="s">
        <v>27</v>
      </c>
      <c r="H118" s="32" t="s">
        <v>36</v>
      </c>
      <c r="I118" s="16"/>
      <c r="J118" s="17"/>
      <c r="K118" s="23">
        <f t="shared" ref="K118:O118" si="27">SUM(K114:K117)</f>
        <v>0</v>
      </c>
      <c r="L118" s="23">
        <f t="shared" si="27"/>
        <v>0</v>
      </c>
      <c r="M118" s="23">
        <f t="shared" si="27"/>
        <v>0</v>
      </c>
      <c r="N118" s="23">
        <f t="shared" si="27"/>
        <v>0</v>
      </c>
      <c r="O118" s="23">
        <f t="shared" si="27"/>
        <v>0</v>
      </c>
      <c r="P118" s="23">
        <f>SUM(K118:O118)</f>
        <v>0</v>
      </c>
      <c r="Q118" s="17"/>
      <c r="R118" s="23">
        <f t="shared" ref="R118:V118" si="28">SUM(R114:R117)</f>
        <v>0</v>
      </c>
      <c r="S118" s="23">
        <f t="shared" si="28"/>
        <v>0</v>
      </c>
      <c r="T118" s="23">
        <f t="shared" si="28"/>
        <v>0</v>
      </c>
      <c r="U118" s="23">
        <f t="shared" si="28"/>
        <v>0</v>
      </c>
      <c r="V118" s="23">
        <f t="shared" si="28"/>
        <v>0</v>
      </c>
      <c r="W118" s="23">
        <f>SUM(R118:V118)</f>
        <v>0</v>
      </c>
      <c r="X118" s="12"/>
      <c r="Y118" s="76"/>
      <c r="Z118" s="77"/>
      <c r="AA118" s="77"/>
      <c r="AB118" s="77"/>
      <c r="AC118" s="77"/>
      <c r="AD118" s="78"/>
      <c r="AF118" s="91"/>
      <c r="AG118" s="89"/>
      <c r="AH118" s="89"/>
      <c r="AI118" s="89"/>
      <c r="AJ118" s="90"/>
      <c r="AK118" s="16"/>
      <c r="AL118" s="91"/>
      <c r="AM118" s="89"/>
      <c r="AN118" s="89"/>
      <c r="AO118" s="90"/>
      <c r="AP118" s="16"/>
      <c r="AQ118" s="17"/>
      <c r="AR118" s="17"/>
    </row>
    <row r="119" spans="1:44" x14ac:dyDescent="0.3">
      <c r="K119" s="102"/>
      <c r="L119" s="102"/>
      <c r="M119" s="102"/>
      <c r="N119" s="102"/>
      <c r="O119" s="102"/>
      <c r="R119" s="149"/>
      <c r="S119" s="102"/>
      <c r="T119" s="102"/>
      <c r="U119" s="102"/>
      <c r="V119" s="102"/>
      <c r="W119" s="149"/>
    </row>
    <row r="120" spans="1:44" x14ac:dyDescent="0.3">
      <c r="B120" s="17"/>
      <c r="C120" s="17" t="s">
        <v>97</v>
      </c>
      <c r="X120" s="12"/>
      <c r="AF120" s="92"/>
    </row>
    <row r="121" spans="1:44" x14ac:dyDescent="0.3">
      <c r="B121" s="17"/>
      <c r="E121" s="29" t="s">
        <v>26</v>
      </c>
      <c r="F121" s="12" t="s">
        <v>88</v>
      </c>
      <c r="G121" s="22" t="s">
        <v>27</v>
      </c>
      <c r="H121" s="32" t="s">
        <v>36</v>
      </c>
      <c r="K121" s="85"/>
      <c r="L121" s="85"/>
      <c r="M121" s="85"/>
      <c r="N121" s="85"/>
      <c r="O121" s="85"/>
      <c r="P121" s="23">
        <f>SUM(K121:O121)</f>
        <v>0</v>
      </c>
      <c r="R121" s="85"/>
      <c r="S121" s="85"/>
      <c r="T121" s="85"/>
      <c r="U121" s="85"/>
      <c r="V121" s="85"/>
      <c r="W121" s="23">
        <f>SUM(R121:V121)</f>
        <v>0</v>
      </c>
      <c r="X121" s="12"/>
      <c r="Y121" s="73"/>
      <c r="Z121" s="74"/>
      <c r="AA121" s="74"/>
      <c r="AB121" s="74"/>
      <c r="AC121" s="74"/>
      <c r="AD121" s="75"/>
      <c r="AF121" s="87">
        <f>IF($I$13-AF$6&lt;0,"",IF(SUM(K121,R121)=0,0,(IF(OR(K121=0,R121=0),"Err",K121*1/R121))))</f>
        <v>0</v>
      </c>
      <c r="AG121" s="87">
        <f>IF($I$13-AG$6&lt;0,"",IF(SUM(L121,S121)=0,0,(IF(OR(L121=0,S121=0),"Err",L121*1/S121))))</f>
        <v>0</v>
      </c>
      <c r="AH121" s="87">
        <f>IF($I$13-AH$6&lt;0,"",IF(SUM(M121,T121)=0,0,(IF(OR(M121=0,T121=0),"Err",M121*1/T121))))</f>
        <v>0</v>
      </c>
      <c r="AI121" s="87">
        <f>IF($I$13-AI$6&lt;0,"",IF(SUM(N121,U121)=0,0,(IF(OR(N121=0,U121=0),"Err",N121*1/U121))))</f>
        <v>0</v>
      </c>
      <c r="AJ121" s="87">
        <f>IF($I$13-AJ$6&lt;0,"",IF(SUM(O121,V121)=0,0,(IF(OR(O121=0,V121=0),"Err",O121*1/V121))))</f>
        <v>0</v>
      </c>
      <c r="AK121" s="16"/>
      <c r="AL121" s="40">
        <f>AVERAGE($AF121:AG121)</f>
        <v>0</v>
      </c>
      <c r="AM121" s="40">
        <f>AVERAGE($AF121:AH121)</f>
        <v>0</v>
      </c>
      <c r="AN121" s="40">
        <f>AVERAGE($AF121:AI121)</f>
        <v>0</v>
      </c>
      <c r="AO121" s="40">
        <f>AVERAGE($AF121:AJ121)</f>
        <v>0</v>
      </c>
    </row>
    <row r="122" spans="1:44" x14ac:dyDescent="0.3">
      <c r="B122" s="17"/>
      <c r="E122" s="29" t="s">
        <v>29</v>
      </c>
      <c r="F122" s="12" t="s">
        <v>90</v>
      </c>
      <c r="G122" s="22" t="s">
        <v>27</v>
      </c>
      <c r="H122" s="32" t="s">
        <v>36</v>
      </c>
      <c r="K122" s="85"/>
      <c r="L122" s="85"/>
      <c r="M122" s="85"/>
      <c r="N122" s="85"/>
      <c r="O122" s="85"/>
      <c r="P122" s="23">
        <f>SUM(K122:O122)</f>
        <v>0</v>
      </c>
      <c r="R122" s="85"/>
      <c r="S122" s="85"/>
      <c r="T122" s="85"/>
      <c r="U122" s="85"/>
      <c r="V122" s="85"/>
      <c r="W122" s="23">
        <f>SUM(R122:V122)</f>
        <v>0</v>
      </c>
      <c r="X122" s="12"/>
      <c r="Y122" s="80"/>
      <c r="Z122" s="81"/>
      <c r="AA122" s="81"/>
      <c r="AB122" s="81"/>
      <c r="AC122" s="81"/>
      <c r="AD122" s="82"/>
      <c r="AF122" s="87">
        <f>IF($I$13-AF$6&lt;0,"",IF(SUM(K122,R122)=0,0,(IF(OR(K122=0,R122=0),"Err",K122*1/R122))))</f>
        <v>0</v>
      </c>
      <c r="AG122" s="87">
        <f>IF($I$13-AG$6&lt;0,"",IF(SUM(L122,S122)=0,0,(IF(OR(L122=0,S122=0),"Err",L122*1/S122))))</f>
        <v>0</v>
      </c>
      <c r="AH122" s="87">
        <f>IF($I$13-AH$6&lt;0,"",IF(SUM(M122,T122)=0,0,(IF(OR(M122=0,T122=0),"Err",M122*1/T122))))</f>
        <v>0</v>
      </c>
      <c r="AI122" s="87">
        <f>IF($I$13-AI$6&lt;0,"",IF(SUM(N122,U122)=0,0,(IF(OR(N122=0,U122=0),"Err",N122*1/U122))))</f>
        <v>0</v>
      </c>
      <c r="AJ122" s="87">
        <f>IF($I$13-AJ$6&lt;0,"",IF(SUM(O122,V122)=0,0,(IF(OR(O122=0,V122=0),"Err",O122*1/V122))))</f>
        <v>0</v>
      </c>
      <c r="AK122" s="16"/>
      <c r="AL122" s="40">
        <f>AVERAGE($AF122:AG122)</f>
        <v>0</v>
      </c>
      <c r="AM122" s="40">
        <f>AVERAGE($AF122:AH122)</f>
        <v>0</v>
      </c>
      <c r="AN122" s="40">
        <f>AVERAGE($AF122:AI122)</f>
        <v>0</v>
      </c>
      <c r="AO122" s="40">
        <f>AVERAGE($AF122:AJ122)</f>
        <v>0</v>
      </c>
    </row>
    <row r="123" spans="1:44" x14ac:dyDescent="0.3">
      <c r="B123" s="17"/>
      <c r="E123" s="29" t="s">
        <v>91</v>
      </c>
      <c r="F123" s="12" t="s">
        <v>92</v>
      </c>
      <c r="G123" s="22" t="s">
        <v>27</v>
      </c>
      <c r="H123" s="32" t="s">
        <v>36</v>
      </c>
      <c r="K123" s="85"/>
      <c r="L123" s="85"/>
      <c r="M123" s="85"/>
      <c r="N123" s="85"/>
      <c r="O123" s="85"/>
      <c r="P123" s="23">
        <f>SUM(K123:O123)</f>
        <v>0</v>
      </c>
      <c r="R123" s="85"/>
      <c r="S123" s="85"/>
      <c r="T123" s="85"/>
      <c r="U123" s="85"/>
      <c r="V123" s="85"/>
      <c r="W123" s="23">
        <f>SUM(R123:V123)</f>
        <v>0</v>
      </c>
      <c r="X123" s="12"/>
      <c r="Y123" s="80"/>
      <c r="Z123" s="81"/>
      <c r="AA123" s="81"/>
      <c r="AB123" s="81"/>
      <c r="AC123" s="81"/>
      <c r="AD123" s="82"/>
      <c r="AF123" s="87">
        <f>IF($I$13-AF$6&lt;0,"",IF(SUM(K123,R123)=0,0,(IF(OR(K123=0,R123=0),"Err",K123*1/R123))))</f>
        <v>0</v>
      </c>
      <c r="AG123" s="87">
        <f>IF($I$13-AG$6&lt;0,"",IF(SUM(L123,S123)=0,0,(IF(OR(L123=0,S123=0),"Err",L123*1/S123))))</f>
        <v>0</v>
      </c>
      <c r="AH123" s="87">
        <f>IF($I$13-AH$6&lt;0,"",IF(SUM(M123,T123)=0,0,(IF(OR(M123=0,T123=0),"Err",M123*1/T123))))</f>
        <v>0</v>
      </c>
      <c r="AI123" s="87">
        <f>IF($I$13-AI$6&lt;0,"",IF(SUM(N123,U123)=0,0,(IF(OR(N123=0,U123=0),"Err",N123*1/U123))))</f>
        <v>0</v>
      </c>
      <c r="AJ123" s="87">
        <f>IF($I$13-AJ$6&lt;0,"",IF(SUM(O123,V123)=0,0,(IF(OR(O123=0,V123=0),"Err",O123*1/V123))))</f>
        <v>0</v>
      </c>
      <c r="AK123" s="16"/>
      <c r="AL123" s="40">
        <f>AVERAGE($AF123:AG123)</f>
        <v>0</v>
      </c>
      <c r="AM123" s="40">
        <f>AVERAGE($AF123:AH123)</f>
        <v>0</v>
      </c>
      <c r="AN123" s="40">
        <f>AVERAGE($AF123:AI123)</f>
        <v>0</v>
      </c>
      <c r="AO123" s="40">
        <f>AVERAGE($AF123:AJ123)</f>
        <v>0</v>
      </c>
    </row>
    <row r="124" spans="1:44" x14ac:dyDescent="0.3">
      <c r="B124" s="17"/>
      <c r="E124" s="72" t="s">
        <v>91</v>
      </c>
      <c r="F124" s="12" t="s">
        <v>93</v>
      </c>
      <c r="G124" s="84" t="s">
        <v>27</v>
      </c>
      <c r="H124" s="32" t="s">
        <v>36</v>
      </c>
      <c r="K124" s="85"/>
      <c r="L124" s="85"/>
      <c r="M124" s="85"/>
      <c r="N124" s="85"/>
      <c r="O124" s="85"/>
      <c r="P124" s="23">
        <f>SUM(K124:O124)</f>
        <v>0</v>
      </c>
      <c r="R124" s="85"/>
      <c r="S124" s="85"/>
      <c r="T124" s="85"/>
      <c r="U124" s="85"/>
      <c r="V124" s="85"/>
      <c r="W124" s="23">
        <f>SUM(R124:V124)</f>
        <v>0</v>
      </c>
      <c r="X124" s="12"/>
      <c r="Y124" s="80"/>
      <c r="Z124" s="81"/>
      <c r="AA124" s="81"/>
      <c r="AB124" s="81"/>
      <c r="AC124" s="81"/>
      <c r="AD124" s="82"/>
      <c r="AF124" s="87">
        <f>IF($I$13-AF$6&lt;0,"",IF(SUM(K124,R124)=0,0,(IF(OR(K124=0,R124=0),"Err",K124*1/R124))))</f>
        <v>0</v>
      </c>
      <c r="AG124" s="87">
        <f>IF($I$13-AG$6&lt;0,"",IF(SUM(L124,S124)=0,0,(IF(OR(L124=0,S124=0),"Err",L124*1/S124))))</f>
        <v>0</v>
      </c>
      <c r="AH124" s="87">
        <f>IF($I$13-AH$6&lt;0,"",IF(SUM(M124,T124)=0,0,(IF(OR(M124=0,T124=0),"Err",M124*1/T124))))</f>
        <v>0</v>
      </c>
      <c r="AI124" s="87">
        <f>IF($I$13-AI$6&lt;0,"",IF(SUM(N124,U124)=0,0,(IF(OR(N124=0,U124=0),"Err",N124*1/U124))))</f>
        <v>0</v>
      </c>
      <c r="AJ124" s="87">
        <f>IF($I$13-AJ$6&lt;0,"",IF(SUM(O124,V124)=0,0,(IF(OR(O124=0,V124=0),"Err",O124*1/V124))))</f>
        <v>0</v>
      </c>
      <c r="AK124" s="16"/>
      <c r="AL124" s="40">
        <f>AVERAGE($AF124:AG124)</f>
        <v>0</v>
      </c>
      <c r="AM124" s="40">
        <f>AVERAGE($AF124:AH124)</f>
        <v>0</v>
      </c>
      <c r="AN124" s="40">
        <f>AVERAGE($AF124:AI124)</f>
        <v>0</v>
      </c>
      <c r="AO124" s="40">
        <f>AVERAGE($AF124:AJ124)</f>
        <v>0</v>
      </c>
    </row>
    <row r="125" spans="1:44" x14ac:dyDescent="0.3">
      <c r="A125" s="12"/>
      <c r="B125" s="17"/>
      <c r="C125" s="16"/>
      <c r="D125" s="16"/>
      <c r="E125" s="17" t="s">
        <v>10</v>
      </c>
      <c r="F125" s="16"/>
      <c r="G125" s="22" t="s">
        <v>27</v>
      </c>
      <c r="H125" s="32" t="s">
        <v>36</v>
      </c>
      <c r="I125" s="16"/>
      <c r="J125" s="17"/>
      <c r="K125" s="23">
        <f t="shared" ref="K125:O125" si="29">SUM(K121:K124)</f>
        <v>0</v>
      </c>
      <c r="L125" s="23">
        <f t="shared" si="29"/>
        <v>0</v>
      </c>
      <c r="M125" s="23">
        <f t="shared" si="29"/>
        <v>0</v>
      </c>
      <c r="N125" s="23">
        <f t="shared" si="29"/>
        <v>0</v>
      </c>
      <c r="O125" s="23">
        <f t="shared" si="29"/>
        <v>0</v>
      </c>
      <c r="P125" s="23">
        <f>SUM(K125:O125)</f>
        <v>0</v>
      </c>
      <c r="Q125" s="17"/>
      <c r="R125" s="23">
        <f t="shared" ref="R125:V125" si="30">SUM(R121:R124)</f>
        <v>0</v>
      </c>
      <c r="S125" s="23">
        <f t="shared" si="30"/>
        <v>0</v>
      </c>
      <c r="T125" s="23">
        <f t="shared" si="30"/>
        <v>0</v>
      </c>
      <c r="U125" s="23">
        <f t="shared" si="30"/>
        <v>0</v>
      </c>
      <c r="V125" s="23">
        <f t="shared" si="30"/>
        <v>0</v>
      </c>
      <c r="W125" s="23">
        <f>SUM(R125:V125)</f>
        <v>0</v>
      </c>
      <c r="X125" s="12"/>
      <c r="Y125" s="76"/>
      <c r="Z125" s="77"/>
      <c r="AA125" s="77"/>
      <c r="AB125" s="77"/>
      <c r="AC125" s="77"/>
      <c r="AD125" s="78"/>
      <c r="AF125" s="91"/>
      <c r="AG125" s="89"/>
      <c r="AH125" s="89"/>
      <c r="AI125" s="89"/>
      <c r="AJ125" s="90"/>
      <c r="AK125" s="16"/>
      <c r="AL125" s="91"/>
      <c r="AM125" s="89"/>
      <c r="AN125" s="89"/>
      <c r="AO125" s="90"/>
      <c r="AP125" s="16"/>
      <c r="AQ125" s="17"/>
      <c r="AR125" s="17"/>
    </row>
    <row r="127" spans="1:44" x14ac:dyDescent="0.3">
      <c r="B127" s="17"/>
      <c r="C127" s="17" t="s">
        <v>98</v>
      </c>
      <c r="X127" s="12"/>
      <c r="AF127" s="92"/>
    </row>
    <row r="128" spans="1:44" x14ac:dyDescent="0.3">
      <c r="B128" s="17"/>
      <c r="E128" s="29" t="s">
        <v>26</v>
      </c>
      <c r="F128" s="12" t="s">
        <v>88</v>
      </c>
      <c r="G128" s="22" t="s">
        <v>27</v>
      </c>
      <c r="H128" s="32" t="s">
        <v>36</v>
      </c>
      <c r="K128" s="108">
        <f t="shared" ref="K128:O128" si="31">K114+K121</f>
        <v>0</v>
      </c>
      <c r="L128" s="108">
        <f t="shared" si="31"/>
        <v>0</v>
      </c>
      <c r="M128" s="108">
        <f t="shared" si="31"/>
        <v>0</v>
      </c>
      <c r="N128" s="108">
        <f t="shared" si="31"/>
        <v>0</v>
      </c>
      <c r="O128" s="108">
        <f t="shared" si="31"/>
        <v>0</v>
      </c>
      <c r="P128" s="23">
        <f>SUM(K128:O128)</f>
        <v>0</v>
      </c>
      <c r="R128" s="121">
        <f t="shared" ref="R128:V128" si="32">R114+R121</f>
        <v>0</v>
      </c>
      <c r="S128" s="121">
        <f t="shared" si="32"/>
        <v>0</v>
      </c>
      <c r="T128" s="121">
        <f t="shared" si="32"/>
        <v>0</v>
      </c>
      <c r="U128" s="121">
        <f t="shared" si="32"/>
        <v>0</v>
      </c>
      <c r="V128" s="121">
        <f t="shared" si="32"/>
        <v>0</v>
      </c>
      <c r="W128" s="31">
        <f>SUM(R128:V128)</f>
        <v>0</v>
      </c>
      <c r="X128" s="12"/>
      <c r="Y128" s="73"/>
      <c r="Z128" s="74"/>
      <c r="AA128" s="74"/>
      <c r="AB128" s="74"/>
      <c r="AC128" s="74"/>
      <c r="AD128" s="75"/>
      <c r="AF128" s="87">
        <f>IF($I$13-AF$6&lt;0,"",IF(SUM(K128,R128)=0,0,(IF(OR(K128=0,R128=0),"Err",K128*1/R128))))</f>
        <v>0</v>
      </c>
      <c r="AG128" s="87">
        <f>IF($I$13-AG$6&lt;0,"",IF(SUM(L128,S128)=0,0,(IF(OR(L128=0,S128=0),"Err",L128*1/S128))))</f>
        <v>0</v>
      </c>
      <c r="AH128" s="87">
        <f>IF($I$13-AH$6&lt;0,"",IF(SUM(M128,T128)=0,0,(IF(OR(M128=0,T128=0),"Err",M128*1/T128))))</f>
        <v>0</v>
      </c>
      <c r="AI128" s="87">
        <f>IF($I$13-AI$6&lt;0,"",IF(SUM(N128,U128)=0,0,(IF(OR(N128=0,U128=0),"Err",N128*1/U128))))</f>
        <v>0</v>
      </c>
      <c r="AJ128" s="87">
        <f>IF($I$13-AJ$6&lt;0,"",IF(SUM(O128,V128)=0,0,(IF(OR(O128=0,V128=0),"Err",O128*1/V128))))</f>
        <v>0</v>
      </c>
      <c r="AK128" s="16"/>
      <c r="AL128" s="40">
        <f>AVERAGE($AF128:AG128)</f>
        <v>0</v>
      </c>
      <c r="AM128" s="40">
        <f>AVERAGE($AF128:AH128)</f>
        <v>0</v>
      </c>
      <c r="AN128" s="40">
        <f>AVERAGE($AF128:AI128)</f>
        <v>0</v>
      </c>
      <c r="AO128" s="40">
        <f>AVERAGE($AF128:AJ128)</f>
        <v>0</v>
      </c>
    </row>
    <row r="129" spans="1:44" x14ac:dyDescent="0.3">
      <c r="B129" s="17"/>
      <c r="E129" s="29" t="s">
        <v>29</v>
      </c>
      <c r="F129" s="12" t="s">
        <v>90</v>
      </c>
      <c r="G129" s="22" t="s">
        <v>27</v>
      </c>
      <c r="H129" s="32" t="s">
        <v>36</v>
      </c>
      <c r="K129" s="108">
        <f t="shared" ref="K129:O129" si="33">K115+K122</f>
        <v>0</v>
      </c>
      <c r="L129" s="108">
        <f t="shared" si="33"/>
        <v>0</v>
      </c>
      <c r="M129" s="108">
        <f t="shared" si="33"/>
        <v>0</v>
      </c>
      <c r="N129" s="108">
        <f t="shared" si="33"/>
        <v>0</v>
      </c>
      <c r="O129" s="108">
        <f t="shared" si="33"/>
        <v>0</v>
      </c>
      <c r="P129" s="23">
        <f>SUM(K129:O129)</f>
        <v>0</v>
      </c>
      <c r="R129" s="121">
        <f t="shared" ref="R129:V129" si="34">R115+R122</f>
        <v>0</v>
      </c>
      <c r="S129" s="121">
        <f t="shared" si="34"/>
        <v>0</v>
      </c>
      <c r="T129" s="121">
        <f t="shared" si="34"/>
        <v>0</v>
      </c>
      <c r="U129" s="121">
        <f t="shared" si="34"/>
        <v>0</v>
      </c>
      <c r="V129" s="121">
        <f t="shared" si="34"/>
        <v>0</v>
      </c>
      <c r="W129" s="31">
        <f>SUM(R129:V129)</f>
        <v>0</v>
      </c>
      <c r="X129" s="12"/>
      <c r="Y129" s="80"/>
      <c r="Z129" s="81"/>
      <c r="AA129" s="81"/>
      <c r="AB129" s="81"/>
      <c r="AC129" s="81"/>
      <c r="AD129" s="82"/>
      <c r="AF129" s="87">
        <f>IF($I$13-AF$6&lt;0,"",IF(SUM(K129,R129)=0,0,(IF(OR(K129=0,R129=0),"Err",K129*1/R129))))</f>
        <v>0</v>
      </c>
      <c r="AG129" s="87">
        <f>IF($I$13-AG$6&lt;0,"",IF(SUM(L129,S129)=0,0,(IF(OR(L129=0,S129=0),"Err",L129*1/S129))))</f>
        <v>0</v>
      </c>
      <c r="AH129" s="87">
        <f>IF($I$13-AH$6&lt;0,"",IF(SUM(M129,T129)=0,0,(IF(OR(M129=0,T129=0),"Err",M129*1/T129))))</f>
        <v>0</v>
      </c>
      <c r="AI129" s="87">
        <f>IF($I$13-AI$6&lt;0,"",IF(SUM(N129,U129)=0,0,(IF(OR(N129=0,U129=0),"Err",N129*1/U129))))</f>
        <v>0</v>
      </c>
      <c r="AJ129" s="87">
        <f>IF($I$13-AJ$6&lt;0,"",IF(SUM(O129,V129)=0,0,(IF(OR(O129=0,V129=0),"Err",O129*1/V129))))</f>
        <v>0</v>
      </c>
      <c r="AK129" s="16"/>
      <c r="AL129" s="40">
        <f>AVERAGE($AF129:AG129)</f>
        <v>0</v>
      </c>
      <c r="AM129" s="40">
        <f>AVERAGE($AF129:AH129)</f>
        <v>0</v>
      </c>
      <c r="AN129" s="40">
        <f>AVERAGE($AF129:AI129)</f>
        <v>0</v>
      </c>
      <c r="AO129" s="40">
        <f>AVERAGE($AF129:AJ129)</f>
        <v>0</v>
      </c>
    </row>
    <row r="130" spans="1:44" x14ac:dyDescent="0.3">
      <c r="B130" s="17"/>
      <c r="E130" s="29" t="s">
        <v>91</v>
      </c>
      <c r="F130" s="12" t="s">
        <v>92</v>
      </c>
      <c r="G130" s="22" t="s">
        <v>27</v>
      </c>
      <c r="H130" s="32" t="s">
        <v>36</v>
      </c>
      <c r="K130" s="108">
        <f t="shared" ref="K130:O130" si="35">K116+K123</f>
        <v>0</v>
      </c>
      <c r="L130" s="108">
        <f t="shared" si="35"/>
        <v>0</v>
      </c>
      <c r="M130" s="108">
        <f t="shared" si="35"/>
        <v>0</v>
      </c>
      <c r="N130" s="108">
        <f t="shared" si="35"/>
        <v>0</v>
      </c>
      <c r="O130" s="108">
        <f t="shared" si="35"/>
        <v>0</v>
      </c>
      <c r="P130" s="23">
        <f>SUM(K130:O130)</f>
        <v>0</v>
      </c>
      <c r="R130" s="121">
        <f t="shared" ref="R130:V130" si="36">R116+R123</f>
        <v>0</v>
      </c>
      <c r="S130" s="121">
        <f t="shared" si="36"/>
        <v>0</v>
      </c>
      <c r="T130" s="121">
        <f t="shared" si="36"/>
        <v>0</v>
      </c>
      <c r="U130" s="121">
        <f t="shared" si="36"/>
        <v>0</v>
      </c>
      <c r="V130" s="121">
        <f t="shared" si="36"/>
        <v>0</v>
      </c>
      <c r="W130" s="31">
        <f>SUM(R130:V130)</f>
        <v>0</v>
      </c>
      <c r="X130" s="12"/>
      <c r="Y130" s="80"/>
      <c r="Z130" s="81"/>
      <c r="AA130" s="81"/>
      <c r="AB130" s="81"/>
      <c r="AC130" s="81"/>
      <c r="AD130" s="82"/>
      <c r="AF130" s="87">
        <f>IF($I$13-AF$6&lt;0,"",IF(SUM(K130,R130)=0,0,(IF(OR(K130=0,R130=0),"Err",K130*1/R130))))</f>
        <v>0</v>
      </c>
      <c r="AG130" s="87">
        <f>IF($I$13-AG$6&lt;0,"",IF(SUM(L130,S130)=0,0,(IF(OR(L130=0,S130=0),"Err",L130*1/S130))))</f>
        <v>0</v>
      </c>
      <c r="AH130" s="87">
        <f>IF($I$13-AH$6&lt;0,"",IF(SUM(M130,T130)=0,0,(IF(OR(M130=0,T130=0),"Err",M130*1/T130))))</f>
        <v>0</v>
      </c>
      <c r="AI130" s="87">
        <f>IF($I$13-AI$6&lt;0,"",IF(SUM(N130,U130)=0,0,(IF(OR(N130=0,U130=0),"Err",N130*1/U130))))</f>
        <v>0</v>
      </c>
      <c r="AJ130" s="87">
        <f>IF($I$13-AJ$6&lt;0,"",IF(SUM(O130,V130)=0,0,(IF(OR(O130=0,V130=0),"Err",O130*1/V130))))</f>
        <v>0</v>
      </c>
      <c r="AK130" s="16"/>
      <c r="AL130" s="40">
        <f>AVERAGE($AF130:AG130)</f>
        <v>0</v>
      </c>
      <c r="AM130" s="40">
        <f>AVERAGE($AF130:AH130)</f>
        <v>0</v>
      </c>
      <c r="AN130" s="40">
        <f>AVERAGE($AF130:AI130)</f>
        <v>0</v>
      </c>
      <c r="AO130" s="40">
        <f>AVERAGE($AF130:AJ130)</f>
        <v>0</v>
      </c>
    </row>
    <row r="131" spans="1:44" x14ac:dyDescent="0.3">
      <c r="B131" s="17"/>
      <c r="E131" s="72" t="s">
        <v>91</v>
      </c>
      <c r="F131" s="12" t="s">
        <v>93</v>
      </c>
      <c r="G131" s="84" t="s">
        <v>27</v>
      </c>
      <c r="H131" s="32" t="s">
        <v>36</v>
      </c>
      <c r="K131" s="108">
        <f t="shared" ref="K131:O131" si="37">K117+K124</f>
        <v>0</v>
      </c>
      <c r="L131" s="108">
        <f t="shared" si="37"/>
        <v>0</v>
      </c>
      <c r="M131" s="108">
        <f t="shared" si="37"/>
        <v>0</v>
      </c>
      <c r="N131" s="108">
        <f t="shared" si="37"/>
        <v>0</v>
      </c>
      <c r="O131" s="108">
        <f t="shared" si="37"/>
        <v>0</v>
      </c>
      <c r="P131" s="23">
        <f>SUM(K131:O131)</f>
        <v>0</v>
      </c>
      <c r="R131" s="121">
        <f t="shared" ref="R131:V131" si="38">R117+R124</f>
        <v>0</v>
      </c>
      <c r="S131" s="121">
        <f t="shared" si="38"/>
        <v>0</v>
      </c>
      <c r="T131" s="121">
        <f t="shared" si="38"/>
        <v>0</v>
      </c>
      <c r="U131" s="121">
        <f t="shared" si="38"/>
        <v>0</v>
      </c>
      <c r="V131" s="121">
        <f t="shared" si="38"/>
        <v>0</v>
      </c>
      <c r="W131" s="31">
        <f>SUM(R131:V131)</f>
        <v>0</v>
      </c>
      <c r="X131" s="12"/>
      <c r="Y131" s="80"/>
      <c r="Z131" s="81"/>
      <c r="AA131" s="81"/>
      <c r="AB131" s="81"/>
      <c r="AC131" s="81"/>
      <c r="AD131" s="82"/>
      <c r="AF131" s="87">
        <f>IF($I$13-AF$6&lt;0,"",IF(SUM(K131,R131)=0,0,(IF(OR(K131=0,R131=0),"Err",K131*1/R131))))</f>
        <v>0</v>
      </c>
      <c r="AG131" s="87">
        <f>IF($I$13-AG$6&lt;0,"",IF(SUM(L131,S131)=0,0,(IF(OR(L131=0,S131=0),"Err",L131*1/S131))))</f>
        <v>0</v>
      </c>
      <c r="AH131" s="87">
        <f>IF($I$13-AH$6&lt;0,"",IF(SUM(M131,T131)=0,0,(IF(OR(M131=0,T131=0),"Err",M131*1/T131))))</f>
        <v>0</v>
      </c>
      <c r="AI131" s="87">
        <f>IF($I$13-AI$6&lt;0,"",IF(SUM(N131,U131)=0,0,(IF(OR(N131=0,U131=0),"Err",N131*1/U131))))</f>
        <v>0</v>
      </c>
      <c r="AJ131" s="87">
        <f>IF($I$13-AJ$6&lt;0,"",IF(SUM(O131,V131)=0,0,(IF(OR(O131=0,V131=0),"Err",O131*1/V131))))</f>
        <v>0</v>
      </c>
      <c r="AK131" s="16"/>
      <c r="AL131" s="40">
        <f>AVERAGE($AF131:AG131)</f>
        <v>0</v>
      </c>
      <c r="AM131" s="40">
        <f>AVERAGE($AF131:AH131)</f>
        <v>0</v>
      </c>
      <c r="AN131" s="40">
        <f>AVERAGE($AF131:AI131)</f>
        <v>0</v>
      </c>
      <c r="AO131" s="40">
        <f>AVERAGE($AF131:AJ131)</f>
        <v>0</v>
      </c>
    </row>
    <row r="132" spans="1:44" x14ac:dyDescent="0.3">
      <c r="A132" s="12"/>
      <c r="B132" s="17"/>
      <c r="C132" s="16"/>
      <c r="D132" s="16"/>
      <c r="E132" s="17" t="s">
        <v>10</v>
      </c>
      <c r="F132" s="16"/>
      <c r="G132" s="22" t="s">
        <v>27</v>
      </c>
      <c r="H132" s="32" t="s">
        <v>36</v>
      </c>
      <c r="I132" s="16"/>
      <c r="J132" s="17"/>
      <c r="K132" s="23">
        <f t="shared" ref="K132:O132" si="39">SUM(K128:K131)</f>
        <v>0</v>
      </c>
      <c r="L132" s="23">
        <f t="shared" si="39"/>
        <v>0</v>
      </c>
      <c r="M132" s="23">
        <f t="shared" si="39"/>
        <v>0</v>
      </c>
      <c r="N132" s="23">
        <f t="shared" si="39"/>
        <v>0</v>
      </c>
      <c r="O132" s="23">
        <f t="shared" si="39"/>
        <v>0</v>
      </c>
      <c r="P132" s="23">
        <f>SUM(K132:O132)</f>
        <v>0</v>
      </c>
      <c r="Q132" s="17"/>
      <c r="R132" s="31">
        <f t="shared" ref="R132:V132" si="40">SUM(R128:R131)</f>
        <v>0</v>
      </c>
      <c r="S132" s="31">
        <f t="shared" si="40"/>
        <v>0</v>
      </c>
      <c r="T132" s="31">
        <f t="shared" si="40"/>
        <v>0</v>
      </c>
      <c r="U132" s="31">
        <f t="shared" si="40"/>
        <v>0</v>
      </c>
      <c r="V132" s="31">
        <f t="shared" si="40"/>
        <v>0</v>
      </c>
      <c r="W132" s="31">
        <f>SUM(R132:V132)</f>
        <v>0</v>
      </c>
      <c r="X132" s="12"/>
      <c r="Y132" s="76"/>
      <c r="Z132" s="77"/>
      <c r="AA132" s="77"/>
      <c r="AB132" s="77"/>
      <c r="AC132" s="77"/>
      <c r="AD132" s="78"/>
      <c r="AF132" s="91"/>
      <c r="AG132" s="89"/>
      <c r="AH132" s="89"/>
      <c r="AI132" s="89"/>
      <c r="AJ132" s="90"/>
      <c r="AK132" s="16"/>
      <c r="AL132" s="91"/>
      <c r="AM132" s="89"/>
      <c r="AN132" s="89"/>
      <c r="AO132" s="90"/>
      <c r="AP132" s="16"/>
      <c r="AQ132" s="17"/>
      <c r="AR132" s="17"/>
    </row>
    <row r="134" spans="1:44" x14ac:dyDescent="0.3">
      <c r="A134" s="12"/>
      <c r="B134" s="12"/>
      <c r="C134" s="28" t="s">
        <v>99</v>
      </c>
      <c r="D134" s="28"/>
      <c r="X134" s="12"/>
      <c r="AP134" s="12"/>
      <c r="AQ134" s="12"/>
      <c r="AR134" s="12"/>
    </row>
    <row r="135" spans="1:44" x14ac:dyDescent="0.3">
      <c r="A135" s="12"/>
      <c r="B135" s="12"/>
      <c r="E135" s="93" t="s">
        <v>100</v>
      </c>
      <c r="F135" s="94"/>
      <c r="G135" s="94"/>
      <c r="H135" s="30" t="s">
        <v>36</v>
      </c>
      <c r="I135" s="94"/>
      <c r="K135" s="42"/>
      <c r="L135" s="43"/>
      <c r="M135" s="43"/>
      <c r="N135" s="43"/>
      <c r="O135" s="43"/>
      <c r="P135" s="44"/>
      <c r="R135" s="85"/>
      <c r="S135" s="85"/>
      <c r="T135" s="85"/>
      <c r="U135" s="85"/>
      <c r="V135" s="85"/>
      <c r="W135" s="31">
        <f>SUM(R135:V135)</f>
        <v>0</v>
      </c>
      <c r="X135" s="12"/>
      <c r="AP135" s="12"/>
      <c r="AQ135" s="12"/>
      <c r="AR135" s="12"/>
    </row>
    <row r="136" spans="1:44" x14ac:dyDescent="0.3">
      <c r="A136" s="12"/>
      <c r="B136" s="12"/>
      <c r="E136" s="93" t="s">
        <v>101</v>
      </c>
      <c r="F136" s="94"/>
      <c r="G136" s="94"/>
      <c r="H136" s="30" t="s">
        <v>36</v>
      </c>
      <c r="I136" s="94"/>
      <c r="K136" s="47"/>
      <c r="L136" s="48"/>
      <c r="M136" s="48"/>
      <c r="N136" s="48"/>
      <c r="O136" s="48"/>
      <c r="P136" s="49"/>
      <c r="R136" s="85"/>
      <c r="S136" s="85"/>
      <c r="T136" s="85"/>
      <c r="U136" s="85"/>
      <c r="V136" s="85"/>
      <c r="W136" s="31">
        <f>SUM(R136:V136)</f>
        <v>0</v>
      </c>
      <c r="X136" s="12"/>
      <c r="AR136" s="12"/>
    </row>
    <row r="137" spans="1:44" x14ac:dyDescent="0.3">
      <c r="A137" s="12"/>
      <c r="B137" s="12"/>
      <c r="E137" s="95" t="s">
        <v>10</v>
      </c>
      <c r="F137" s="94"/>
      <c r="G137" s="94"/>
      <c r="H137" s="30" t="s">
        <v>36</v>
      </c>
      <c r="I137" s="94"/>
      <c r="K137" s="52"/>
      <c r="L137" s="53"/>
      <c r="M137" s="53"/>
      <c r="N137" s="53"/>
      <c r="O137" s="53"/>
      <c r="P137" s="54"/>
      <c r="R137" s="133">
        <f t="shared" ref="R137:V137" si="41">SUM(R135:R136)</f>
        <v>0</v>
      </c>
      <c r="S137" s="134">
        <f t="shared" si="41"/>
        <v>0</v>
      </c>
      <c r="T137" s="134">
        <f t="shared" si="41"/>
        <v>0</v>
      </c>
      <c r="U137" s="134">
        <f t="shared" si="41"/>
        <v>0</v>
      </c>
      <c r="V137" s="134">
        <f t="shared" si="41"/>
        <v>0</v>
      </c>
      <c r="W137" s="31">
        <f>SUM(R137:V137)</f>
        <v>0</v>
      </c>
      <c r="X137" s="12"/>
      <c r="AR137" s="12"/>
    </row>
    <row r="138" spans="1:44" x14ac:dyDescent="0.3">
      <c r="A138" s="12"/>
      <c r="B138" s="17"/>
      <c r="C138" s="16"/>
      <c r="D138" s="16"/>
      <c r="E138" s="16"/>
      <c r="F138" s="16"/>
      <c r="G138" s="16"/>
      <c r="H138" s="16"/>
      <c r="I138" s="16"/>
      <c r="J138" s="17"/>
      <c r="K138" s="24"/>
      <c r="L138" s="24"/>
      <c r="M138" s="24"/>
      <c r="N138" s="24"/>
      <c r="O138" s="24"/>
      <c r="P138" s="16"/>
      <c r="Q138" s="17"/>
      <c r="R138" s="24"/>
      <c r="S138" s="24"/>
      <c r="T138" s="24"/>
      <c r="U138" s="24"/>
      <c r="V138" s="24"/>
      <c r="W138" s="16"/>
      <c r="X138" s="12"/>
      <c r="AR138" s="17"/>
    </row>
    <row r="139" spans="1:44" x14ac:dyDescent="0.3">
      <c r="A139" s="16"/>
      <c r="B139" s="16"/>
      <c r="C139" s="17" t="s">
        <v>102</v>
      </c>
      <c r="D139" s="16"/>
      <c r="E139" s="16"/>
      <c r="F139" s="16"/>
      <c r="G139" s="25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2"/>
      <c r="AR139" s="16"/>
    </row>
    <row r="140" spans="1:44" x14ac:dyDescent="0.3">
      <c r="A140" s="16"/>
      <c r="B140" s="16"/>
      <c r="C140" s="16"/>
      <c r="D140" s="16"/>
      <c r="E140" s="28" t="s">
        <v>103</v>
      </c>
      <c r="F140" s="28" t="s">
        <v>32</v>
      </c>
      <c r="G140" s="17" t="s">
        <v>33</v>
      </c>
      <c r="H140" s="17" t="s">
        <v>3</v>
      </c>
      <c r="I140" s="27"/>
      <c r="J140" s="27"/>
      <c r="K140" s="27"/>
      <c r="L140" s="27"/>
      <c r="M140" s="27"/>
      <c r="N140" s="27"/>
      <c r="O140" s="27"/>
      <c r="P140" s="16"/>
      <c r="Q140" s="16"/>
      <c r="R140" s="16"/>
      <c r="S140" s="16"/>
      <c r="T140" s="16"/>
      <c r="U140" s="16"/>
      <c r="V140" s="16"/>
      <c r="W140" s="16"/>
      <c r="X140" s="16"/>
    </row>
    <row r="141" spans="1:44" x14ac:dyDescent="0.3">
      <c r="A141" s="16"/>
      <c r="B141" s="16"/>
      <c r="C141" s="16"/>
      <c r="D141" s="16"/>
      <c r="E141" s="34" t="s">
        <v>104</v>
      </c>
      <c r="F141" t="s">
        <v>35</v>
      </c>
      <c r="G141" s="16" t="s">
        <v>80</v>
      </c>
      <c r="H141" s="30" t="s">
        <v>36</v>
      </c>
      <c r="I141" s="30"/>
      <c r="J141" s="30"/>
      <c r="K141" s="42"/>
      <c r="L141" s="43"/>
      <c r="M141" s="43"/>
      <c r="N141" s="43"/>
      <c r="O141" s="43"/>
      <c r="P141" s="44"/>
      <c r="Q141" s="16"/>
      <c r="R141" s="125"/>
      <c r="S141" s="85"/>
      <c r="T141" s="85"/>
      <c r="U141" s="85"/>
      <c r="V141" s="85"/>
      <c r="W141" s="44"/>
      <c r="X141" s="16"/>
      <c r="Y141" s="139"/>
    </row>
    <row r="142" spans="1:44" x14ac:dyDescent="0.3">
      <c r="A142" s="16"/>
      <c r="B142" s="16"/>
      <c r="C142" s="16"/>
      <c r="D142" s="16"/>
      <c r="E142" s="29" t="str">
        <f>"-5 ≤ x &lt; 0%"</f>
        <v>-5 ≤ x &lt; 0%</v>
      </c>
      <c r="F142" t="s">
        <v>35</v>
      </c>
      <c r="G142" s="16" t="s">
        <v>80</v>
      </c>
      <c r="H142" s="30" t="s">
        <v>36</v>
      </c>
      <c r="I142" s="30"/>
      <c r="J142" s="30"/>
      <c r="K142" s="47"/>
      <c r="L142" s="48"/>
      <c r="M142" s="48"/>
      <c r="N142" s="48"/>
      <c r="O142" s="48"/>
      <c r="P142" s="49"/>
      <c r="Q142" s="16"/>
      <c r="R142" s="154"/>
      <c r="S142" s="85"/>
      <c r="T142" s="85"/>
      <c r="U142" s="85"/>
      <c r="V142" s="85"/>
      <c r="W142" s="49"/>
      <c r="X142" s="16"/>
    </row>
    <row r="143" spans="1:44" x14ac:dyDescent="0.3">
      <c r="A143" s="16"/>
      <c r="B143" s="16"/>
      <c r="C143" s="16"/>
      <c r="D143" s="16"/>
      <c r="E143" s="29" t="s">
        <v>105</v>
      </c>
      <c r="F143" t="s">
        <v>35</v>
      </c>
      <c r="G143" s="16" t="s">
        <v>80</v>
      </c>
      <c r="H143" s="30" t="s">
        <v>36</v>
      </c>
      <c r="I143" s="30"/>
      <c r="J143" s="30"/>
      <c r="K143" s="47"/>
      <c r="L143" s="48"/>
      <c r="M143" s="48"/>
      <c r="N143" s="48"/>
      <c r="O143" s="48"/>
      <c r="P143" s="49"/>
      <c r="Q143" s="16"/>
      <c r="R143" s="154"/>
      <c r="S143" s="85"/>
      <c r="T143" s="85"/>
      <c r="U143" s="85"/>
      <c r="V143" s="85"/>
      <c r="W143" s="49"/>
      <c r="X143" s="16"/>
    </row>
    <row r="144" spans="1:44" x14ac:dyDescent="0.3">
      <c r="A144" s="16"/>
      <c r="B144" s="16"/>
      <c r="C144" s="16"/>
      <c r="D144" s="16"/>
      <c r="E144" s="29" t="s">
        <v>106</v>
      </c>
      <c r="F144" t="s">
        <v>35</v>
      </c>
      <c r="G144" s="16" t="s">
        <v>80</v>
      </c>
      <c r="H144" s="30" t="s">
        <v>36</v>
      </c>
      <c r="I144" s="30"/>
      <c r="J144" s="30"/>
      <c r="K144" s="47"/>
      <c r="L144" s="48"/>
      <c r="M144" s="48"/>
      <c r="N144" s="48"/>
      <c r="O144" s="48"/>
      <c r="P144" s="49"/>
      <c r="Q144" s="16"/>
      <c r="R144" s="154"/>
      <c r="S144" s="85"/>
      <c r="T144" s="85"/>
      <c r="U144" s="85"/>
      <c r="V144" s="85"/>
      <c r="W144" s="49"/>
      <c r="X144" s="16"/>
    </row>
    <row r="145" spans="1:44" x14ac:dyDescent="0.3">
      <c r="A145" s="16"/>
      <c r="B145" s="16"/>
      <c r="C145" s="16"/>
      <c r="D145" s="16"/>
      <c r="E145" s="29" t="s">
        <v>107</v>
      </c>
      <c r="F145" t="s">
        <v>35</v>
      </c>
      <c r="G145" s="16" t="s">
        <v>80</v>
      </c>
      <c r="H145" s="30" t="s">
        <v>36</v>
      </c>
      <c r="I145" s="30"/>
      <c r="J145" s="30"/>
      <c r="K145" s="47"/>
      <c r="L145" s="48"/>
      <c r="M145" s="48"/>
      <c r="N145" s="48"/>
      <c r="O145" s="48"/>
      <c r="P145" s="49"/>
      <c r="Q145" s="16"/>
      <c r="R145" s="154"/>
      <c r="S145" s="85"/>
      <c r="T145" s="85"/>
      <c r="U145" s="85"/>
      <c r="V145" s="85"/>
      <c r="W145" s="49"/>
      <c r="X145" s="16"/>
    </row>
    <row r="146" spans="1:44" x14ac:dyDescent="0.3">
      <c r="A146" s="16"/>
      <c r="B146" s="16"/>
      <c r="C146" s="16"/>
      <c r="D146" s="16"/>
      <c r="E146" s="29" t="s">
        <v>108</v>
      </c>
      <c r="F146" t="s">
        <v>35</v>
      </c>
      <c r="G146" s="16" t="s">
        <v>80</v>
      </c>
      <c r="H146" s="30" t="s">
        <v>36</v>
      </c>
      <c r="I146" s="30"/>
      <c r="J146" s="30"/>
      <c r="K146" s="47"/>
      <c r="L146" s="48"/>
      <c r="M146" s="48"/>
      <c r="N146" s="48"/>
      <c r="O146" s="48"/>
      <c r="P146" s="49"/>
      <c r="Q146" s="16"/>
      <c r="R146" s="154"/>
      <c r="S146" s="85"/>
      <c r="T146" s="85"/>
      <c r="U146" s="85"/>
      <c r="V146" s="85"/>
      <c r="W146" s="49"/>
      <c r="X146" s="16"/>
    </row>
    <row r="147" spans="1:44" x14ac:dyDescent="0.3">
      <c r="A147" s="16"/>
      <c r="B147" s="16"/>
      <c r="C147" s="16"/>
      <c r="D147" s="16"/>
      <c r="E147" s="29" t="s">
        <v>109</v>
      </c>
      <c r="F147" t="s">
        <v>35</v>
      </c>
      <c r="G147" s="16" t="s">
        <v>80</v>
      </c>
      <c r="H147" s="30" t="s">
        <v>36</v>
      </c>
      <c r="I147" s="30"/>
      <c r="J147" s="30"/>
      <c r="K147" s="47"/>
      <c r="L147" s="48"/>
      <c r="M147" s="48"/>
      <c r="N147" s="48"/>
      <c r="O147" s="48"/>
      <c r="P147" s="49"/>
      <c r="Q147" s="16"/>
      <c r="R147" s="154"/>
      <c r="S147" s="85"/>
      <c r="T147" s="85"/>
      <c r="U147" s="85"/>
      <c r="V147" s="85"/>
      <c r="W147" s="49"/>
      <c r="X147" s="16"/>
    </row>
    <row r="148" spans="1:44" x14ac:dyDescent="0.3">
      <c r="A148" s="16"/>
      <c r="B148" s="16"/>
      <c r="C148" s="16"/>
      <c r="D148" s="16"/>
      <c r="E148" s="29" t="s">
        <v>110</v>
      </c>
      <c r="F148" t="s">
        <v>35</v>
      </c>
      <c r="G148" s="16" t="s">
        <v>80</v>
      </c>
      <c r="H148" s="30" t="s">
        <v>36</v>
      </c>
      <c r="I148" s="30"/>
      <c r="J148" s="30"/>
      <c r="K148" s="47"/>
      <c r="L148" s="48"/>
      <c r="M148" s="48"/>
      <c r="N148" s="48"/>
      <c r="O148" s="48"/>
      <c r="P148" s="49"/>
      <c r="Q148" s="16"/>
      <c r="R148" s="154"/>
      <c r="S148" s="85"/>
      <c r="T148" s="85"/>
      <c r="U148" s="85"/>
      <c r="V148" s="85"/>
      <c r="W148" s="49"/>
      <c r="X148" s="16"/>
    </row>
    <row r="149" spans="1:44" x14ac:dyDescent="0.3">
      <c r="A149" s="16"/>
      <c r="B149" s="16"/>
      <c r="C149" s="16"/>
      <c r="D149" s="16"/>
      <c r="E149" s="29" t="s">
        <v>111</v>
      </c>
      <c r="F149" t="s">
        <v>35</v>
      </c>
      <c r="G149" s="16" t="s">
        <v>80</v>
      </c>
      <c r="H149" s="30" t="s">
        <v>36</v>
      </c>
      <c r="I149" s="30"/>
      <c r="J149" s="30"/>
      <c r="K149" s="47"/>
      <c r="L149" s="48"/>
      <c r="M149" s="48"/>
      <c r="N149" s="48"/>
      <c r="O149" s="48"/>
      <c r="P149" s="49"/>
      <c r="Q149" s="16"/>
      <c r="R149" s="154"/>
      <c r="S149" s="85"/>
      <c r="T149" s="85"/>
      <c r="U149" s="85"/>
      <c r="V149" s="85"/>
      <c r="W149" s="49"/>
      <c r="X149" s="16"/>
    </row>
    <row r="150" spans="1:44" x14ac:dyDescent="0.3">
      <c r="A150" s="16"/>
      <c r="B150" s="16"/>
      <c r="C150" s="16"/>
      <c r="D150" s="16"/>
      <c r="E150" s="29" t="s">
        <v>193</v>
      </c>
      <c r="F150" t="s">
        <v>35</v>
      </c>
      <c r="G150" s="16" t="s">
        <v>80</v>
      </c>
      <c r="H150" s="30" t="s">
        <v>36</v>
      </c>
      <c r="I150" s="30"/>
      <c r="J150" s="30"/>
      <c r="K150" s="47"/>
      <c r="L150" s="48"/>
      <c r="M150" s="48"/>
      <c r="N150" s="48"/>
      <c r="O150" s="48"/>
      <c r="P150" s="49"/>
      <c r="Q150" s="16"/>
      <c r="R150" s="154"/>
      <c r="S150" s="85"/>
      <c r="T150" s="85"/>
      <c r="U150" s="85"/>
      <c r="V150" s="85"/>
      <c r="W150" s="49"/>
      <c r="X150" s="16"/>
    </row>
    <row r="151" spans="1:44" x14ac:dyDescent="0.3">
      <c r="A151" s="16"/>
      <c r="B151" s="16"/>
      <c r="C151" s="16"/>
      <c r="D151" s="16"/>
      <c r="E151" s="17" t="s">
        <v>112</v>
      </c>
      <c r="F151" t="s">
        <v>35</v>
      </c>
      <c r="G151" s="16" t="s">
        <v>80</v>
      </c>
      <c r="H151" s="30" t="s">
        <v>36</v>
      </c>
      <c r="I151" s="30"/>
      <c r="J151" s="30"/>
      <c r="K151" s="52"/>
      <c r="L151" s="53"/>
      <c r="M151" s="53"/>
      <c r="N151" s="53"/>
      <c r="O151" s="53"/>
      <c r="P151" s="54"/>
      <c r="Q151" s="16"/>
      <c r="R151" s="88"/>
      <c r="S151" s="31">
        <f>SUM(S141:S150)</f>
        <v>0</v>
      </c>
      <c r="T151" s="31">
        <f>SUM(T141:T150)</f>
        <v>0</v>
      </c>
      <c r="U151" s="31">
        <f>SUM(U141:U150)</f>
        <v>0</v>
      </c>
      <c r="V151" s="31">
        <f>SUM(V141:V150)</f>
        <v>0</v>
      </c>
      <c r="W151" s="54"/>
      <c r="X151" s="16"/>
    </row>
    <row r="152" spans="1:44" x14ac:dyDescent="0.3">
      <c r="A152" s="16"/>
      <c r="B152" s="16"/>
      <c r="C152" s="16"/>
      <c r="D152" s="16"/>
      <c r="E152" s="17"/>
      <c r="F152" s="28"/>
      <c r="G152" s="123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  <c r="AA152" s="124"/>
      <c r="AB152" s="124"/>
      <c r="AC152" s="124"/>
      <c r="AD152" s="124"/>
      <c r="AE152" s="124"/>
      <c r="AF152" s="124"/>
      <c r="AG152" s="124"/>
      <c r="AH152" s="124"/>
      <c r="AI152" s="124"/>
      <c r="AJ152" s="124"/>
      <c r="AK152" s="124"/>
      <c r="AL152" s="124"/>
      <c r="AM152" s="124"/>
      <c r="AN152" s="124"/>
      <c r="AO152" s="124"/>
      <c r="AP152" s="124"/>
      <c r="AQ152" s="124"/>
      <c r="AR152" s="124"/>
    </row>
    <row r="153" spans="1:44" x14ac:dyDescent="0.3">
      <c r="A153" s="16"/>
      <c r="B153" s="16"/>
      <c r="C153" s="16"/>
      <c r="D153" s="16"/>
      <c r="E153" s="16" t="s">
        <v>178</v>
      </c>
      <c r="F153" t="s">
        <v>35</v>
      </c>
      <c r="G153" s="16" t="s">
        <v>80</v>
      </c>
      <c r="H153" s="30" t="s">
        <v>36</v>
      </c>
      <c r="I153" s="30"/>
      <c r="J153" s="30"/>
      <c r="K153" s="64"/>
      <c r="L153" s="65"/>
      <c r="M153" s="65"/>
      <c r="N153" s="65"/>
      <c r="O153" s="65"/>
      <c r="P153" s="66"/>
      <c r="Q153" s="16"/>
      <c r="R153" s="140"/>
      <c r="S153" s="85"/>
      <c r="T153" s="85"/>
      <c r="U153" s="85"/>
      <c r="V153" s="85"/>
      <c r="W153" s="140"/>
      <c r="X153" s="16"/>
    </row>
    <row r="154" spans="1:44" x14ac:dyDescent="0.3">
      <c r="A154" s="16"/>
      <c r="B154" s="16"/>
      <c r="C154" s="16"/>
      <c r="D154" s="16"/>
      <c r="E154" s="17"/>
      <c r="F154" s="16"/>
      <c r="G154" s="25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</row>
    <row r="155" spans="1:44" x14ac:dyDescent="0.3">
      <c r="A155" s="16"/>
      <c r="B155" s="16"/>
      <c r="C155" s="16"/>
      <c r="D155" s="16"/>
      <c r="E155" s="28" t="s">
        <v>103</v>
      </c>
      <c r="F155" s="28" t="s">
        <v>32</v>
      </c>
      <c r="G155" s="17" t="s">
        <v>33</v>
      </c>
      <c r="H155" s="17" t="s">
        <v>3</v>
      </c>
      <c r="I155" s="17" t="s">
        <v>113</v>
      </c>
      <c r="J155" s="27"/>
      <c r="K155" s="27"/>
      <c r="L155" s="27"/>
      <c r="M155" s="27"/>
      <c r="N155" s="27"/>
      <c r="O155" s="27"/>
      <c r="P155" s="16"/>
      <c r="Q155" s="16"/>
      <c r="R155" s="16"/>
      <c r="S155" s="16"/>
      <c r="T155" s="16"/>
      <c r="U155" s="16"/>
      <c r="V155" s="16"/>
      <c r="W155" s="16"/>
      <c r="X155" s="16"/>
    </row>
    <row r="156" spans="1:44" x14ac:dyDescent="0.3">
      <c r="A156" s="16"/>
      <c r="B156" s="16"/>
      <c r="C156" s="16"/>
      <c r="E156" s="34" t="s">
        <v>104</v>
      </c>
      <c r="F156" t="s">
        <v>35</v>
      </c>
      <c r="G156" s="16" t="s">
        <v>80</v>
      </c>
      <c r="H156" s="30" t="s">
        <v>18</v>
      </c>
      <c r="I156" s="96">
        <v>-0.05</v>
      </c>
      <c r="J156" s="30"/>
      <c r="K156" s="42"/>
      <c r="L156" s="43"/>
      <c r="M156" s="43"/>
      <c r="N156" s="43"/>
      <c r="O156" s="43"/>
      <c r="P156" s="44"/>
      <c r="Q156" s="16"/>
      <c r="R156" s="125"/>
      <c r="S156" s="147" t="e">
        <f t="shared" ref="S156:V165" si="42">S141/S$151</f>
        <v>#DIV/0!</v>
      </c>
      <c r="T156" s="147" t="e">
        <f t="shared" si="42"/>
        <v>#DIV/0!</v>
      </c>
      <c r="U156" s="147" t="e">
        <f t="shared" si="42"/>
        <v>#DIV/0!</v>
      </c>
      <c r="V156" s="147" t="e">
        <f t="shared" si="42"/>
        <v>#DIV/0!</v>
      </c>
      <c r="W156" s="44"/>
      <c r="X156" s="16"/>
    </row>
    <row r="157" spans="1:44" x14ac:dyDescent="0.3">
      <c r="A157" s="16"/>
      <c r="B157" s="16"/>
      <c r="C157" s="16"/>
      <c r="E157" s="29" t="str">
        <f>"-5 ≤ x &lt; 0%"</f>
        <v>-5 ≤ x &lt; 0%</v>
      </c>
      <c r="F157" t="s">
        <v>35</v>
      </c>
      <c r="G157" s="16" t="s">
        <v>80</v>
      </c>
      <c r="H157" s="30" t="s">
        <v>18</v>
      </c>
      <c r="I157" s="96">
        <v>-2.5000000000000001E-2</v>
      </c>
      <c r="J157" s="30"/>
      <c r="K157" s="47"/>
      <c r="L157" s="48"/>
      <c r="M157" s="48"/>
      <c r="N157" s="48"/>
      <c r="O157" s="48"/>
      <c r="P157" s="49"/>
      <c r="Q157" s="16"/>
      <c r="R157" s="154"/>
      <c r="S157" s="147" t="e">
        <f t="shared" si="42"/>
        <v>#DIV/0!</v>
      </c>
      <c r="T157" s="147" t="e">
        <f t="shared" si="42"/>
        <v>#DIV/0!</v>
      </c>
      <c r="U157" s="147" t="e">
        <f t="shared" si="42"/>
        <v>#DIV/0!</v>
      </c>
      <c r="V157" s="147" t="e">
        <f t="shared" si="42"/>
        <v>#DIV/0!</v>
      </c>
      <c r="W157" s="49"/>
      <c r="X157" s="16"/>
    </row>
    <row r="158" spans="1:44" x14ac:dyDescent="0.3">
      <c r="A158" s="16"/>
      <c r="B158" s="16"/>
      <c r="C158" s="16"/>
      <c r="E158" s="29" t="s">
        <v>105</v>
      </c>
      <c r="F158" t="s">
        <v>35</v>
      </c>
      <c r="G158" s="16" t="s">
        <v>80</v>
      </c>
      <c r="H158" s="30" t="s">
        <v>18</v>
      </c>
      <c r="I158" s="96">
        <v>0</v>
      </c>
      <c r="J158" s="30"/>
      <c r="K158" s="47"/>
      <c r="L158" s="48"/>
      <c r="M158" s="48"/>
      <c r="N158" s="48"/>
      <c r="O158" s="48"/>
      <c r="P158" s="49"/>
      <c r="Q158" s="16"/>
      <c r="R158" s="154"/>
      <c r="S158" s="147" t="e">
        <f t="shared" si="42"/>
        <v>#DIV/0!</v>
      </c>
      <c r="T158" s="147" t="e">
        <f t="shared" si="42"/>
        <v>#DIV/0!</v>
      </c>
      <c r="U158" s="147" t="e">
        <f t="shared" si="42"/>
        <v>#DIV/0!</v>
      </c>
      <c r="V158" s="147" t="e">
        <f t="shared" si="42"/>
        <v>#DIV/0!</v>
      </c>
      <c r="W158" s="49"/>
      <c r="X158" s="16"/>
    </row>
    <row r="159" spans="1:44" x14ac:dyDescent="0.3">
      <c r="A159" s="16"/>
      <c r="B159" s="16"/>
      <c r="C159" s="16"/>
      <c r="E159" s="29" t="s">
        <v>106</v>
      </c>
      <c r="F159" t="s">
        <v>35</v>
      </c>
      <c r="G159" s="16" t="s">
        <v>80</v>
      </c>
      <c r="H159" s="30" t="s">
        <v>18</v>
      </c>
      <c r="I159" s="96">
        <v>2.5000000000000001E-2</v>
      </c>
      <c r="J159" s="30"/>
      <c r="K159" s="47"/>
      <c r="L159" s="48"/>
      <c r="M159" s="48"/>
      <c r="N159" s="48"/>
      <c r="O159" s="48"/>
      <c r="P159" s="49"/>
      <c r="Q159" s="16"/>
      <c r="R159" s="154"/>
      <c r="S159" s="147" t="e">
        <f t="shared" si="42"/>
        <v>#DIV/0!</v>
      </c>
      <c r="T159" s="147" t="e">
        <f t="shared" si="42"/>
        <v>#DIV/0!</v>
      </c>
      <c r="U159" s="147" t="e">
        <f t="shared" si="42"/>
        <v>#DIV/0!</v>
      </c>
      <c r="V159" s="147" t="e">
        <f t="shared" si="42"/>
        <v>#DIV/0!</v>
      </c>
      <c r="W159" s="49"/>
      <c r="X159" s="16"/>
    </row>
    <row r="160" spans="1:44" x14ac:dyDescent="0.3">
      <c r="A160" s="16"/>
      <c r="B160" s="16"/>
      <c r="C160" s="16"/>
      <c r="E160" s="29" t="s">
        <v>107</v>
      </c>
      <c r="F160" t="s">
        <v>35</v>
      </c>
      <c r="G160" s="16" t="s">
        <v>80</v>
      </c>
      <c r="H160" s="30" t="s">
        <v>18</v>
      </c>
      <c r="I160" s="96">
        <v>7.4999999999999997E-2</v>
      </c>
      <c r="J160" s="30"/>
      <c r="K160" s="47"/>
      <c r="L160" s="48"/>
      <c r="M160" s="48"/>
      <c r="N160" s="48"/>
      <c r="O160" s="48"/>
      <c r="P160" s="49"/>
      <c r="Q160" s="16"/>
      <c r="R160" s="154"/>
      <c r="S160" s="147" t="e">
        <f t="shared" si="42"/>
        <v>#DIV/0!</v>
      </c>
      <c r="T160" s="147" t="e">
        <f t="shared" si="42"/>
        <v>#DIV/0!</v>
      </c>
      <c r="U160" s="147" t="e">
        <f t="shared" si="42"/>
        <v>#DIV/0!</v>
      </c>
      <c r="V160" s="147" t="e">
        <f t="shared" si="42"/>
        <v>#DIV/0!</v>
      </c>
      <c r="W160" s="49"/>
      <c r="X160" s="16"/>
    </row>
    <row r="161" spans="1:44" x14ac:dyDescent="0.3">
      <c r="A161" s="16"/>
      <c r="B161" s="16"/>
      <c r="C161" s="16"/>
      <c r="E161" s="29" t="s">
        <v>108</v>
      </c>
      <c r="F161" t="s">
        <v>35</v>
      </c>
      <c r="G161" s="16" t="s">
        <v>80</v>
      </c>
      <c r="H161" s="30" t="s">
        <v>18</v>
      </c>
      <c r="I161" s="96">
        <v>0.15</v>
      </c>
      <c r="J161" s="30"/>
      <c r="K161" s="47"/>
      <c r="L161" s="48"/>
      <c r="M161" s="48"/>
      <c r="N161" s="48"/>
      <c r="O161" s="48"/>
      <c r="P161" s="49"/>
      <c r="Q161" s="16"/>
      <c r="R161" s="154"/>
      <c r="S161" s="147" t="e">
        <f t="shared" si="42"/>
        <v>#DIV/0!</v>
      </c>
      <c r="T161" s="147" t="e">
        <f t="shared" si="42"/>
        <v>#DIV/0!</v>
      </c>
      <c r="U161" s="147" t="e">
        <f t="shared" si="42"/>
        <v>#DIV/0!</v>
      </c>
      <c r="V161" s="147" t="e">
        <f t="shared" si="42"/>
        <v>#DIV/0!</v>
      </c>
      <c r="W161" s="49"/>
      <c r="X161" s="16"/>
    </row>
    <row r="162" spans="1:44" x14ac:dyDescent="0.3">
      <c r="A162" s="16"/>
      <c r="B162" s="16"/>
      <c r="C162" s="16"/>
      <c r="E162" s="29" t="s">
        <v>109</v>
      </c>
      <c r="F162" t="s">
        <v>35</v>
      </c>
      <c r="G162" s="16" t="s">
        <v>80</v>
      </c>
      <c r="H162" s="30" t="s">
        <v>18</v>
      </c>
      <c r="I162" s="96">
        <v>0.25</v>
      </c>
      <c r="J162" s="30"/>
      <c r="K162" s="47"/>
      <c r="L162" s="48"/>
      <c r="M162" s="48"/>
      <c r="N162" s="48"/>
      <c r="O162" s="48"/>
      <c r="P162" s="49"/>
      <c r="Q162" s="16"/>
      <c r="R162" s="154"/>
      <c r="S162" s="147" t="e">
        <f t="shared" si="42"/>
        <v>#DIV/0!</v>
      </c>
      <c r="T162" s="147" t="e">
        <f t="shared" si="42"/>
        <v>#DIV/0!</v>
      </c>
      <c r="U162" s="147" t="e">
        <f t="shared" si="42"/>
        <v>#DIV/0!</v>
      </c>
      <c r="V162" s="147" t="e">
        <f t="shared" si="42"/>
        <v>#DIV/0!</v>
      </c>
      <c r="W162" s="49"/>
      <c r="X162" s="16"/>
    </row>
    <row r="163" spans="1:44" x14ac:dyDescent="0.3">
      <c r="A163" s="16"/>
      <c r="B163" s="16"/>
      <c r="C163" s="16"/>
      <c r="E163" s="29" t="s">
        <v>110</v>
      </c>
      <c r="F163" t="s">
        <v>35</v>
      </c>
      <c r="G163" s="16" t="s">
        <v>80</v>
      </c>
      <c r="H163" s="30" t="s">
        <v>18</v>
      </c>
      <c r="I163" s="96">
        <v>0.4</v>
      </c>
      <c r="J163" s="30"/>
      <c r="K163" s="47"/>
      <c r="L163" s="48"/>
      <c r="M163" s="48"/>
      <c r="N163" s="48"/>
      <c r="O163" s="48"/>
      <c r="P163" s="49"/>
      <c r="Q163" s="16"/>
      <c r="R163" s="154"/>
      <c r="S163" s="147" t="e">
        <f t="shared" si="42"/>
        <v>#DIV/0!</v>
      </c>
      <c r="T163" s="147" t="e">
        <f t="shared" si="42"/>
        <v>#DIV/0!</v>
      </c>
      <c r="U163" s="147" t="e">
        <f t="shared" si="42"/>
        <v>#DIV/0!</v>
      </c>
      <c r="V163" s="147" t="e">
        <f t="shared" si="42"/>
        <v>#DIV/0!</v>
      </c>
      <c r="W163" s="49"/>
      <c r="X163" s="16"/>
    </row>
    <row r="164" spans="1:44" x14ac:dyDescent="0.3">
      <c r="A164" s="16"/>
      <c r="B164" s="16"/>
      <c r="C164" s="16"/>
      <c r="E164" s="29" t="s">
        <v>111</v>
      </c>
      <c r="F164" t="s">
        <v>35</v>
      </c>
      <c r="G164" s="16" t="s">
        <v>80</v>
      </c>
      <c r="H164" s="30" t="s">
        <v>18</v>
      </c>
      <c r="I164" s="96">
        <v>0.5</v>
      </c>
      <c r="J164" s="30"/>
      <c r="K164" s="47"/>
      <c r="L164" s="48"/>
      <c r="M164" s="48"/>
      <c r="N164" s="48"/>
      <c r="O164" s="48"/>
      <c r="P164" s="49"/>
      <c r="Q164" s="16"/>
      <c r="R164" s="154"/>
      <c r="S164" s="147" t="e">
        <f t="shared" si="42"/>
        <v>#DIV/0!</v>
      </c>
      <c r="T164" s="147" t="e">
        <f t="shared" si="42"/>
        <v>#DIV/0!</v>
      </c>
      <c r="U164" s="147" t="e">
        <f t="shared" si="42"/>
        <v>#DIV/0!</v>
      </c>
      <c r="V164" s="147" t="e">
        <f t="shared" si="42"/>
        <v>#DIV/0!</v>
      </c>
      <c r="W164" s="49"/>
      <c r="X164" s="16"/>
    </row>
    <row r="165" spans="1:44" x14ac:dyDescent="0.3">
      <c r="A165" s="16"/>
      <c r="B165" s="16"/>
      <c r="C165" s="16"/>
      <c r="E165" s="29" t="s">
        <v>193</v>
      </c>
      <c r="F165" t="s">
        <v>35</v>
      </c>
      <c r="G165" s="16" t="s">
        <v>80</v>
      </c>
      <c r="H165" s="30" t="s">
        <v>18</v>
      </c>
      <c r="I165" s="96"/>
      <c r="J165" s="30"/>
      <c r="K165" s="47"/>
      <c r="L165" s="48"/>
      <c r="M165" s="48"/>
      <c r="N165" s="48"/>
      <c r="O165" s="48"/>
      <c r="P165" s="49"/>
      <c r="Q165" s="16"/>
      <c r="R165" s="154"/>
      <c r="S165" s="147" t="e">
        <f t="shared" si="42"/>
        <v>#DIV/0!</v>
      </c>
      <c r="T165" s="147" t="e">
        <f t="shared" si="42"/>
        <v>#DIV/0!</v>
      </c>
      <c r="U165" s="147" t="e">
        <f t="shared" si="42"/>
        <v>#DIV/0!</v>
      </c>
      <c r="V165" s="147" t="e">
        <f t="shared" si="42"/>
        <v>#DIV/0!</v>
      </c>
      <c r="W165" s="49"/>
      <c r="X165" s="16"/>
    </row>
    <row r="166" spans="1:44" x14ac:dyDescent="0.3">
      <c r="A166" s="16"/>
      <c r="B166" s="16"/>
      <c r="C166" s="16"/>
      <c r="D166" s="16"/>
      <c r="E166" s="17" t="s">
        <v>112</v>
      </c>
      <c r="F166" t="s">
        <v>35</v>
      </c>
      <c r="G166" s="16" t="s">
        <v>80</v>
      </c>
      <c r="H166" s="30" t="s">
        <v>18</v>
      </c>
      <c r="I166" s="30"/>
      <c r="J166" s="30"/>
      <c r="K166" s="52"/>
      <c r="L166" s="53"/>
      <c r="M166" s="53"/>
      <c r="N166" s="53"/>
      <c r="O166" s="53"/>
      <c r="P166" s="54"/>
      <c r="Q166" s="16"/>
      <c r="R166" s="88"/>
      <c r="S166" s="46" t="e">
        <f>SUM(S156:S165)</f>
        <v>#DIV/0!</v>
      </c>
      <c r="T166" s="46" t="e">
        <f>SUM(T156:T165)</f>
        <v>#DIV/0!</v>
      </c>
      <c r="U166" s="46" t="e">
        <f>SUM(U156:U165)</f>
        <v>#DIV/0!</v>
      </c>
      <c r="V166" s="46" t="e">
        <f>SUM(V156:V165)</f>
        <v>#DIV/0!</v>
      </c>
      <c r="W166" s="54"/>
      <c r="X166" s="16"/>
    </row>
    <row r="167" spans="1:44" x14ac:dyDescent="0.3">
      <c r="A167" s="12"/>
      <c r="B167" s="17"/>
      <c r="C167" s="16"/>
      <c r="D167" s="16"/>
      <c r="E167" s="16"/>
      <c r="F167" s="16"/>
      <c r="G167" s="16"/>
      <c r="H167" s="16"/>
      <c r="I167" s="25"/>
      <c r="J167" s="16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6"/>
    </row>
    <row r="168" spans="1:44" x14ac:dyDescent="0.3">
      <c r="A168" s="16"/>
      <c r="B168" s="16"/>
      <c r="C168" s="17" t="s">
        <v>114</v>
      </c>
      <c r="D168" s="16"/>
      <c r="E168" s="16"/>
      <c r="F168" s="16"/>
      <c r="G168" s="25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2"/>
      <c r="AR168" s="16"/>
    </row>
    <row r="169" spans="1:44" x14ac:dyDescent="0.3">
      <c r="A169" s="16"/>
      <c r="B169" s="16"/>
      <c r="C169" s="16"/>
      <c r="D169" s="16"/>
      <c r="E169" s="28" t="s">
        <v>103</v>
      </c>
      <c r="F169" s="28" t="s">
        <v>32</v>
      </c>
      <c r="G169" s="17" t="s">
        <v>33</v>
      </c>
      <c r="H169" s="17" t="s">
        <v>3</v>
      </c>
      <c r="I169" s="27"/>
      <c r="J169" s="27"/>
      <c r="K169" s="27"/>
      <c r="L169" s="27"/>
      <c r="M169" s="27"/>
      <c r="N169" s="27"/>
      <c r="O169" s="27"/>
      <c r="P169" s="16"/>
      <c r="Q169" s="16"/>
      <c r="R169" s="16"/>
      <c r="S169" s="16"/>
      <c r="T169" s="16"/>
      <c r="U169" s="16"/>
      <c r="V169" s="16"/>
      <c r="W169" s="16"/>
      <c r="X169" s="16"/>
    </row>
    <row r="170" spans="1:44" x14ac:dyDescent="0.3">
      <c r="A170" s="16"/>
      <c r="B170" s="16"/>
      <c r="C170" s="16"/>
      <c r="D170" s="16"/>
      <c r="E170" s="34" t="s">
        <v>104</v>
      </c>
      <c r="F170" t="s">
        <v>46</v>
      </c>
      <c r="G170" s="16" t="s">
        <v>80</v>
      </c>
      <c r="H170" s="30" t="s">
        <v>36</v>
      </c>
      <c r="I170" s="30"/>
      <c r="J170" s="30"/>
      <c r="K170" s="42"/>
      <c r="L170" s="43"/>
      <c r="M170" s="43"/>
      <c r="N170" s="43"/>
      <c r="O170" s="43"/>
      <c r="P170" s="44"/>
      <c r="Q170" s="16"/>
      <c r="R170" s="125"/>
      <c r="S170" s="85"/>
      <c r="T170" s="85"/>
      <c r="U170" s="85"/>
      <c r="V170" s="85"/>
      <c r="W170" s="44"/>
      <c r="X170" s="16"/>
    </row>
    <row r="171" spans="1:44" x14ac:dyDescent="0.3">
      <c r="A171" s="16"/>
      <c r="B171" s="16"/>
      <c r="C171" s="16"/>
      <c r="D171" s="16"/>
      <c r="E171" s="29" t="str">
        <f>"-5 ≤ x &lt; 0%"</f>
        <v>-5 ≤ x &lt; 0%</v>
      </c>
      <c r="F171" t="s">
        <v>46</v>
      </c>
      <c r="G171" s="16" t="s">
        <v>80</v>
      </c>
      <c r="H171" s="30" t="s">
        <v>36</v>
      </c>
      <c r="I171" s="30"/>
      <c r="J171" s="30"/>
      <c r="K171" s="47"/>
      <c r="L171" s="48"/>
      <c r="M171" s="48"/>
      <c r="N171" s="48"/>
      <c r="O171" s="48"/>
      <c r="P171" s="49"/>
      <c r="Q171" s="16"/>
      <c r="R171" s="154"/>
      <c r="S171" s="85"/>
      <c r="T171" s="85"/>
      <c r="U171" s="85"/>
      <c r="V171" s="85"/>
      <c r="W171" s="49"/>
      <c r="X171" s="16"/>
    </row>
    <row r="172" spans="1:44" x14ac:dyDescent="0.3">
      <c r="A172" s="16"/>
      <c r="B172" s="16"/>
      <c r="C172" s="16"/>
      <c r="D172" s="16"/>
      <c r="E172" s="29" t="s">
        <v>105</v>
      </c>
      <c r="F172" t="s">
        <v>46</v>
      </c>
      <c r="G172" s="16" t="s">
        <v>80</v>
      </c>
      <c r="H172" s="30" t="s">
        <v>36</v>
      </c>
      <c r="I172" s="30"/>
      <c r="J172" s="30"/>
      <c r="K172" s="47"/>
      <c r="L172" s="48"/>
      <c r="M172" s="48"/>
      <c r="N172" s="48"/>
      <c r="O172" s="48"/>
      <c r="P172" s="49"/>
      <c r="Q172" s="16"/>
      <c r="R172" s="154"/>
      <c r="S172" s="85"/>
      <c r="T172" s="85"/>
      <c r="U172" s="85"/>
      <c r="V172" s="85"/>
      <c r="W172" s="49"/>
      <c r="X172" s="16"/>
    </row>
    <row r="173" spans="1:44" x14ac:dyDescent="0.3">
      <c r="A173" s="16"/>
      <c r="B173" s="16"/>
      <c r="C173" s="16"/>
      <c r="D173" s="16"/>
      <c r="E173" s="29" t="s">
        <v>106</v>
      </c>
      <c r="F173" t="s">
        <v>46</v>
      </c>
      <c r="G173" s="16" t="s">
        <v>80</v>
      </c>
      <c r="H173" s="30" t="s">
        <v>36</v>
      </c>
      <c r="I173" s="30"/>
      <c r="J173" s="30"/>
      <c r="K173" s="47"/>
      <c r="L173" s="48"/>
      <c r="M173" s="48"/>
      <c r="N173" s="48"/>
      <c r="O173" s="48"/>
      <c r="P173" s="49"/>
      <c r="Q173" s="16"/>
      <c r="R173" s="154"/>
      <c r="S173" s="85"/>
      <c r="T173" s="85"/>
      <c r="U173" s="85"/>
      <c r="V173" s="85"/>
      <c r="W173" s="49"/>
      <c r="X173" s="16"/>
    </row>
    <row r="174" spans="1:44" x14ac:dyDescent="0.3">
      <c r="A174" s="16"/>
      <c r="B174" s="16"/>
      <c r="C174" s="16"/>
      <c r="D174" s="16"/>
      <c r="E174" s="29" t="s">
        <v>107</v>
      </c>
      <c r="F174" t="s">
        <v>46</v>
      </c>
      <c r="G174" s="16" t="s">
        <v>80</v>
      </c>
      <c r="H174" s="30" t="s">
        <v>36</v>
      </c>
      <c r="I174" s="30"/>
      <c r="J174" s="30"/>
      <c r="K174" s="47"/>
      <c r="L174" s="48"/>
      <c r="M174" s="48"/>
      <c r="N174" s="48"/>
      <c r="O174" s="48"/>
      <c r="P174" s="49"/>
      <c r="Q174" s="16"/>
      <c r="R174" s="154"/>
      <c r="S174" s="85"/>
      <c r="T174" s="85"/>
      <c r="U174" s="85"/>
      <c r="V174" s="85"/>
      <c r="W174" s="49"/>
      <c r="X174" s="16"/>
    </row>
    <row r="175" spans="1:44" x14ac:dyDescent="0.3">
      <c r="A175" s="16"/>
      <c r="B175" s="16"/>
      <c r="C175" s="16"/>
      <c r="D175" s="16"/>
      <c r="E175" s="29" t="s">
        <v>108</v>
      </c>
      <c r="F175" t="s">
        <v>46</v>
      </c>
      <c r="G175" s="16" t="s">
        <v>80</v>
      </c>
      <c r="H175" s="30" t="s">
        <v>36</v>
      </c>
      <c r="I175" s="30"/>
      <c r="J175" s="30"/>
      <c r="K175" s="47"/>
      <c r="L175" s="48"/>
      <c r="M175" s="48"/>
      <c r="N175" s="48"/>
      <c r="O175" s="48"/>
      <c r="P175" s="49"/>
      <c r="Q175" s="16"/>
      <c r="R175" s="154"/>
      <c r="S175" s="85"/>
      <c r="T175" s="85"/>
      <c r="U175" s="85"/>
      <c r="V175" s="85"/>
      <c r="W175" s="49"/>
      <c r="X175" s="16"/>
    </row>
    <row r="176" spans="1:44" x14ac:dyDescent="0.3">
      <c r="A176" s="16"/>
      <c r="B176" s="16"/>
      <c r="C176" s="16"/>
      <c r="D176" s="16"/>
      <c r="E176" s="29" t="s">
        <v>109</v>
      </c>
      <c r="F176" t="s">
        <v>46</v>
      </c>
      <c r="G176" s="16" t="s">
        <v>80</v>
      </c>
      <c r="H176" s="30" t="s">
        <v>36</v>
      </c>
      <c r="I176" s="30"/>
      <c r="J176" s="30"/>
      <c r="K176" s="47"/>
      <c r="L176" s="48"/>
      <c r="M176" s="48"/>
      <c r="N176" s="48"/>
      <c r="O176" s="48"/>
      <c r="P176" s="49"/>
      <c r="Q176" s="16"/>
      <c r="R176" s="154"/>
      <c r="S176" s="85"/>
      <c r="T176" s="85"/>
      <c r="U176" s="85"/>
      <c r="V176" s="85"/>
      <c r="W176" s="49"/>
      <c r="X176" s="16"/>
    </row>
    <row r="177" spans="1:24" x14ac:dyDescent="0.3">
      <c r="A177" s="16"/>
      <c r="B177" s="16"/>
      <c r="C177" s="16"/>
      <c r="D177" s="16"/>
      <c r="E177" s="29" t="s">
        <v>110</v>
      </c>
      <c r="F177" t="s">
        <v>46</v>
      </c>
      <c r="G177" s="16" t="s">
        <v>80</v>
      </c>
      <c r="H177" s="30" t="s">
        <v>36</v>
      </c>
      <c r="I177" s="30"/>
      <c r="J177" s="30"/>
      <c r="K177" s="47"/>
      <c r="L177" s="48"/>
      <c r="M177" s="48"/>
      <c r="N177" s="48"/>
      <c r="O177" s="48"/>
      <c r="P177" s="49"/>
      <c r="Q177" s="16"/>
      <c r="R177" s="154"/>
      <c r="S177" s="85"/>
      <c r="T177" s="85"/>
      <c r="U177" s="85"/>
      <c r="V177" s="85"/>
      <c r="W177" s="49"/>
      <c r="X177" s="16"/>
    </row>
    <row r="178" spans="1:24" x14ac:dyDescent="0.3">
      <c r="A178" s="16"/>
      <c r="B178" s="16"/>
      <c r="C178" s="16"/>
      <c r="D178" s="16"/>
      <c r="E178" s="29" t="s">
        <v>111</v>
      </c>
      <c r="F178" t="s">
        <v>46</v>
      </c>
      <c r="G178" s="16" t="s">
        <v>80</v>
      </c>
      <c r="H178" s="30" t="s">
        <v>36</v>
      </c>
      <c r="I178" s="30"/>
      <c r="J178" s="30"/>
      <c r="K178" s="47"/>
      <c r="L178" s="48"/>
      <c r="M178" s="48"/>
      <c r="N178" s="48"/>
      <c r="O178" s="48"/>
      <c r="P178" s="49"/>
      <c r="Q178" s="16"/>
      <c r="R178" s="154"/>
      <c r="S178" s="85"/>
      <c r="T178" s="85"/>
      <c r="U178" s="85"/>
      <c r="V178" s="85"/>
      <c r="W178" s="49"/>
      <c r="X178" s="16"/>
    </row>
    <row r="179" spans="1:24" x14ac:dyDescent="0.3">
      <c r="A179" s="16"/>
      <c r="B179" s="16"/>
      <c r="C179" s="16"/>
      <c r="D179" s="16"/>
      <c r="E179" s="29" t="s">
        <v>193</v>
      </c>
      <c r="F179" t="s">
        <v>46</v>
      </c>
      <c r="G179" s="16" t="s">
        <v>80</v>
      </c>
      <c r="H179" s="30" t="s">
        <v>36</v>
      </c>
      <c r="I179" s="30"/>
      <c r="J179" s="30"/>
      <c r="K179" s="47"/>
      <c r="L179" s="48"/>
      <c r="M179" s="48"/>
      <c r="N179" s="48"/>
      <c r="O179" s="48"/>
      <c r="P179" s="49"/>
      <c r="Q179" s="16"/>
      <c r="R179" s="154"/>
      <c r="S179" s="85"/>
      <c r="T179" s="85"/>
      <c r="U179" s="85"/>
      <c r="V179" s="85"/>
      <c r="W179" s="49"/>
      <c r="X179" s="16"/>
    </row>
    <row r="180" spans="1:24" x14ac:dyDescent="0.3">
      <c r="A180" s="16"/>
      <c r="B180" s="16"/>
      <c r="C180" s="16"/>
      <c r="D180" s="16"/>
      <c r="E180" s="17" t="s">
        <v>112</v>
      </c>
      <c r="F180" t="s">
        <v>46</v>
      </c>
      <c r="G180" s="16" t="s">
        <v>80</v>
      </c>
      <c r="H180" s="30" t="s">
        <v>36</v>
      </c>
      <c r="I180" s="30"/>
      <c r="J180" s="30"/>
      <c r="K180" s="52"/>
      <c r="L180" s="53"/>
      <c r="M180" s="53"/>
      <c r="N180" s="53"/>
      <c r="O180" s="53"/>
      <c r="P180" s="54"/>
      <c r="Q180" s="16"/>
      <c r="R180" s="88"/>
      <c r="S180" s="31">
        <f>SUM(S170:S179)</f>
        <v>0</v>
      </c>
      <c r="T180" s="31">
        <f>SUM(T170:T179)</f>
        <v>0</v>
      </c>
      <c r="U180" s="31">
        <f>SUM(U170:U179)</f>
        <v>0</v>
      </c>
      <c r="V180" s="31">
        <f>SUM(V170:V179)</f>
        <v>0</v>
      </c>
      <c r="W180" s="54"/>
      <c r="X180" s="16"/>
    </row>
    <row r="181" spans="1:24" x14ac:dyDescent="0.3">
      <c r="A181" s="16"/>
      <c r="B181" s="16"/>
      <c r="C181" s="16"/>
      <c r="D181" s="16"/>
      <c r="E181" s="17"/>
      <c r="F181" s="16"/>
      <c r="G181" s="123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24"/>
      <c r="S181" s="16"/>
      <c r="T181" s="16"/>
      <c r="U181" s="16"/>
      <c r="V181" s="16"/>
      <c r="W181" s="124"/>
      <c r="X181" s="16"/>
    </row>
    <row r="182" spans="1:24" x14ac:dyDescent="0.3">
      <c r="A182" s="16"/>
      <c r="B182" s="16"/>
      <c r="C182" s="16"/>
      <c r="D182" s="16"/>
      <c r="E182" s="16" t="s">
        <v>178</v>
      </c>
      <c r="F182" t="s">
        <v>46</v>
      </c>
      <c r="G182" s="16" t="s">
        <v>80</v>
      </c>
      <c r="H182" s="30" t="s">
        <v>36</v>
      </c>
      <c r="I182" s="30"/>
      <c r="J182" s="30"/>
      <c r="K182" s="64"/>
      <c r="L182" s="65"/>
      <c r="M182" s="65"/>
      <c r="N182" s="65"/>
      <c r="O182" s="65"/>
      <c r="P182" s="66"/>
      <c r="Q182" s="16"/>
      <c r="R182" s="140"/>
      <c r="S182" s="85"/>
      <c r="T182" s="85"/>
      <c r="U182" s="85"/>
      <c r="V182" s="85"/>
      <c r="W182" s="140"/>
      <c r="X182" s="16"/>
    </row>
    <row r="183" spans="1:24" x14ac:dyDescent="0.3">
      <c r="A183" s="16"/>
      <c r="B183" s="16"/>
      <c r="C183" s="16"/>
      <c r="D183" s="16"/>
      <c r="E183" s="17"/>
      <c r="F183" s="16"/>
      <c r="G183" s="25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</row>
    <row r="184" spans="1:24" x14ac:dyDescent="0.3">
      <c r="A184" s="16"/>
      <c r="B184" s="16"/>
      <c r="C184" s="16"/>
      <c r="D184" s="16"/>
      <c r="E184" s="28" t="s">
        <v>103</v>
      </c>
      <c r="F184" s="28" t="s">
        <v>32</v>
      </c>
      <c r="G184" s="17" t="s">
        <v>33</v>
      </c>
      <c r="H184" s="17" t="s">
        <v>3</v>
      </c>
      <c r="I184" s="17" t="s">
        <v>113</v>
      </c>
      <c r="J184" s="27"/>
      <c r="K184" s="27"/>
      <c r="L184" s="27"/>
      <c r="M184" s="27"/>
      <c r="N184" s="27"/>
      <c r="O184" s="27"/>
      <c r="P184" s="16"/>
      <c r="Q184" s="16"/>
      <c r="R184" s="16"/>
      <c r="S184" s="16"/>
      <c r="T184" s="16"/>
      <c r="U184" s="16"/>
      <c r="V184" s="16"/>
      <c r="W184" s="16"/>
      <c r="X184" s="16"/>
    </row>
    <row r="185" spans="1:24" x14ac:dyDescent="0.3">
      <c r="A185" s="16"/>
      <c r="B185" s="16"/>
      <c r="C185" s="16"/>
      <c r="E185" s="34" t="s">
        <v>104</v>
      </c>
      <c r="F185" t="s">
        <v>46</v>
      </c>
      <c r="G185" s="16" t="s">
        <v>80</v>
      </c>
      <c r="H185" s="30" t="s">
        <v>18</v>
      </c>
      <c r="I185" s="96">
        <v>-0.05</v>
      </c>
      <c r="J185" s="30"/>
      <c r="K185" s="42"/>
      <c r="L185" s="43"/>
      <c r="M185" s="43"/>
      <c r="N185" s="43"/>
      <c r="O185" s="43"/>
      <c r="P185" s="44"/>
      <c r="Q185" s="16"/>
      <c r="R185" s="125"/>
      <c r="S185" s="147" t="e">
        <f t="shared" ref="S185:V194" si="43">S170/S$180</f>
        <v>#DIV/0!</v>
      </c>
      <c r="T185" s="147" t="e">
        <f t="shared" si="43"/>
        <v>#DIV/0!</v>
      </c>
      <c r="U185" s="147" t="e">
        <f t="shared" si="43"/>
        <v>#DIV/0!</v>
      </c>
      <c r="V185" s="147" t="e">
        <f t="shared" si="43"/>
        <v>#DIV/0!</v>
      </c>
      <c r="W185" s="44"/>
      <c r="X185" s="16"/>
    </row>
    <row r="186" spans="1:24" x14ac:dyDescent="0.3">
      <c r="A186" s="16"/>
      <c r="B186" s="16"/>
      <c r="C186" s="16"/>
      <c r="E186" s="29" t="str">
        <f>"-5 ≤ x &lt; 0%"</f>
        <v>-5 ≤ x &lt; 0%</v>
      </c>
      <c r="F186" t="s">
        <v>46</v>
      </c>
      <c r="G186" s="16" t="s">
        <v>80</v>
      </c>
      <c r="H186" s="30" t="s">
        <v>18</v>
      </c>
      <c r="I186" s="96">
        <v>-2.5000000000000001E-2</v>
      </c>
      <c r="J186" s="30"/>
      <c r="K186" s="47"/>
      <c r="L186" s="48"/>
      <c r="M186" s="48"/>
      <c r="N186" s="48"/>
      <c r="O186" s="48"/>
      <c r="P186" s="49"/>
      <c r="Q186" s="16"/>
      <c r="R186" s="154"/>
      <c r="S186" s="147" t="e">
        <f t="shared" si="43"/>
        <v>#DIV/0!</v>
      </c>
      <c r="T186" s="147" t="e">
        <f t="shared" si="43"/>
        <v>#DIV/0!</v>
      </c>
      <c r="U186" s="147" t="e">
        <f t="shared" si="43"/>
        <v>#DIV/0!</v>
      </c>
      <c r="V186" s="147" t="e">
        <f t="shared" si="43"/>
        <v>#DIV/0!</v>
      </c>
      <c r="W186" s="49"/>
      <c r="X186" s="16"/>
    </row>
    <row r="187" spans="1:24" x14ac:dyDescent="0.3">
      <c r="A187" s="16"/>
      <c r="B187" s="16"/>
      <c r="C187" s="16"/>
      <c r="E187" s="29" t="s">
        <v>105</v>
      </c>
      <c r="F187" t="s">
        <v>46</v>
      </c>
      <c r="G187" s="16" t="s">
        <v>80</v>
      </c>
      <c r="H187" s="30" t="s">
        <v>18</v>
      </c>
      <c r="I187" s="96">
        <v>0</v>
      </c>
      <c r="J187" s="30"/>
      <c r="K187" s="47"/>
      <c r="L187" s="48"/>
      <c r="M187" s="48"/>
      <c r="N187" s="48"/>
      <c r="O187" s="48"/>
      <c r="P187" s="49"/>
      <c r="Q187" s="16"/>
      <c r="R187" s="154"/>
      <c r="S187" s="147" t="e">
        <f t="shared" si="43"/>
        <v>#DIV/0!</v>
      </c>
      <c r="T187" s="147" t="e">
        <f t="shared" si="43"/>
        <v>#DIV/0!</v>
      </c>
      <c r="U187" s="147" t="e">
        <f t="shared" si="43"/>
        <v>#DIV/0!</v>
      </c>
      <c r="V187" s="147" t="e">
        <f t="shared" si="43"/>
        <v>#DIV/0!</v>
      </c>
      <c r="W187" s="49"/>
      <c r="X187" s="16"/>
    </row>
    <row r="188" spans="1:24" x14ac:dyDescent="0.3">
      <c r="A188" s="16"/>
      <c r="B188" s="16"/>
      <c r="C188" s="16"/>
      <c r="E188" s="29" t="s">
        <v>106</v>
      </c>
      <c r="F188" t="s">
        <v>46</v>
      </c>
      <c r="G188" s="16" t="s">
        <v>80</v>
      </c>
      <c r="H188" s="30" t="s">
        <v>18</v>
      </c>
      <c r="I188" s="96">
        <v>2.5000000000000001E-2</v>
      </c>
      <c r="J188" s="30"/>
      <c r="K188" s="47"/>
      <c r="L188" s="48"/>
      <c r="M188" s="48"/>
      <c r="N188" s="48"/>
      <c r="O188" s="48"/>
      <c r="P188" s="49"/>
      <c r="Q188" s="16"/>
      <c r="R188" s="154"/>
      <c r="S188" s="147" t="e">
        <f t="shared" si="43"/>
        <v>#DIV/0!</v>
      </c>
      <c r="T188" s="147" t="e">
        <f t="shared" si="43"/>
        <v>#DIV/0!</v>
      </c>
      <c r="U188" s="147" t="e">
        <f t="shared" si="43"/>
        <v>#DIV/0!</v>
      </c>
      <c r="V188" s="147" t="e">
        <f t="shared" si="43"/>
        <v>#DIV/0!</v>
      </c>
      <c r="W188" s="49"/>
      <c r="X188" s="16"/>
    </row>
    <row r="189" spans="1:24" x14ac:dyDescent="0.3">
      <c r="A189" s="16"/>
      <c r="B189" s="16"/>
      <c r="C189" s="16"/>
      <c r="E189" s="29" t="s">
        <v>107</v>
      </c>
      <c r="F189" t="s">
        <v>46</v>
      </c>
      <c r="G189" s="16" t="s">
        <v>80</v>
      </c>
      <c r="H189" s="30" t="s">
        <v>18</v>
      </c>
      <c r="I189" s="96">
        <v>7.4999999999999997E-2</v>
      </c>
      <c r="J189" s="30"/>
      <c r="K189" s="47"/>
      <c r="L189" s="48"/>
      <c r="M189" s="48"/>
      <c r="N189" s="48"/>
      <c r="O189" s="48"/>
      <c r="P189" s="49"/>
      <c r="Q189" s="16"/>
      <c r="R189" s="154"/>
      <c r="S189" s="147" t="e">
        <f t="shared" si="43"/>
        <v>#DIV/0!</v>
      </c>
      <c r="T189" s="147" t="e">
        <f t="shared" si="43"/>
        <v>#DIV/0!</v>
      </c>
      <c r="U189" s="147" t="e">
        <f t="shared" si="43"/>
        <v>#DIV/0!</v>
      </c>
      <c r="V189" s="147" t="e">
        <f t="shared" si="43"/>
        <v>#DIV/0!</v>
      </c>
      <c r="W189" s="49"/>
      <c r="X189" s="16"/>
    </row>
    <row r="190" spans="1:24" x14ac:dyDescent="0.3">
      <c r="A190" s="16"/>
      <c r="B190" s="16"/>
      <c r="C190" s="16"/>
      <c r="E190" s="29" t="s">
        <v>108</v>
      </c>
      <c r="F190" t="s">
        <v>46</v>
      </c>
      <c r="G190" s="16" t="s">
        <v>80</v>
      </c>
      <c r="H190" s="30" t="s">
        <v>18</v>
      </c>
      <c r="I190" s="96">
        <v>0.15</v>
      </c>
      <c r="J190" s="30"/>
      <c r="K190" s="47"/>
      <c r="L190" s="48"/>
      <c r="M190" s="48"/>
      <c r="N190" s="48"/>
      <c r="O190" s="48"/>
      <c r="P190" s="49"/>
      <c r="Q190" s="16"/>
      <c r="R190" s="154"/>
      <c r="S190" s="147" t="e">
        <f t="shared" si="43"/>
        <v>#DIV/0!</v>
      </c>
      <c r="T190" s="147" t="e">
        <f t="shared" si="43"/>
        <v>#DIV/0!</v>
      </c>
      <c r="U190" s="147" t="e">
        <f t="shared" si="43"/>
        <v>#DIV/0!</v>
      </c>
      <c r="V190" s="147" t="e">
        <f t="shared" si="43"/>
        <v>#DIV/0!</v>
      </c>
      <c r="W190" s="49"/>
      <c r="X190" s="16"/>
    </row>
    <row r="191" spans="1:24" x14ac:dyDescent="0.3">
      <c r="A191" s="16"/>
      <c r="B191" s="16"/>
      <c r="C191" s="16"/>
      <c r="E191" s="29" t="s">
        <v>109</v>
      </c>
      <c r="F191" t="s">
        <v>46</v>
      </c>
      <c r="G191" s="16" t="s">
        <v>80</v>
      </c>
      <c r="H191" s="30" t="s">
        <v>18</v>
      </c>
      <c r="I191" s="96">
        <v>0.25</v>
      </c>
      <c r="J191" s="30"/>
      <c r="K191" s="47"/>
      <c r="L191" s="48"/>
      <c r="M191" s="48"/>
      <c r="N191" s="48"/>
      <c r="O191" s="48"/>
      <c r="P191" s="49"/>
      <c r="Q191" s="16"/>
      <c r="R191" s="154"/>
      <c r="S191" s="147" t="e">
        <f t="shared" si="43"/>
        <v>#DIV/0!</v>
      </c>
      <c r="T191" s="147" t="e">
        <f t="shared" si="43"/>
        <v>#DIV/0!</v>
      </c>
      <c r="U191" s="147" t="e">
        <f t="shared" si="43"/>
        <v>#DIV/0!</v>
      </c>
      <c r="V191" s="147" t="e">
        <f t="shared" si="43"/>
        <v>#DIV/0!</v>
      </c>
      <c r="W191" s="49"/>
      <c r="X191" s="16"/>
    </row>
    <row r="192" spans="1:24" x14ac:dyDescent="0.3">
      <c r="A192" s="16"/>
      <c r="B192" s="16"/>
      <c r="C192" s="16"/>
      <c r="E192" s="29" t="s">
        <v>110</v>
      </c>
      <c r="F192" t="s">
        <v>46</v>
      </c>
      <c r="G192" s="16" t="s">
        <v>80</v>
      </c>
      <c r="H192" s="30" t="s">
        <v>18</v>
      </c>
      <c r="I192" s="96">
        <v>0.4</v>
      </c>
      <c r="J192" s="30"/>
      <c r="K192" s="47"/>
      <c r="L192" s="48"/>
      <c r="M192" s="48"/>
      <c r="N192" s="48"/>
      <c r="O192" s="48"/>
      <c r="P192" s="49"/>
      <c r="Q192" s="16"/>
      <c r="R192" s="154"/>
      <c r="S192" s="147" t="e">
        <f t="shared" si="43"/>
        <v>#DIV/0!</v>
      </c>
      <c r="T192" s="147" t="e">
        <f t="shared" si="43"/>
        <v>#DIV/0!</v>
      </c>
      <c r="U192" s="147" t="e">
        <f t="shared" si="43"/>
        <v>#DIV/0!</v>
      </c>
      <c r="V192" s="147" t="e">
        <f t="shared" si="43"/>
        <v>#DIV/0!</v>
      </c>
      <c r="W192" s="49"/>
      <c r="X192" s="16"/>
    </row>
    <row r="193" spans="1:44" x14ac:dyDescent="0.3">
      <c r="A193" s="16"/>
      <c r="B193" s="16"/>
      <c r="C193" s="16"/>
      <c r="E193" s="29" t="s">
        <v>111</v>
      </c>
      <c r="F193" t="s">
        <v>46</v>
      </c>
      <c r="G193" s="16" t="s">
        <v>80</v>
      </c>
      <c r="H193" s="30" t="s">
        <v>18</v>
      </c>
      <c r="I193" s="96">
        <v>0.5</v>
      </c>
      <c r="J193" s="30"/>
      <c r="K193" s="47"/>
      <c r="L193" s="48"/>
      <c r="M193" s="48"/>
      <c r="N193" s="48"/>
      <c r="O193" s="48"/>
      <c r="P193" s="49"/>
      <c r="Q193" s="16"/>
      <c r="R193" s="154"/>
      <c r="S193" s="147" t="e">
        <f t="shared" si="43"/>
        <v>#DIV/0!</v>
      </c>
      <c r="T193" s="147" t="e">
        <f t="shared" si="43"/>
        <v>#DIV/0!</v>
      </c>
      <c r="U193" s="147" t="e">
        <f t="shared" si="43"/>
        <v>#DIV/0!</v>
      </c>
      <c r="V193" s="147" t="e">
        <f t="shared" si="43"/>
        <v>#DIV/0!</v>
      </c>
      <c r="W193" s="49"/>
      <c r="X193" s="16"/>
    </row>
    <row r="194" spans="1:44" x14ac:dyDescent="0.3">
      <c r="A194" s="16"/>
      <c r="B194" s="16"/>
      <c r="C194" s="16"/>
      <c r="E194" s="29" t="s">
        <v>193</v>
      </c>
      <c r="F194" t="s">
        <v>46</v>
      </c>
      <c r="G194" s="16" t="s">
        <v>80</v>
      </c>
      <c r="H194" s="30" t="s">
        <v>18</v>
      </c>
      <c r="I194" s="96"/>
      <c r="J194" s="30"/>
      <c r="K194" s="47"/>
      <c r="L194" s="48"/>
      <c r="M194" s="48"/>
      <c r="N194" s="48"/>
      <c r="O194" s="48"/>
      <c r="P194" s="49"/>
      <c r="Q194" s="16"/>
      <c r="R194" s="154"/>
      <c r="S194" s="147" t="e">
        <f t="shared" si="43"/>
        <v>#DIV/0!</v>
      </c>
      <c r="T194" s="147" t="e">
        <f t="shared" si="43"/>
        <v>#DIV/0!</v>
      </c>
      <c r="U194" s="147" t="e">
        <f t="shared" si="43"/>
        <v>#DIV/0!</v>
      </c>
      <c r="V194" s="147" t="e">
        <f t="shared" si="43"/>
        <v>#DIV/0!</v>
      </c>
      <c r="W194" s="49"/>
      <c r="X194" s="16"/>
    </row>
    <row r="195" spans="1:44" x14ac:dyDescent="0.3">
      <c r="A195" s="16"/>
      <c r="B195" s="16"/>
      <c r="C195" s="16"/>
      <c r="E195" s="17" t="s">
        <v>112</v>
      </c>
      <c r="F195" t="s">
        <v>46</v>
      </c>
      <c r="G195" s="16" t="s">
        <v>80</v>
      </c>
      <c r="H195" s="30" t="s">
        <v>18</v>
      </c>
      <c r="I195" s="16"/>
      <c r="J195" s="30"/>
      <c r="K195" s="52"/>
      <c r="L195" s="53"/>
      <c r="M195" s="53"/>
      <c r="N195" s="53"/>
      <c r="O195" s="53"/>
      <c r="P195" s="54"/>
      <c r="Q195" s="16"/>
      <c r="R195" s="88"/>
      <c r="S195" s="46" t="e">
        <f>SUM(S185:S194)</f>
        <v>#DIV/0!</v>
      </c>
      <c r="T195" s="46" t="e">
        <f>SUM(T185:T194)</f>
        <v>#DIV/0!</v>
      </c>
      <c r="U195" s="46" t="e">
        <f>SUM(U185:U194)</f>
        <v>#DIV/0!</v>
      </c>
      <c r="V195" s="46" t="e">
        <f>SUM(V185:V194)</f>
        <v>#DIV/0!</v>
      </c>
      <c r="W195" s="54"/>
      <c r="X195" s="16"/>
    </row>
    <row r="196" spans="1:44" x14ac:dyDescent="0.3">
      <c r="A196" s="12"/>
      <c r="B196" s="17"/>
      <c r="C196" s="16"/>
      <c r="E196" s="16"/>
      <c r="F196" s="16"/>
      <c r="G196" s="16"/>
      <c r="H196" s="16"/>
      <c r="I196" s="16"/>
      <c r="J196" s="16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6"/>
    </row>
    <row r="197" spans="1:44" x14ac:dyDescent="0.3">
      <c r="A197" s="16"/>
      <c r="B197" s="16"/>
      <c r="C197" s="17" t="s">
        <v>115</v>
      </c>
      <c r="E197" s="16"/>
      <c r="F197" s="16"/>
      <c r="G197" s="25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2"/>
      <c r="AR197" s="16"/>
    </row>
    <row r="198" spans="1:44" x14ac:dyDescent="0.3">
      <c r="A198" s="16"/>
      <c r="B198" s="16"/>
      <c r="C198" s="16"/>
      <c r="E198" s="28" t="s">
        <v>103</v>
      </c>
      <c r="F198" s="28" t="s">
        <v>32</v>
      </c>
      <c r="G198" s="17" t="s">
        <v>33</v>
      </c>
      <c r="H198" s="17" t="s">
        <v>3</v>
      </c>
      <c r="I198" s="16"/>
      <c r="J198" s="27"/>
      <c r="K198" s="27"/>
      <c r="L198" s="27"/>
      <c r="M198" s="27"/>
      <c r="N198" s="27"/>
      <c r="O198" s="27"/>
      <c r="P198" s="16"/>
      <c r="Q198" s="16"/>
      <c r="R198" s="16"/>
      <c r="S198" s="16"/>
      <c r="T198" s="16"/>
      <c r="U198" s="16"/>
      <c r="V198" s="16"/>
      <c r="W198" s="16"/>
      <c r="X198" s="16"/>
    </row>
    <row r="199" spans="1:44" x14ac:dyDescent="0.3">
      <c r="A199" s="16"/>
      <c r="B199" s="16"/>
      <c r="C199" s="16"/>
      <c r="E199" s="34" t="s">
        <v>104</v>
      </c>
      <c r="F199" t="s">
        <v>35</v>
      </c>
      <c r="G199" s="16" t="s">
        <v>80</v>
      </c>
      <c r="H199" s="30" t="s">
        <v>36</v>
      </c>
      <c r="I199" s="16"/>
      <c r="J199" s="30"/>
      <c r="K199" s="42"/>
      <c r="L199" s="43"/>
      <c r="M199" s="43"/>
      <c r="N199" s="43"/>
      <c r="O199" s="43"/>
      <c r="P199" s="44"/>
      <c r="Q199" s="16"/>
      <c r="R199" s="125"/>
      <c r="S199" s="85"/>
      <c r="T199" s="85"/>
      <c r="U199" s="85"/>
      <c r="V199" s="85"/>
      <c r="W199" s="44"/>
      <c r="X199" s="16"/>
    </row>
    <row r="200" spans="1:44" x14ac:dyDescent="0.3">
      <c r="A200" s="16"/>
      <c r="B200" s="16"/>
      <c r="C200" s="16"/>
      <c r="E200" s="29" t="str">
        <f>"-5 ≤ x &lt; 0%"</f>
        <v>-5 ≤ x &lt; 0%</v>
      </c>
      <c r="F200" t="s">
        <v>35</v>
      </c>
      <c r="G200" s="16" t="s">
        <v>80</v>
      </c>
      <c r="H200" s="30" t="s">
        <v>36</v>
      </c>
      <c r="I200" s="16"/>
      <c r="J200" s="30"/>
      <c r="K200" s="47"/>
      <c r="L200" s="48"/>
      <c r="M200" s="48"/>
      <c r="N200" s="48"/>
      <c r="O200" s="48"/>
      <c r="P200" s="49"/>
      <c r="Q200" s="16"/>
      <c r="R200" s="154"/>
      <c r="S200" s="85"/>
      <c r="T200" s="85"/>
      <c r="U200" s="85"/>
      <c r="V200" s="85"/>
      <c r="W200" s="49"/>
      <c r="X200" s="16"/>
    </row>
    <row r="201" spans="1:44" x14ac:dyDescent="0.3">
      <c r="A201" s="16"/>
      <c r="B201" s="16"/>
      <c r="C201" s="16"/>
      <c r="E201" s="29" t="s">
        <v>105</v>
      </c>
      <c r="F201" t="s">
        <v>35</v>
      </c>
      <c r="G201" s="16" t="s">
        <v>80</v>
      </c>
      <c r="H201" s="30" t="s">
        <v>36</v>
      </c>
      <c r="I201" s="16"/>
      <c r="J201" s="30"/>
      <c r="K201" s="47"/>
      <c r="L201" s="48"/>
      <c r="M201" s="48"/>
      <c r="N201" s="48"/>
      <c r="O201" s="48"/>
      <c r="P201" s="49"/>
      <c r="Q201" s="16"/>
      <c r="R201" s="154"/>
      <c r="S201" s="85"/>
      <c r="T201" s="85"/>
      <c r="U201" s="85"/>
      <c r="V201" s="85"/>
      <c r="W201" s="49"/>
      <c r="X201" s="16"/>
    </row>
    <row r="202" spans="1:44" x14ac:dyDescent="0.3">
      <c r="A202" s="16"/>
      <c r="B202" s="16"/>
      <c r="C202" s="16"/>
      <c r="E202" s="29" t="s">
        <v>106</v>
      </c>
      <c r="F202" t="s">
        <v>35</v>
      </c>
      <c r="G202" s="16" t="s">
        <v>80</v>
      </c>
      <c r="H202" s="30" t="s">
        <v>36</v>
      </c>
      <c r="I202" s="16"/>
      <c r="J202" s="30"/>
      <c r="K202" s="47"/>
      <c r="L202" s="48"/>
      <c r="M202" s="48"/>
      <c r="N202" s="48"/>
      <c r="O202" s="48"/>
      <c r="P202" s="49"/>
      <c r="Q202" s="16"/>
      <c r="R202" s="154"/>
      <c r="S202" s="85"/>
      <c r="T202" s="85"/>
      <c r="U202" s="85"/>
      <c r="V202" s="85"/>
      <c r="W202" s="49"/>
      <c r="X202" s="16"/>
    </row>
    <row r="203" spans="1:44" x14ac:dyDescent="0.3">
      <c r="A203" s="16"/>
      <c r="B203" s="16"/>
      <c r="C203" s="16"/>
      <c r="E203" s="29" t="s">
        <v>107</v>
      </c>
      <c r="F203" t="s">
        <v>35</v>
      </c>
      <c r="G203" s="16" t="s">
        <v>80</v>
      </c>
      <c r="H203" s="30" t="s">
        <v>36</v>
      </c>
      <c r="I203" s="16"/>
      <c r="J203" s="30"/>
      <c r="K203" s="47"/>
      <c r="L203" s="48"/>
      <c r="M203" s="48"/>
      <c r="N203" s="48"/>
      <c r="O203" s="48"/>
      <c r="P203" s="49"/>
      <c r="Q203" s="16"/>
      <c r="R203" s="154"/>
      <c r="S203" s="85"/>
      <c r="T203" s="85"/>
      <c r="U203" s="85"/>
      <c r="V203" s="85"/>
      <c r="W203" s="49"/>
      <c r="X203" s="16"/>
    </row>
    <row r="204" spans="1:44" x14ac:dyDescent="0.3">
      <c r="A204" s="16"/>
      <c r="B204" s="16"/>
      <c r="C204" s="16"/>
      <c r="E204" s="29" t="s">
        <v>108</v>
      </c>
      <c r="F204" t="s">
        <v>35</v>
      </c>
      <c r="G204" s="16" t="s">
        <v>80</v>
      </c>
      <c r="H204" s="30" t="s">
        <v>36</v>
      </c>
      <c r="I204" s="16"/>
      <c r="J204" s="30"/>
      <c r="K204" s="47"/>
      <c r="L204" s="48"/>
      <c r="M204" s="48"/>
      <c r="N204" s="48"/>
      <c r="O204" s="48"/>
      <c r="P204" s="49"/>
      <c r="Q204" s="16"/>
      <c r="R204" s="154"/>
      <c r="S204" s="85"/>
      <c r="T204" s="85"/>
      <c r="U204" s="85"/>
      <c r="V204" s="85"/>
      <c r="W204" s="49"/>
      <c r="X204" s="16"/>
    </row>
    <row r="205" spans="1:44" x14ac:dyDescent="0.3">
      <c r="A205" s="16"/>
      <c r="B205" s="16"/>
      <c r="C205" s="16"/>
      <c r="E205" s="29" t="s">
        <v>109</v>
      </c>
      <c r="F205" t="s">
        <v>35</v>
      </c>
      <c r="G205" s="16" t="s">
        <v>80</v>
      </c>
      <c r="H205" s="30" t="s">
        <v>36</v>
      </c>
      <c r="I205" s="16"/>
      <c r="J205" s="30"/>
      <c r="K205" s="47"/>
      <c r="L205" s="48"/>
      <c r="M205" s="48"/>
      <c r="N205" s="48"/>
      <c r="O205" s="48"/>
      <c r="P205" s="49"/>
      <c r="Q205" s="16"/>
      <c r="R205" s="154"/>
      <c r="S205" s="85"/>
      <c r="T205" s="85"/>
      <c r="U205" s="85"/>
      <c r="V205" s="85"/>
      <c r="W205" s="49"/>
      <c r="X205" s="16"/>
    </row>
    <row r="206" spans="1:44" x14ac:dyDescent="0.3">
      <c r="A206" s="16"/>
      <c r="B206" s="16"/>
      <c r="C206" s="16"/>
      <c r="E206" s="29" t="s">
        <v>110</v>
      </c>
      <c r="F206" t="s">
        <v>35</v>
      </c>
      <c r="G206" s="16" t="s">
        <v>80</v>
      </c>
      <c r="H206" s="30" t="s">
        <v>36</v>
      </c>
      <c r="I206" s="16"/>
      <c r="J206" s="30"/>
      <c r="K206" s="47"/>
      <c r="L206" s="48"/>
      <c r="M206" s="48"/>
      <c r="N206" s="48"/>
      <c r="O206" s="48"/>
      <c r="P206" s="49"/>
      <c r="Q206" s="16"/>
      <c r="R206" s="154"/>
      <c r="S206" s="85"/>
      <c r="T206" s="85"/>
      <c r="U206" s="85"/>
      <c r="V206" s="85"/>
      <c r="W206" s="49"/>
      <c r="X206" s="16"/>
    </row>
    <row r="207" spans="1:44" x14ac:dyDescent="0.3">
      <c r="A207" s="16"/>
      <c r="B207" s="16"/>
      <c r="C207" s="16"/>
      <c r="E207" s="29" t="s">
        <v>111</v>
      </c>
      <c r="F207" t="s">
        <v>35</v>
      </c>
      <c r="G207" s="16" t="s">
        <v>80</v>
      </c>
      <c r="H207" s="30" t="s">
        <v>36</v>
      </c>
      <c r="I207" s="16"/>
      <c r="J207" s="30"/>
      <c r="K207" s="47"/>
      <c r="L207" s="48"/>
      <c r="M207" s="48"/>
      <c r="N207" s="48"/>
      <c r="O207" s="48"/>
      <c r="P207" s="49"/>
      <c r="Q207" s="16"/>
      <c r="R207" s="154"/>
      <c r="S207" s="85"/>
      <c r="T207" s="85"/>
      <c r="U207" s="85"/>
      <c r="V207" s="85"/>
      <c r="W207" s="49"/>
      <c r="X207" s="16"/>
    </row>
    <row r="208" spans="1:44" x14ac:dyDescent="0.3">
      <c r="A208" s="16"/>
      <c r="B208" s="16"/>
      <c r="C208" s="16"/>
      <c r="E208" s="29" t="s">
        <v>193</v>
      </c>
      <c r="F208" t="s">
        <v>35</v>
      </c>
      <c r="G208" s="16" t="s">
        <v>80</v>
      </c>
      <c r="H208" s="30" t="s">
        <v>36</v>
      </c>
      <c r="I208" s="16"/>
      <c r="J208" s="30"/>
      <c r="K208" s="47"/>
      <c r="L208" s="48"/>
      <c r="M208" s="48"/>
      <c r="N208" s="48"/>
      <c r="O208" s="48"/>
      <c r="P208" s="49"/>
      <c r="Q208" s="16"/>
      <c r="R208" s="154"/>
      <c r="S208" s="85"/>
      <c r="T208" s="85"/>
      <c r="U208" s="85"/>
      <c r="V208" s="85"/>
      <c r="W208" s="49"/>
      <c r="X208" s="16"/>
    </row>
    <row r="209" spans="1:24" x14ac:dyDescent="0.3">
      <c r="A209" s="16"/>
      <c r="B209" s="16"/>
      <c r="C209" s="16"/>
      <c r="E209" s="17" t="s">
        <v>112</v>
      </c>
      <c r="F209" t="s">
        <v>35</v>
      </c>
      <c r="G209" s="16" t="s">
        <v>80</v>
      </c>
      <c r="H209" s="30" t="s">
        <v>36</v>
      </c>
      <c r="I209" s="16"/>
      <c r="J209" s="30"/>
      <c r="K209" s="52"/>
      <c r="L209" s="53"/>
      <c r="M209" s="53"/>
      <c r="N209" s="53"/>
      <c r="O209" s="53"/>
      <c r="P209" s="54"/>
      <c r="Q209" s="16"/>
      <c r="R209" s="88"/>
      <c r="S209" s="31">
        <f>SUM(S199:S208)</f>
        <v>0</v>
      </c>
      <c r="T209" s="31">
        <f>SUM(T199:T208)</f>
        <v>0</v>
      </c>
      <c r="U209" s="31">
        <f>SUM(U199:U208)</f>
        <v>0</v>
      </c>
      <c r="V209" s="31">
        <f>SUM(V199:V208)</f>
        <v>0</v>
      </c>
      <c r="W209" s="54"/>
      <c r="X209" s="16"/>
    </row>
    <row r="210" spans="1:24" x14ac:dyDescent="0.3">
      <c r="A210" s="16"/>
      <c r="B210" s="16"/>
      <c r="C210" s="16"/>
      <c r="E210" s="17"/>
      <c r="F210" s="16"/>
      <c r="G210" s="123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24"/>
      <c r="S210" s="16"/>
      <c r="T210" s="16"/>
      <c r="U210" s="16"/>
      <c r="V210" s="16"/>
      <c r="W210" s="124"/>
      <c r="X210" s="16"/>
    </row>
    <row r="211" spans="1:24" x14ac:dyDescent="0.3">
      <c r="A211" s="16"/>
      <c r="B211" s="16"/>
      <c r="C211" s="16"/>
      <c r="D211" s="16"/>
      <c r="E211" s="16" t="s">
        <v>178</v>
      </c>
      <c r="F211" t="s">
        <v>35</v>
      </c>
      <c r="G211" s="16" t="s">
        <v>80</v>
      </c>
      <c r="H211" s="30" t="s">
        <v>36</v>
      </c>
      <c r="I211" s="30"/>
      <c r="J211" s="30"/>
      <c r="K211" s="64"/>
      <c r="L211" s="65"/>
      <c r="M211" s="65"/>
      <c r="N211" s="65"/>
      <c r="O211" s="65"/>
      <c r="P211" s="66"/>
      <c r="Q211" s="16"/>
      <c r="R211" s="140"/>
      <c r="S211" s="85"/>
      <c r="T211" s="85"/>
      <c r="U211" s="85"/>
      <c r="V211" s="85"/>
      <c r="W211" s="140"/>
      <c r="X211" s="16"/>
    </row>
    <row r="212" spans="1:24" x14ac:dyDescent="0.3">
      <c r="A212" s="16"/>
      <c r="B212" s="16"/>
      <c r="C212" s="16"/>
      <c r="D212" s="16"/>
      <c r="E212" s="17"/>
      <c r="F212" s="16"/>
      <c r="G212" s="25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</row>
    <row r="213" spans="1:24" x14ac:dyDescent="0.3">
      <c r="A213" s="16"/>
      <c r="B213" s="16"/>
      <c r="C213" s="16"/>
      <c r="E213" s="28" t="s">
        <v>103</v>
      </c>
      <c r="F213" s="28" t="s">
        <v>32</v>
      </c>
      <c r="G213" s="17" t="s">
        <v>33</v>
      </c>
      <c r="H213" s="17" t="s">
        <v>3</v>
      </c>
      <c r="I213" s="17" t="s">
        <v>113</v>
      </c>
      <c r="J213" s="27"/>
      <c r="K213" s="27"/>
      <c r="L213" s="27"/>
      <c r="M213" s="27"/>
      <c r="N213" s="27"/>
      <c r="O213" s="27"/>
      <c r="P213" s="16"/>
      <c r="Q213" s="16"/>
      <c r="R213" s="16"/>
      <c r="S213" s="16"/>
      <c r="T213" s="16"/>
      <c r="U213" s="16"/>
      <c r="V213" s="16"/>
      <c r="W213" s="16"/>
      <c r="X213" s="16"/>
    </row>
    <row r="214" spans="1:24" x14ac:dyDescent="0.3">
      <c r="A214" s="16"/>
      <c r="B214" s="16"/>
      <c r="C214" s="16"/>
      <c r="E214" s="34" t="s">
        <v>104</v>
      </c>
      <c r="F214" t="s">
        <v>35</v>
      </c>
      <c r="G214" s="16" t="s">
        <v>80</v>
      </c>
      <c r="H214" s="30" t="s">
        <v>18</v>
      </c>
      <c r="I214" s="96">
        <v>-0.05</v>
      </c>
      <c r="J214" s="30"/>
      <c r="K214" s="42"/>
      <c r="L214" s="43"/>
      <c r="M214" s="43"/>
      <c r="N214" s="43"/>
      <c r="O214" s="43"/>
      <c r="P214" s="44"/>
      <c r="Q214" s="16"/>
      <c r="R214" s="125"/>
      <c r="S214" s="147" t="e">
        <f t="shared" ref="S214:V223" si="44">S199/S$209</f>
        <v>#DIV/0!</v>
      </c>
      <c r="T214" s="147" t="e">
        <f t="shared" si="44"/>
        <v>#DIV/0!</v>
      </c>
      <c r="U214" s="147" t="e">
        <f t="shared" si="44"/>
        <v>#DIV/0!</v>
      </c>
      <c r="V214" s="147" t="e">
        <f t="shared" si="44"/>
        <v>#DIV/0!</v>
      </c>
      <c r="W214" s="44"/>
      <c r="X214" s="16"/>
    </row>
    <row r="215" spans="1:24" x14ac:dyDescent="0.3">
      <c r="A215" s="16"/>
      <c r="B215" s="16"/>
      <c r="C215" s="16"/>
      <c r="E215" s="29" t="str">
        <f>"-5 ≤ x &lt; 0%"</f>
        <v>-5 ≤ x &lt; 0%</v>
      </c>
      <c r="F215" t="s">
        <v>35</v>
      </c>
      <c r="G215" s="16" t="s">
        <v>80</v>
      </c>
      <c r="H215" s="30" t="s">
        <v>18</v>
      </c>
      <c r="I215" s="96">
        <v>-2.5000000000000001E-2</v>
      </c>
      <c r="J215" s="30"/>
      <c r="K215" s="47"/>
      <c r="L215" s="48"/>
      <c r="M215" s="48"/>
      <c r="N215" s="48"/>
      <c r="O215" s="48"/>
      <c r="P215" s="49"/>
      <c r="Q215" s="16"/>
      <c r="R215" s="154"/>
      <c r="S215" s="147" t="e">
        <f t="shared" si="44"/>
        <v>#DIV/0!</v>
      </c>
      <c r="T215" s="147" t="e">
        <f t="shared" si="44"/>
        <v>#DIV/0!</v>
      </c>
      <c r="U215" s="147" t="e">
        <f t="shared" si="44"/>
        <v>#DIV/0!</v>
      </c>
      <c r="V215" s="147" t="e">
        <f t="shared" si="44"/>
        <v>#DIV/0!</v>
      </c>
      <c r="W215" s="49"/>
      <c r="X215" s="16"/>
    </row>
    <row r="216" spans="1:24" x14ac:dyDescent="0.3">
      <c r="A216" s="16"/>
      <c r="B216" s="16"/>
      <c r="C216" s="16"/>
      <c r="E216" s="29" t="s">
        <v>105</v>
      </c>
      <c r="F216" t="s">
        <v>35</v>
      </c>
      <c r="G216" s="16" t="s">
        <v>80</v>
      </c>
      <c r="H216" s="30" t="s">
        <v>18</v>
      </c>
      <c r="I216" s="96">
        <v>0</v>
      </c>
      <c r="J216" s="30"/>
      <c r="K216" s="47"/>
      <c r="L216" s="48"/>
      <c r="M216" s="48"/>
      <c r="N216" s="48"/>
      <c r="O216" s="48"/>
      <c r="P216" s="49"/>
      <c r="Q216" s="16"/>
      <c r="R216" s="154"/>
      <c r="S216" s="147" t="e">
        <f t="shared" si="44"/>
        <v>#DIV/0!</v>
      </c>
      <c r="T216" s="147" t="e">
        <f t="shared" si="44"/>
        <v>#DIV/0!</v>
      </c>
      <c r="U216" s="147" t="e">
        <f t="shared" si="44"/>
        <v>#DIV/0!</v>
      </c>
      <c r="V216" s="147" t="e">
        <f t="shared" si="44"/>
        <v>#DIV/0!</v>
      </c>
      <c r="W216" s="49"/>
      <c r="X216" s="16"/>
    </row>
    <row r="217" spans="1:24" x14ac:dyDescent="0.3">
      <c r="A217" s="16"/>
      <c r="B217" s="16"/>
      <c r="C217" s="16"/>
      <c r="E217" s="29" t="s">
        <v>106</v>
      </c>
      <c r="F217" t="s">
        <v>35</v>
      </c>
      <c r="G217" s="16" t="s">
        <v>80</v>
      </c>
      <c r="H217" s="30" t="s">
        <v>18</v>
      </c>
      <c r="I217" s="96">
        <v>2.5000000000000001E-2</v>
      </c>
      <c r="J217" s="30"/>
      <c r="K217" s="47"/>
      <c r="L217" s="48"/>
      <c r="M217" s="48"/>
      <c r="N217" s="48"/>
      <c r="O217" s="48"/>
      <c r="P217" s="49"/>
      <c r="Q217" s="16"/>
      <c r="R217" s="154"/>
      <c r="S217" s="147" t="e">
        <f t="shared" si="44"/>
        <v>#DIV/0!</v>
      </c>
      <c r="T217" s="147" t="e">
        <f t="shared" si="44"/>
        <v>#DIV/0!</v>
      </c>
      <c r="U217" s="147" t="e">
        <f t="shared" si="44"/>
        <v>#DIV/0!</v>
      </c>
      <c r="V217" s="147" t="e">
        <f t="shared" si="44"/>
        <v>#DIV/0!</v>
      </c>
      <c r="W217" s="49"/>
      <c r="X217" s="16"/>
    </row>
    <row r="218" spans="1:24" x14ac:dyDescent="0.3">
      <c r="A218" s="16"/>
      <c r="B218" s="16"/>
      <c r="C218" s="16"/>
      <c r="E218" s="29" t="s">
        <v>107</v>
      </c>
      <c r="F218" t="s">
        <v>35</v>
      </c>
      <c r="G218" s="16" t="s">
        <v>80</v>
      </c>
      <c r="H218" s="30" t="s">
        <v>18</v>
      </c>
      <c r="I218" s="96">
        <v>7.4999999999999997E-2</v>
      </c>
      <c r="J218" s="30"/>
      <c r="K218" s="47"/>
      <c r="L218" s="48"/>
      <c r="M218" s="48"/>
      <c r="N218" s="48"/>
      <c r="O218" s="48"/>
      <c r="P218" s="49"/>
      <c r="Q218" s="16"/>
      <c r="R218" s="154"/>
      <c r="S218" s="147" t="e">
        <f t="shared" si="44"/>
        <v>#DIV/0!</v>
      </c>
      <c r="T218" s="147" t="e">
        <f t="shared" si="44"/>
        <v>#DIV/0!</v>
      </c>
      <c r="U218" s="147" t="e">
        <f t="shared" si="44"/>
        <v>#DIV/0!</v>
      </c>
      <c r="V218" s="147" t="e">
        <f t="shared" si="44"/>
        <v>#DIV/0!</v>
      </c>
      <c r="W218" s="49"/>
      <c r="X218" s="16"/>
    </row>
    <row r="219" spans="1:24" x14ac:dyDescent="0.3">
      <c r="A219" s="16"/>
      <c r="B219" s="16"/>
      <c r="C219" s="16"/>
      <c r="E219" s="29" t="s">
        <v>108</v>
      </c>
      <c r="F219" t="s">
        <v>35</v>
      </c>
      <c r="G219" s="16" t="s">
        <v>80</v>
      </c>
      <c r="H219" s="30" t="s">
        <v>18</v>
      </c>
      <c r="I219" s="96">
        <v>0.15</v>
      </c>
      <c r="J219" s="30"/>
      <c r="K219" s="47"/>
      <c r="L219" s="48"/>
      <c r="M219" s="48"/>
      <c r="N219" s="48"/>
      <c r="O219" s="48"/>
      <c r="P219" s="49"/>
      <c r="Q219" s="16"/>
      <c r="R219" s="154"/>
      <c r="S219" s="147" t="e">
        <f t="shared" si="44"/>
        <v>#DIV/0!</v>
      </c>
      <c r="T219" s="147" t="e">
        <f t="shared" si="44"/>
        <v>#DIV/0!</v>
      </c>
      <c r="U219" s="147" t="e">
        <f t="shared" si="44"/>
        <v>#DIV/0!</v>
      </c>
      <c r="V219" s="147" t="e">
        <f t="shared" si="44"/>
        <v>#DIV/0!</v>
      </c>
      <c r="W219" s="49"/>
      <c r="X219" s="16"/>
    </row>
    <row r="220" spans="1:24" x14ac:dyDescent="0.3">
      <c r="A220" s="16"/>
      <c r="B220" s="16"/>
      <c r="C220" s="16"/>
      <c r="E220" s="29" t="s">
        <v>109</v>
      </c>
      <c r="F220" t="s">
        <v>35</v>
      </c>
      <c r="G220" s="16" t="s">
        <v>80</v>
      </c>
      <c r="H220" s="30" t="s">
        <v>18</v>
      </c>
      <c r="I220" s="96">
        <v>0.25</v>
      </c>
      <c r="J220" s="30"/>
      <c r="K220" s="47"/>
      <c r="L220" s="48"/>
      <c r="M220" s="48"/>
      <c r="N220" s="48"/>
      <c r="O220" s="48"/>
      <c r="P220" s="49"/>
      <c r="Q220" s="16"/>
      <c r="R220" s="154"/>
      <c r="S220" s="147" t="e">
        <f t="shared" si="44"/>
        <v>#DIV/0!</v>
      </c>
      <c r="T220" s="147" t="e">
        <f t="shared" si="44"/>
        <v>#DIV/0!</v>
      </c>
      <c r="U220" s="147" t="e">
        <f t="shared" si="44"/>
        <v>#DIV/0!</v>
      </c>
      <c r="V220" s="147" t="e">
        <f t="shared" si="44"/>
        <v>#DIV/0!</v>
      </c>
      <c r="W220" s="49"/>
      <c r="X220" s="16"/>
    </row>
    <row r="221" spans="1:24" x14ac:dyDescent="0.3">
      <c r="A221" s="16"/>
      <c r="B221" s="16"/>
      <c r="C221" s="16"/>
      <c r="E221" s="29" t="s">
        <v>110</v>
      </c>
      <c r="F221" t="s">
        <v>35</v>
      </c>
      <c r="G221" s="16" t="s">
        <v>80</v>
      </c>
      <c r="H221" s="30" t="s">
        <v>18</v>
      </c>
      <c r="I221" s="96">
        <v>0.4</v>
      </c>
      <c r="J221" s="30"/>
      <c r="K221" s="47"/>
      <c r="L221" s="48"/>
      <c r="M221" s="48"/>
      <c r="N221" s="48"/>
      <c r="O221" s="48"/>
      <c r="P221" s="49"/>
      <c r="Q221" s="16"/>
      <c r="R221" s="154"/>
      <c r="S221" s="147" t="e">
        <f t="shared" si="44"/>
        <v>#DIV/0!</v>
      </c>
      <c r="T221" s="147" t="e">
        <f t="shared" si="44"/>
        <v>#DIV/0!</v>
      </c>
      <c r="U221" s="147" t="e">
        <f t="shared" si="44"/>
        <v>#DIV/0!</v>
      </c>
      <c r="V221" s="147" t="e">
        <f t="shared" si="44"/>
        <v>#DIV/0!</v>
      </c>
      <c r="W221" s="49"/>
      <c r="X221" s="16"/>
    </row>
    <row r="222" spans="1:24" x14ac:dyDescent="0.3">
      <c r="A222" s="16"/>
      <c r="B222" s="16"/>
      <c r="C222" s="16"/>
      <c r="E222" s="29" t="s">
        <v>111</v>
      </c>
      <c r="F222" t="s">
        <v>35</v>
      </c>
      <c r="G222" s="16" t="s">
        <v>80</v>
      </c>
      <c r="H222" s="30" t="s">
        <v>18</v>
      </c>
      <c r="I222" s="96">
        <v>0.5</v>
      </c>
      <c r="J222" s="30"/>
      <c r="K222" s="47"/>
      <c r="L222" s="48"/>
      <c r="M222" s="48"/>
      <c r="N222" s="48"/>
      <c r="O222" s="48"/>
      <c r="P222" s="49"/>
      <c r="Q222" s="16"/>
      <c r="R222" s="154"/>
      <c r="S222" s="147" t="e">
        <f t="shared" si="44"/>
        <v>#DIV/0!</v>
      </c>
      <c r="T222" s="147" t="e">
        <f t="shared" si="44"/>
        <v>#DIV/0!</v>
      </c>
      <c r="U222" s="147" t="e">
        <f t="shared" si="44"/>
        <v>#DIV/0!</v>
      </c>
      <c r="V222" s="147" t="e">
        <f t="shared" si="44"/>
        <v>#DIV/0!</v>
      </c>
      <c r="W222" s="49"/>
      <c r="X222" s="16"/>
    </row>
    <row r="223" spans="1:24" x14ac:dyDescent="0.3">
      <c r="A223" s="16"/>
      <c r="B223" s="16"/>
      <c r="C223" s="16"/>
      <c r="E223" s="29" t="s">
        <v>193</v>
      </c>
      <c r="F223" t="s">
        <v>35</v>
      </c>
      <c r="G223" s="16" t="s">
        <v>80</v>
      </c>
      <c r="H223" s="30" t="s">
        <v>18</v>
      </c>
      <c r="I223" s="96"/>
      <c r="J223" s="30"/>
      <c r="K223" s="47"/>
      <c r="L223" s="48"/>
      <c r="M223" s="48"/>
      <c r="N223" s="48"/>
      <c r="O223" s="48"/>
      <c r="P223" s="49"/>
      <c r="Q223" s="16"/>
      <c r="R223" s="154"/>
      <c r="S223" s="147" t="e">
        <f t="shared" si="44"/>
        <v>#DIV/0!</v>
      </c>
      <c r="T223" s="147" t="e">
        <f t="shared" si="44"/>
        <v>#DIV/0!</v>
      </c>
      <c r="U223" s="147" t="e">
        <f t="shared" si="44"/>
        <v>#DIV/0!</v>
      </c>
      <c r="V223" s="147" t="e">
        <f t="shared" si="44"/>
        <v>#DIV/0!</v>
      </c>
      <c r="W223" s="49"/>
      <c r="X223" s="16"/>
    </row>
    <row r="224" spans="1:24" x14ac:dyDescent="0.3">
      <c r="A224" s="16"/>
      <c r="B224" s="16"/>
      <c r="C224" s="16"/>
      <c r="E224" s="17" t="s">
        <v>112</v>
      </c>
      <c r="F224" t="s">
        <v>35</v>
      </c>
      <c r="G224" s="16" t="s">
        <v>80</v>
      </c>
      <c r="H224" s="30" t="s">
        <v>18</v>
      </c>
      <c r="I224" s="16"/>
      <c r="J224" s="30"/>
      <c r="K224" s="52"/>
      <c r="L224" s="53"/>
      <c r="M224" s="53"/>
      <c r="N224" s="53"/>
      <c r="O224" s="53"/>
      <c r="P224" s="54"/>
      <c r="Q224" s="16"/>
      <c r="R224" s="88"/>
      <c r="S224" s="46" t="e">
        <f>SUM(S214:S223)</f>
        <v>#DIV/0!</v>
      </c>
      <c r="T224" s="46" t="e">
        <f>SUM(T214:T223)</f>
        <v>#DIV/0!</v>
      </c>
      <c r="U224" s="46" t="e">
        <f>SUM(U214:U223)</f>
        <v>#DIV/0!</v>
      </c>
      <c r="V224" s="46" t="e">
        <f>SUM(V214:V223)</f>
        <v>#DIV/0!</v>
      </c>
      <c r="W224" s="54"/>
      <c r="X224" s="16"/>
    </row>
    <row r="225" spans="1:44" x14ac:dyDescent="0.3">
      <c r="A225" s="12"/>
      <c r="B225" s="17"/>
      <c r="C225" s="16"/>
      <c r="E225" s="16"/>
      <c r="F225" s="16"/>
      <c r="G225" s="16"/>
      <c r="H225" s="16"/>
      <c r="I225" s="16"/>
      <c r="J225" s="16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6"/>
    </row>
    <row r="226" spans="1:44" x14ac:dyDescent="0.3">
      <c r="A226" s="16"/>
      <c r="B226" s="16"/>
      <c r="C226" s="17" t="s">
        <v>116</v>
      </c>
      <c r="E226" s="16"/>
      <c r="F226" s="16"/>
      <c r="G226" s="25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2"/>
      <c r="AR226" s="16"/>
    </row>
    <row r="227" spans="1:44" x14ac:dyDescent="0.3">
      <c r="A227" s="16"/>
      <c r="B227" s="16"/>
      <c r="C227" s="16"/>
      <c r="E227" s="28" t="s">
        <v>103</v>
      </c>
      <c r="F227" s="28" t="s">
        <v>32</v>
      </c>
      <c r="G227" s="17" t="s">
        <v>33</v>
      </c>
      <c r="H227" s="17" t="s">
        <v>3</v>
      </c>
      <c r="I227" s="16"/>
      <c r="J227" s="27"/>
      <c r="K227" s="27"/>
      <c r="L227" s="27"/>
      <c r="M227" s="27"/>
      <c r="N227" s="27"/>
      <c r="O227" s="27"/>
      <c r="P227" s="16"/>
      <c r="Q227" s="16"/>
      <c r="R227" s="16"/>
      <c r="S227" s="16"/>
      <c r="T227" s="16"/>
      <c r="U227" s="16"/>
      <c r="V227" s="16"/>
      <c r="W227" s="16"/>
      <c r="X227" s="16"/>
    </row>
    <row r="228" spans="1:44" x14ac:dyDescent="0.3">
      <c r="A228" s="16"/>
      <c r="B228" s="16"/>
      <c r="C228" s="16"/>
      <c r="E228" s="34" t="s">
        <v>104</v>
      </c>
      <c r="F228" t="s">
        <v>46</v>
      </c>
      <c r="G228" s="16" t="s">
        <v>80</v>
      </c>
      <c r="H228" s="30" t="s">
        <v>36</v>
      </c>
      <c r="I228" s="16"/>
      <c r="J228" s="30"/>
      <c r="K228" s="42"/>
      <c r="L228" s="43"/>
      <c r="M228" s="43"/>
      <c r="N228" s="43"/>
      <c r="O228" s="43"/>
      <c r="P228" s="44"/>
      <c r="Q228" s="16"/>
      <c r="R228" s="125"/>
      <c r="S228" s="85"/>
      <c r="T228" s="85"/>
      <c r="U228" s="85"/>
      <c r="V228" s="85"/>
      <c r="W228" s="44"/>
      <c r="X228" s="16"/>
    </row>
    <row r="229" spans="1:44" x14ac:dyDescent="0.3">
      <c r="A229" s="16"/>
      <c r="B229" s="16"/>
      <c r="C229" s="16"/>
      <c r="E229" s="29" t="str">
        <f>"-5 ≤ x &lt; 0%"</f>
        <v>-5 ≤ x &lt; 0%</v>
      </c>
      <c r="F229" t="s">
        <v>46</v>
      </c>
      <c r="G229" s="16" t="s">
        <v>80</v>
      </c>
      <c r="H229" s="30" t="s">
        <v>36</v>
      </c>
      <c r="I229" s="16"/>
      <c r="J229" s="30"/>
      <c r="K229" s="47"/>
      <c r="L229" s="48"/>
      <c r="M229" s="48"/>
      <c r="N229" s="48"/>
      <c r="O229" s="48"/>
      <c r="P229" s="49"/>
      <c r="Q229" s="16"/>
      <c r="R229" s="154"/>
      <c r="S229" s="85"/>
      <c r="T229" s="85"/>
      <c r="U229" s="85"/>
      <c r="V229" s="85"/>
      <c r="W229" s="49"/>
      <c r="X229" s="16"/>
    </row>
    <row r="230" spans="1:44" x14ac:dyDescent="0.3">
      <c r="A230" s="16"/>
      <c r="B230" s="16"/>
      <c r="C230" s="16"/>
      <c r="E230" s="29" t="s">
        <v>105</v>
      </c>
      <c r="F230" t="s">
        <v>46</v>
      </c>
      <c r="G230" s="16" t="s">
        <v>80</v>
      </c>
      <c r="H230" s="30" t="s">
        <v>36</v>
      </c>
      <c r="I230" s="16"/>
      <c r="J230" s="30"/>
      <c r="K230" s="47"/>
      <c r="L230" s="48"/>
      <c r="M230" s="48"/>
      <c r="N230" s="48"/>
      <c r="O230" s="48"/>
      <c r="P230" s="49"/>
      <c r="Q230" s="16"/>
      <c r="R230" s="154"/>
      <c r="S230" s="85"/>
      <c r="T230" s="85"/>
      <c r="U230" s="85"/>
      <c r="V230" s="85"/>
      <c r="W230" s="49"/>
      <c r="X230" s="16"/>
    </row>
    <row r="231" spans="1:44" x14ac:dyDescent="0.3">
      <c r="A231" s="16"/>
      <c r="B231" s="16"/>
      <c r="C231" s="16"/>
      <c r="E231" s="29" t="s">
        <v>106</v>
      </c>
      <c r="F231" t="s">
        <v>46</v>
      </c>
      <c r="G231" s="16" t="s">
        <v>80</v>
      </c>
      <c r="H231" s="30" t="s">
        <v>36</v>
      </c>
      <c r="I231" s="16"/>
      <c r="J231" s="30"/>
      <c r="K231" s="47"/>
      <c r="L231" s="48"/>
      <c r="M231" s="48"/>
      <c r="N231" s="48"/>
      <c r="O231" s="48"/>
      <c r="P231" s="49"/>
      <c r="Q231" s="16"/>
      <c r="R231" s="154"/>
      <c r="S231" s="85"/>
      <c r="T231" s="85"/>
      <c r="U231" s="85"/>
      <c r="V231" s="85"/>
      <c r="W231" s="49"/>
      <c r="X231" s="16"/>
    </row>
    <row r="232" spans="1:44" x14ac:dyDescent="0.3">
      <c r="A232" s="16"/>
      <c r="B232" s="16"/>
      <c r="C232" s="16"/>
      <c r="E232" s="29" t="s">
        <v>107</v>
      </c>
      <c r="F232" t="s">
        <v>46</v>
      </c>
      <c r="G232" s="16" t="s">
        <v>80</v>
      </c>
      <c r="H232" s="30" t="s">
        <v>36</v>
      </c>
      <c r="I232" s="16"/>
      <c r="J232" s="30"/>
      <c r="K232" s="47"/>
      <c r="L232" s="48"/>
      <c r="M232" s="48"/>
      <c r="N232" s="48"/>
      <c r="O232" s="48"/>
      <c r="P232" s="49"/>
      <c r="Q232" s="16"/>
      <c r="R232" s="154"/>
      <c r="S232" s="85"/>
      <c r="T232" s="85"/>
      <c r="U232" s="85"/>
      <c r="V232" s="85"/>
      <c r="W232" s="49"/>
      <c r="X232" s="16"/>
    </row>
    <row r="233" spans="1:44" x14ac:dyDescent="0.3">
      <c r="A233" s="16"/>
      <c r="B233" s="16"/>
      <c r="C233" s="16"/>
      <c r="E233" s="29" t="s">
        <v>108</v>
      </c>
      <c r="F233" t="s">
        <v>46</v>
      </c>
      <c r="G233" s="16" t="s">
        <v>80</v>
      </c>
      <c r="H233" s="30" t="s">
        <v>36</v>
      </c>
      <c r="I233" s="16"/>
      <c r="J233" s="30"/>
      <c r="K233" s="47"/>
      <c r="L233" s="48"/>
      <c r="M233" s="48"/>
      <c r="N233" s="48"/>
      <c r="O233" s="48"/>
      <c r="P233" s="49"/>
      <c r="Q233" s="16"/>
      <c r="R233" s="154"/>
      <c r="S233" s="85"/>
      <c r="T233" s="85"/>
      <c r="U233" s="85"/>
      <c r="V233" s="85"/>
      <c r="W233" s="49"/>
      <c r="X233" s="16"/>
    </row>
    <row r="234" spans="1:44" x14ac:dyDescent="0.3">
      <c r="A234" s="16"/>
      <c r="B234" s="16"/>
      <c r="C234" s="16"/>
      <c r="E234" s="29" t="s">
        <v>109</v>
      </c>
      <c r="F234" t="s">
        <v>46</v>
      </c>
      <c r="G234" s="16" t="s">
        <v>80</v>
      </c>
      <c r="H234" s="30" t="s">
        <v>36</v>
      </c>
      <c r="I234" s="16"/>
      <c r="J234" s="30"/>
      <c r="K234" s="47"/>
      <c r="L234" s="48"/>
      <c r="M234" s="48"/>
      <c r="N234" s="48"/>
      <c r="O234" s="48"/>
      <c r="P234" s="49"/>
      <c r="Q234" s="16"/>
      <c r="R234" s="154"/>
      <c r="S234" s="85"/>
      <c r="T234" s="85"/>
      <c r="U234" s="85"/>
      <c r="V234" s="85"/>
      <c r="W234" s="49"/>
      <c r="X234" s="16"/>
    </row>
    <row r="235" spans="1:44" x14ac:dyDescent="0.3">
      <c r="A235" s="16"/>
      <c r="B235" s="16"/>
      <c r="C235" s="16"/>
      <c r="E235" s="29" t="s">
        <v>110</v>
      </c>
      <c r="F235" t="s">
        <v>46</v>
      </c>
      <c r="G235" s="16" t="s">
        <v>80</v>
      </c>
      <c r="H235" s="30" t="s">
        <v>36</v>
      </c>
      <c r="I235" s="16"/>
      <c r="J235" s="30"/>
      <c r="K235" s="47"/>
      <c r="L235" s="48"/>
      <c r="M235" s="48"/>
      <c r="N235" s="48"/>
      <c r="O235" s="48"/>
      <c r="P235" s="49"/>
      <c r="Q235" s="16"/>
      <c r="R235" s="154"/>
      <c r="S235" s="85"/>
      <c r="T235" s="85"/>
      <c r="U235" s="85"/>
      <c r="V235" s="85"/>
      <c r="W235" s="49"/>
      <c r="X235" s="16"/>
    </row>
    <row r="236" spans="1:44" x14ac:dyDescent="0.3">
      <c r="A236" s="16"/>
      <c r="B236" s="16"/>
      <c r="C236" s="16"/>
      <c r="E236" s="29" t="s">
        <v>111</v>
      </c>
      <c r="F236" t="s">
        <v>46</v>
      </c>
      <c r="G236" s="16" t="s">
        <v>80</v>
      </c>
      <c r="H236" s="30" t="s">
        <v>36</v>
      </c>
      <c r="I236" s="16"/>
      <c r="J236" s="30"/>
      <c r="K236" s="47"/>
      <c r="L236" s="48"/>
      <c r="M236" s="48"/>
      <c r="N236" s="48"/>
      <c r="O236" s="48"/>
      <c r="P236" s="49"/>
      <c r="Q236" s="16"/>
      <c r="R236" s="154"/>
      <c r="S236" s="85"/>
      <c r="T236" s="85"/>
      <c r="U236" s="85"/>
      <c r="V236" s="85"/>
      <c r="W236" s="49"/>
      <c r="X236" s="16"/>
    </row>
    <row r="237" spans="1:44" x14ac:dyDescent="0.3">
      <c r="A237" s="16"/>
      <c r="B237" s="16"/>
      <c r="C237" s="16"/>
      <c r="E237" s="29" t="s">
        <v>193</v>
      </c>
      <c r="F237" t="s">
        <v>46</v>
      </c>
      <c r="G237" s="16" t="s">
        <v>80</v>
      </c>
      <c r="H237" s="30" t="s">
        <v>36</v>
      </c>
      <c r="I237" s="16"/>
      <c r="J237" s="30"/>
      <c r="K237" s="47"/>
      <c r="L237" s="48"/>
      <c r="M237" s="48"/>
      <c r="N237" s="48"/>
      <c r="O237" s="48"/>
      <c r="P237" s="49"/>
      <c r="Q237" s="16"/>
      <c r="R237" s="154"/>
      <c r="S237" s="85"/>
      <c r="T237" s="85"/>
      <c r="U237" s="85"/>
      <c r="V237" s="85"/>
      <c r="W237" s="49"/>
      <c r="X237" s="16"/>
    </row>
    <row r="238" spans="1:44" x14ac:dyDescent="0.3">
      <c r="A238" s="16"/>
      <c r="B238" s="16"/>
      <c r="C238" s="16"/>
      <c r="E238" s="17" t="s">
        <v>112</v>
      </c>
      <c r="F238" t="s">
        <v>46</v>
      </c>
      <c r="G238" s="16" t="s">
        <v>80</v>
      </c>
      <c r="H238" s="30" t="s">
        <v>36</v>
      </c>
      <c r="I238" s="16"/>
      <c r="J238" s="30"/>
      <c r="K238" s="52"/>
      <c r="L238" s="53"/>
      <c r="M238" s="53"/>
      <c r="N238" s="53"/>
      <c r="O238" s="53"/>
      <c r="P238" s="54"/>
      <c r="Q238" s="16"/>
      <c r="R238" s="88"/>
      <c r="S238" s="31">
        <f>SUM(S228:S237)</f>
        <v>0</v>
      </c>
      <c r="T238" s="31">
        <f>SUM(T228:T237)</f>
        <v>0</v>
      </c>
      <c r="U238" s="31">
        <f>SUM(U228:U237)</f>
        <v>0</v>
      </c>
      <c r="V238" s="31">
        <f>SUM(V228:V237)</f>
        <v>0</v>
      </c>
      <c r="W238" s="54"/>
      <c r="X238" s="16"/>
    </row>
    <row r="239" spans="1:44" x14ac:dyDescent="0.3">
      <c r="A239" s="16"/>
      <c r="B239" s="16"/>
      <c r="C239" s="16"/>
      <c r="E239" s="17"/>
      <c r="F239" s="16"/>
      <c r="G239" s="123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24"/>
      <c r="S239" s="16"/>
      <c r="T239" s="16"/>
      <c r="U239" s="16"/>
      <c r="V239" s="16"/>
      <c r="W239" s="124"/>
      <c r="X239" s="16"/>
    </row>
    <row r="240" spans="1:44" x14ac:dyDescent="0.3">
      <c r="A240" s="16"/>
      <c r="B240" s="16"/>
      <c r="C240" s="16"/>
      <c r="D240" s="16"/>
      <c r="E240" s="16" t="s">
        <v>178</v>
      </c>
      <c r="F240" t="s">
        <v>46</v>
      </c>
      <c r="G240" s="16" t="s">
        <v>80</v>
      </c>
      <c r="H240" s="30" t="s">
        <v>36</v>
      </c>
      <c r="I240" s="30"/>
      <c r="J240" s="30"/>
      <c r="K240" s="64"/>
      <c r="L240" s="65"/>
      <c r="M240" s="65"/>
      <c r="N240" s="65"/>
      <c r="O240" s="65"/>
      <c r="P240" s="66"/>
      <c r="Q240" s="16"/>
      <c r="R240" s="140"/>
      <c r="S240" s="85"/>
      <c r="T240" s="85"/>
      <c r="U240" s="85"/>
      <c r="V240" s="85"/>
      <c r="W240" s="140"/>
      <c r="X240" s="16"/>
    </row>
    <row r="241" spans="1:44" x14ac:dyDescent="0.3">
      <c r="A241" s="16"/>
      <c r="B241" s="16"/>
      <c r="C241" s="16"/>
      <c r="D241" s="16"/>
      <c r="E241" s="17"/>
      <c r="F241" s="16"/>
      <c r="G241" s="25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</row>
    <row r="242" spans="1:44" x14ac:dyDescent="0.3">
      <c r="A242" s="16"/>
      <c r="B242" s="16"/>
      <c r="C242" s="16"/>
      <c r="E242" s="28" t="s">
        <v>103</v>
      </c>
      <c r="F242" s="28" t="s">
        <v>32</v>
      </c>
      <c r="G242" s="17" t="s">
        <v>33</v>
      </c>
      <c r="H242" s="17" t="s">
        <v>3</v>
      </c>
      <c r="I242" s="17" t="s">
        <v>113</v>
      </c>
      <c r="J242" s="27"/>
      <c r="K242" s="27"/>
      <c r="L242" s="27"/>
      <c r="M242" s="27"/>
      <c r="N242" s="27"/>
      <c r="O242" s="27"/>
      <c r="P242" s="16"/>
      <c r="Q242" s="16"/>
      <c r="R242" s="16"/>
      <c r="S242" s="16"/>
      <c r="T242" s="16"/>
      <c r="U242" s="16"/>
      <c r="V242" s="16"/>
      <c r="W242" s="16"/>
      <c r="X242" s="16"/>
    </row>
    <row r="243" spans="1:44" x14ac:dyDescent="0.3">
      <c r="A243" s="16"/>
      <c r="B243" s="16"/>
      <c r="C243" s="16"/>
      <c r="E243" s="34" t="s">
        <v>104</v>
      </c>
      <c r="F243" t="s">
        <v>46</v>
      </c>
      <c r="G243" s="16" t="s">
        <v>80</v>
      </c>
      <c r="H243" s="30" t="s">
        <v>18</v>
      </c>
      <c r="I243" s="96">
        <v>-0.05</v>
      </c>
      <c r="J243" s="30"/>
      <c r="K243" s="42"/>
      <c r="L243" s="43"/>
      <c r="M243" s="43"/>
      <c r="N243" s="43"/>
      <c r="O243" s="43"/>
      <c r="P243" s="44"/>
      <c r="Q243" s="16"/>
      <c r="R243" s="125"/>
      <c r="S243" s="147" t="e">
        <f t="shared" ref="S243:V252" si="45">S228/S$238</f>
        <v>#DIV/0!</v>
      </c>
      <c r="T243" s="147" t="e">
        <f t="shared" si="45"/>
        <v>#DIV/0!</v>
      </c>
      <c r="U243" s="147" t="e">
        <f t="shared" si="45"/>
        <v>#DIV/0!</v>
      </c>
      <c r="V243" s="147" t="e">
        <f t="shared" si="45"/>
        <v>#DIV/0!</v>
      </c>
      <c r="W243" s="44"/>
      <c r="X243" s="16"/>
    </row>
    <row r="244" spans="1:44" x14ac:dyDescent="0.3">
      <c r="A244" s="16"/>
      <c r="B244" s="16"/>
      <c r="C244" s="16"/>
      <c r="E244" s="29" t="str">
        <f>"-5 ≤ x &lt; 0%"</f>
        <v>-5 ≤ x &lt; 0%</v>
      </c>
      <c r="F244" t="s">
        <v>46</v>
      </c>
      <c r="G244" s="16" t="s">
        <v>80</v>
      </c>
      <c r="H244" s="30" t="s">
        <v>18</v>
      </c>
      <c r="I244" s="96">
        <v>-2.5000000000000001E-2</v>
      </c>
      <c r="J244" s="30"/>
      <c r="K244" s="47"/>
      <c r="L244" s="48"/>
      <c r="M244" s="48"/>
      <c r="N244" s="48"/>
      <c r="O244" s="48"/>
      <c r="P244" s="49"/>
      <c r="Q244" s="16"/>
      <c r="R244" s="154"/>
      <c r="S244" s="147" t="e">
        <f t="shared" si="45"/>
        <v>#DIV/0!</v>
      </c>
      <c r="T244" s="147" t="e">
        <f t="shared" si="45"/>
        <v>#DIV/0!</v>
      </c>
      <c r="U244" s="147" t="e">
        <f t="shared" si="45"/>
        <v>#DIV/0!</v>
      </c>
      <c r="V244" s="147" t="e">
        <f t="shared" si="45"/>
        <v>#DIV/0!</v>
      </c>
      <c r="W244" s="49"/>
      <c r="X244" s="16"/>
    </row>
    <row r="245" spans="1:44" x14ac:dyDescent="0.3">
      <c r="A245" s="16"/>
      <c r="B245" s="16"/>
      <c r="C245" s="16"/>
      <c r="E245" s="29" t="s">
        <v>105</v>
      </c>
      <c r="F245" t="s">
        <v>46</v>
      </c>
      <c r="G245" s="16" t="s">
        <v>80</v>
      </c>
      <c r="H245" s="30" t="s">
        <v>18</v>
      </c>
      <c r="I245" s="96">
        <v>0</v>
      </c>
      <c r="J245" s="30"/>
      <c r="K245" s="47"/>
      <c r="L245" s="48"/>
      <c r="M245" s="48"/>
      <c r="N245" s="48"/>
      <c r="O245" s="48"/>
      <c r="P245" s="49"/>
      <c r="Q245" s="16"/>
      <c r="R245" s="154"/>
      <c r="S245" s="147" t="e">
        <f t="shared" si="45"/>
        <v>#DIV/0!</v>
      </c>
      <c r="T245" s="147" t="e">
        <f t="shared" si="45"/>
        <v>#DIV/0!</v>
      </c>
      <c r="U245" s="147" t="e">
        <f t="shared" si="45"/>
        <v>#DIV/0!</v>
      </c>
      <c r="V245" s="147" t="e">
        <f t="shared" si="45"/>
        <v>#DIV/0!</v>
      </c>
      <c r="W245" s="49"/>
      <c r="X245" s="16"/>
    </row>
    <row r="246" spans="1:44" x14ac:dyDescent="0.3">
      <c r="A246" s="16"/>
      <c r="B246" s="16"/>
      <c r="C246" s="16"/>
      <c r="E246" s="29" t="s">
        <v>106</v>
      </c>
      <c r="F246" t="s">
        <v>46</v>
      </c>
      <c r="G246" s="16" t="s">
        <v>80</v>
      </c>
      <c r="H246" s="30" t="s">
        <v>18</v>
      </c>
      <c r="I246" s="96">
        <v>2.5000000000000001E-2</v>
      </c>
      <c r="J246" s="30"/>
      <c r="K246" s="47"/>
      <c r="L246" s="48"/>
      <c r="M246" s="48"/>
      <c r="N246" s="48"/>
      <c r="O246" s="48"/>
      <c r="P246" s="49"/>
      <c r="Q246" s="16"/>
      <c r="R246" s="154"/>
      <c r="S246" s="147" t="e">
        <f t="shared" si="45"/>
        <v>#DIV/0!</v>
      </c>
      <c r="T246" s="147" t="e">
        <f t="shared" si="45"/>
        <v>#DIV/0!</v>
      </c>
      <c r="U246" s="147" t="e">
        <f t="shared" si="45"/>
        <v>#DIV/0!</v>
      </c>
      <c r="V246" s="147" t="e">
        <f t="shared" si="45"/>
        <v>#DIV/0!</v>
      </c>
      <c r="W246" s="49"/>
      <c r="X246" s="16"/>
    </row>
    <row r="247" spans="1:44" x14ac:dyDescent="0.3">
      <c r="A247" s="16"/>
      <c r="B247" s="16"/>
      <c r="C247" s="16"/>
      <c r="E247" s="29" t="s">
        <v>107</v>
      </c>
      <c r="F247" t="s">
        <v>46</v>
      </c>
      <c r="G247" s="16" t="s">
        <v>80</v>
      </c>
      <c r="H247" s="30" t="s">
        <v>18</v>
      </c>
      <c r="I247" s="96">
        <v>7.4999999999999997E-2</v>
      </c>
      <c r="J247" s="30"/>
      <c r="K247" s="47"/>
      <c r="L247" s="48"/>
      <c r="M247" s="48"/>
      <c r="N247" s="48"/>
      <c r="O247" s="48"/>
      <c r="P247" s="49"/>
      <c r="Q247" s="16"/>
      <c r="R247" s="154"/>
      <c r="S247" s="147" t="e">
        <f t="shared" si="45"/>
        <v>#DIV/0!</v>
      </c>
      <c r="T247" s="147" t="e">
        <f t="shared" si="45"/>
        <v>#DIV/0!</v>
      </c>
      <c r="U247" s="147" t="e">
        <f t="shared" si="45"/>
        <v>#DIV/0!</v>
      </c>
      <c r="V247" s="147" t="e">
        <f t="shared" si="45"/>
        <v>#DIV/0!</v>
      </c>
      <c r="W247" s="49"/>
      <c r="X247" s="16"/>
    </row>
    <row r="248" spans="1:44" x14ac:dyDescent="0.3">
      <c r="A248" s="16"/>
      <c r="B248" s="16"/>
      <c r="C248" s="16"/>
      <c r="E248" s="29" t="s">
        <v>108</v>
      </c>
      <c r="F248" t="s">
        <v>46</v>
      </c>
      <c r="G248" s="16" t="s">
        <v>80</v>
      </c>
      <c r="H248" s="30" t="s">
        <v>18</v>
      </c>
      <c r="I248" s="96">
        <v>0.15</v>
      </c>
      <c r="J248" s="30"/>
      <c r="K248" s="47"/>
      <c r="L248" s="48"/>
      <c r="M248" s="48"/>
      <c r="N248" s="48"/>
      <c r="O248" s="48"/>
      <c r="P248" s="49"/>
      <c r="Q248" s="16"/>
      <c r="R248" s="154"/>
      <c r="S248" s="147" t="e">
        <f t="shared" si="45"/>
        <v>#DIV/0!</v>
      </c>
      <c r="T248" s="147" t="e">
        <f t="shared" si="45"/>
        <v>#DIV/0!</v>
      </c>
      <c r="U248" s="147" t="e">
        <f t="shared" si="45"/>
        <v>#DIV/0!</v>
      </c>
      <c r="V248" s="147" t="e">
        <f t="shared" si="45"/>
        <v>#DIV/0!</v>
      </c>
      <c r="W248" s="49"/>
      <c r="X248" s="16"/>
    </row>
    <row r="249" spans="1:44" x14ac:dyDescent="0.3">
      <c r="A249" s="16"/>
      <c r="B249" s="16"/>
      <c r="C249" s="16"/>
      <c r="E249" s="29" t="s">
        <v>109</v>
      </c>
      <c r="F249" t="s">
        <v>46</v>
      </c>
      <c r="G249" s="16" t="s">
        <v>80</v>
      </c>
      <c r="H249" s="30" t="s">
        <v>18</v>
      </c>
      <c r="I249" s="96">
        <v>0.25</v>
      </c>
      <c r="J249" s="30"/>
      <c r="K249" s="47"/>
      <c r="L249" s="48"/>
      <c r="M249" s="48"/>
      <c r="N249" s="48"/>
      <c r="O249" s="48"/>
      <c r="P249" s="49"/>
      <c r="Q249" s="16"/>
      <c r="R249" s="154"/>
      <c r="S249" s="147" t="e">
        <f t="shared" si="45"/>
        <v>#DIV/0!</v>
      </c>
      <c r="T249" s="147" t="e">
        <f t="shared" si="45"/>
        <v>#DIV/0!</v>
      </c>
      <c r="U249" s="147" t="e">
        <f t="shared" si="45"/>
        <v>#DIV/0!</v>
      </c>
      <c r="V249" s="147" t="e">
        <f t="shared" si="45"/>
        <v>#DIV/0!</v>
      </c>
      <c r="W249" s="49"/>
      <c r="X249" s="16"/>
    </row>
    <row r="250" spans="1:44" x14ac:dyDescent="0.3">
      <c r="A250" s="16"/>
      <c r="B250" s="16"/>
      <c r="C250" s="16"/>
      <c r="E250" s="29" t="s">
        <v>110</v>
      </c>
      <c r="F250" t="s">
        <v>46</v>
      </c>
      <c r="G250" s="16" t="s">
        <v>80</v>
      </c>
      <c r="H250" s="30" t="s">
        <v>18</v>
      </c>
      <c r="I250" s="96">
        <v>0.4</v>
      </c>
      <c r="J250" s="30"/>
      <c r="K250" s="47"/>
      <c r="L250" s="48"/>
      <c r="M250" s="48"/>
      <c r="N250" s="48"/>
      <c r="O250" s="48"/>
      <c r="P250" s="49"/>
      <c r="Q250" s="16"/>
      <c r="R250" s="154"/>
      <c r="S250" s="147" t="e">
        <f t="shared" si="45"/>
        <v>#DIV/0!</v>
      </c>
      <c r="T250" s="147" t="e">
        <f t="shared" si="45"/>
        <v>#DIV/0!</v>
      </c>
      <c r="U250" s="147" t="e">
        <f t="shared" si="45"/>
        <v>#DIV/0!</v>
      </c>
      <c r="V250" s="147" t="e">
        <f t="shared" si="45"/>
        <v>#DIV/0!</v>
      </c>
      <c r="W250" s="49"/>
      <c r="X250" s="16"/>
    </row>
    <row r="251" spans="1:44" x14ac:dyDescent="0.3">
      <c r="A251" s="16"/>
      <c r="B251" s="16"/>
      <c r="C251" s="16"/>
      <c r="E251" s="29" t="s">
        <v>111</v>
      </c>
      <c r="F251" t="s">
        <v>46</v>
      </c>
      <c r="G251" s="16" t="s">
        <v>80</v>
      </c>
      <c r="H251" s="30" t="s">
        <v>18</v>
      </c>
      <c r="I251" s="96">
        <v>0.5</v>
      </c>
      <c r="J251" s="30"/>
      <c r="K251" s="47"/>
      <c r="L251" s="48"/>
      <c r="M251" s="48"/>
      <c r="N251" s="48"/>
      <c r="O251" s="48"/>
      <c r="P251" s="49"/>
      <c r="Q251" s="16"/>
      <c r="R251" s="154"/>
      <c r="S251" s="147" t="e">
        <f t="shared" si="45"/>
        <v>#DIV/0!</v>
      </c>
      <c r="T251" s="147" t="e">
        <f t="shared" si="45"/>
        <v>#DIV/0!</v>
      </c>
      <c r="U251" s="147" t="e">
        <f t="shared" si="45"/>
        <v>#DIV/0!</v>
      </c>
      <c r="V251" s="147" t="e">
        <f t="shared" si="45"/>
        <v>#DIV/0!</v>
      </c>
      <c r="W251" s="49"/>
      <c r="X251" s="16"/>
    </row>
    <row r="252" spans="1:44" x14ac:dyDescent="0.3">
      <c r="A252" s="16"/>
      <c r="B252" s="16"/>
      <c r="C252" s="16"/>
      <c r="E252" s="29" t="s">
        <v>193</v>
      </c>
      <c r="F252" t="s">
        <v>46</v>
      </c>
      <c r="G252" s="16" t="s">
        <v>80</v>
      </c>
      <c r="H252" s="30" t="s">
        <v>18</v>
      </c>
      <c r="I252" s="96"/>
      <c r="J252" s="30"/>
      <c r="K252" s="47"/>
      <c r="L252" s="48"/>
      <c r="M252" s="48"/>
      <c r="N252" s="48"/>
      <c r="O252" s="48"/>
      <c r="P252" s="49"/>
      <c r="Q252" s="16"/>
      <c r="R252" s="154"/>
      <c r="S252" s="147" t="e">
        <f t="shared" si="45"/>
        <v>#DIV/0!</v>
      </c>
      <c r="T252" s="147" t="e">
        <f t="shared" si="45"/>
        <v>#DIV/0!</v>
      </c>
      <c r="U252" s="147" t="e">
        <f t="shared" si="45"/>
        <v>#DIV/0!</v>
      </c>
      <c r="V252" s="147" t="e">
        <f t="shared" si="45"/>
        <v>#DIV/0!</v>
      </c>
      <c r="W252" s="49"/>
      <c r="X252" s="16"/>
    </row>
    <row r="253" spans="1:44" x14ac:dyDescent="0.3">
      <c r="A253" s="16"/>
      <c r="B253" s="16"/>
      <c r="C253" s="16"/>
      <c r="D253" s="16"/>
      <c r="E253" s="17" t="s">
        <v>112</v>
      </c>
      <c r="F253" t="s">
        <v>46</v>
      </c>
      <c r="G253" s="16" t="s">
        <v>80</v>
      </c>
      <c r="H253" s="30" t="s">
        <v>18</v>
      </c>
      <c r="I253" s="30"/>
      <c r="J253" s="30"/>
      <c r="K253" s="52"/>
      <c r="L253" s="53"/>
      <c r="M253" s="53"/>
      <c r="N253" s="53"/>
      <c r="O253" s="53"/>
      <c r="P253" s="54"/>
      <c r="Q253" s="16"/>
      <c r="R253" s="88"/>
      <c r="S253" s="46" t="e">
        <f>SUM(S243:S252)</f>
        <v>#DIV/0!</v>
      </c>
      <c r="T253" s="46" t="e">
        <f>SUM(T243:T252)</f>
        <v>#DIV/0!</v>
      </c>
      <c r="U253" s="46" t="e">
        <f>SUM(U243:U252)</f>
        <v>#DIV/0!</v>
      </c>
      <c r="V253" s="46" t="e">
        <f>SUM(V243:V252)</f>
        <v>#DIV/0!</v>
      </c>
      <c r="W253" s="54"/>
      <c r="X253" s="16"/>
    </row>
    <row r="254" spans="1:44" x14ac:dyDescent="0.3">
      <c r="A254" s="16"/>
      <c r="B254" s="16"/>
      <c r="C254" s="16"/>
      <c r="D254" s="16"/>
      <c r="E254" s="17"/>
      <c r="G254" s="22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F254" s="30"/>
      <c r="AG254" s="30"/>
      <c r="AH254" s="30"/>
      <c r="AI254" s="30"/>
      <c r="AJ254" s="30"/>
      <c r="AK254" s="30"/>
      <c r="AL254" s="30"/>
      <c r="AM254" s="30"/>
      <c r="AN254" s="30"/>
      <c r="AO254" s="30"/>
      <c r="AP254" s="30"/>
      <c r="AQ254" s="30"/>
      <c r="AR254" s="30"/>
    </row>
    <row r="255" spans="1:44" x14ac:dyDescent="0.3">
      <c r="A255" s="16"/>
      <c r="B255" s="16"/>
      <c r="C255" s="17" t="s">
        <v>117</v>
      </c>
      <c r="D255" s="16"/>
      <c r="E255" s="17"/>
      <c r="G255" s="22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F255" s="30"/>
      <c r="AG255" s="30"/>
      <c r="AH255" s="30"/>
      <c r="AI255" s="30"/>
      <c r="AJ255" s="30"/>
      <c r="AK255" s="30"/>
      <c r="AL255" s="30"/>
      <c r="AM255" s="30"/>
      <c r="AN255" s="30"/>
      <c r="AO255" s="30"/>
      <c r="AP255" s="30"/>
      <c r="AQ255" s="30"/>
      <c r="AR255" s="30"/>
    </row>
    <row r="256" spans="1:44" x14ac:dyDescent="0.3">
      <c r="A256" s="16"/>
      <c r="B256" s="16"/>
      <c r="C256" s="16"/>
      <c r="D256" s="16"/>
      <c r="E256" s="16" t="s">
        <v>118</v>
      </c>
      <c r="G256" s="22"/>
      <c r="H256" s="30" t="s">
        <v>36</v>
      </c>
      <c r="I256" s="30"/>
      <c r="J256" s="30"/>
      <c r="K256" s="64"/>
      <c r="L256" s="65"/>
      <c r="M256" s="65"/>
      <c r="N256" s="65"/>
      <c r="O256" s="65"/>
      <c r="P256" s="66"/>
      <c r="Q256" s="16"/>
      <c r="R256" s="85"/>
      <c r="S256" s="85"/>
      <c r="T256" s="85"/>
      <c r="U256" s="85"/>
      <c r="V256" s="85"/>
      <c r="W256" s="23">
        <f>SUM(R256:V256)</f>
        <v>0</v>
      </c>
      <c r="X256" s="30"/>
      <c r="Y256" s="30"/>
      <c r="Z256" s="30"/>
      <c r="AA256" s="30"/>
      <c r="AB256" s="30"/>
      <c r="AC256" s="30"/>
      <c r="AD256" s="30"/>
      <c r="AE256" s="30"/>
      <c r="AF256" s="30"/>
      <c r="AG256" s="30"/>
      <c r="AH256" s="30"/>
      <c r="AI256" s="30"/>
      <c r="AJ256" s="30"/>
      <c r="AK256" s="30"/>
      <c r="AL256" s="30"/>
      <c r="AM256" s="30"/>
      <c r="AN256" s="30"/>
      <c r="AO256" s="30"/>
      <c r="AP256" s="30"/>
      <c r="AQ256" s="30"/>
      <c r="AR256" s="30"/>
    </row>
    <row r="257" spans="1:44" ht="14.5" x14ac:dyDescent="0.35">
      <c r="A257" s="12"/>
      <c r="B257" s="12"/>
      <c r="C257" s="97"/>
      <c r="E257" s="97"/>
      <c r="F257" s="97"/>
      <c r="G257" s="97"/>
      <c r="H257" s="97"/>
      <c r="I257" s="97"/>
      <c r="Q257" s="97"/>
      <c r="X257" s="12"/>
      <c r="AR257" s="12"/>
    </row>
    <row r="258" spans="1:44" x14ac:dyDescent="0.3">
      <c r="A258" s="12"/>
      <c r="B258" s="13" t="s">
        <v>119</v>
      </c>
      <c r="C258" s="14"/>
      <c r="D258" s="15"/>
      <c r="E258" s="15"/>
      <c r="F258" s="15"/>
      <c r="G258" s="15"/>
      <c r="H258" s="15"/>
      <c r="I258" s="14"/>
      <c r="J258" s="14"/>
      <c r="K258" s="15"/>
      <c r="L258" s="15"/>
      <c r="M258" s="15"/>
      <c r="N258" s="15"/>
      <c r="O258" s="15"/>
      <c r="P258" s="15"/>
      <c r="Q258" s="14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98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4"/>
      <c r="AR258" s="17"/>
    </row>
    <row r="259" spans="1:44" x14ac:dyDescent="0.3">
      <c r="A259" s="12"/>
      <c r="B259" s="17"/>
      <c r="C259" s="17"/>
      <c r="D259" s="16"/>
      <c r="E259" s="16"/>
      <c r="F259" s="16"/>
      <c r="G259" s="16"/>
      <c r="H259" s="16"/>
      <c r="I259" s="17"/>
      <c r="J259" s="17"/>
      <c r="K259" s="16"/>
      <c r="L259" s="16"/>
      <c r="M259" s="16"/>
      <c r="N259" s="16"/>
      <c r="O259" s="16"/>
      <c r="P259" s="16"/>
      <c r="Q259" s="17"/>
      <c r="R259" s="16"/>
      <c r="S259" s="16"/>
      <c r="T259" s="16"/>
      <c r="U259" s="16"/>
      <c r="V259" s="16"/>
      <c r="W259" s="16"/>
      <c r="X259" s="16"/>
      <c r="AF259" s="92"/>
      <c r="AP259" s="16"/>
      <c r="AQ259" s="17"/>
      <c r="AR259" s="17"/>
    </row>
    <row r="260" spans="1:44" x14ac:dyDescent="0.3">
      <c r="A260" s="12"/>
      <c r="B260" s="17"/>
      <c r="C260" s="17" t="s">
        <v>48</v>
      </c>
      <c r="D260" s="16"/>
      <c r="E260" s="16"/>
      <c r="F260" s="16"/>
      <c r="G260" s="16"/>
      <c r="H260" s="16"/>
      <c r="I260" s="16"/>
      <c r="J260" s="17"/>
      <c r="K260" s="21"/>
      <c r="L260" s="21"/>
      <c r="M260" s="21"/>
      <c r="N260" s="21"/>
      <c r="O260" s="21"/>
      <c r="P260" s="16"/>
      <c r="Q260" s="17"/>
      <c r="R260" s="21"/>
      <c r="S260" s="21"/>
      <c r="T260" s="21"/>
      <c r="U260" s="21"/>
      <c r="V260" s="21"/>
      <c r="W260" s="16"/>
      <c r="X260" s="16"/>
      <c r="AF260" s="92"/>
      <c r="AP260" s="16"/>
      <c r="AQ260" s="17"/>
      <c r="AR260" s="17"/>
    </row>
    <row r="261" spans="1:44" x14ac:dyDescent="0.3">
      <c r="A261" s="12"/>
      <c r="B261" s="17"/>
      <c r="C261" s="17"/>
      <c r="D261" s="16"/>
      <c r="E261" s="16" t="s">
        <v>22</v>
      </c>
      <c r="F261" s="16"/>
      <c r="G261" s="16" t="s">
        <v>80</v>
      </c>
      <c r="H261" s="16" t="s">
        <v>77</v>
      </c>
      <c r="I261" s="16"/>
      <c r="J261" s="17"/>
      <c r="K261" s="42"/>
      <c r="L261" s="43"/>
      <c r="M261" s="43"/>
      <c r="N261" s="43"/>
      <c r="O261" s="43"/>
      <c r="P261" s="44"/>
      <c r="Q261" s="17"/>
      <c r="R261" s="42"/>
      <c r="S261" s="43"/>
      <c r="T261" s="43"/>
      <c r="U261" s="43"/>
      <c r="V261" s="43"/>
      <c r="W261" s="44"/>
      <c r="X261" s="16"/>
      <c r="Y261" s="73"/>
      <c r="Z261" s="74"/>
      <c r="AA261" s="74"/>
      <c r="AB261" s="74"/>
      <c r="AC261" s="74"/>
      <c r="AD261" s="75"/>
      <c r="AF261" s="128">
        <f t="shared" ref="AF261:AJ262" si="46">IFERROR(AF58-$I$38,"")</f>
        <v>-8.9499999999999996E-2</v>
      </c>
      <c r="AG261" s="128">
        <f t="shared" si="46"/>
        <v>-8.9499999999999996E-2</v>
      </c>
      <c r="AH261" s="128">
        <f t="shared" si="46"/>
        <v>-8.9499999999999996E-2</v>
      </c>
      <c r="AI261" s="128">
        <f t="shared" si="46"/>
        <v>-8.9499999999999996E-2</v>
      </c>
      <c r="AJ261" s="128">
        <f t="shared" si="46"/>
        <v>-8.9499999999999996E-2</v>
      </c>
      <c r="AL261" s="40">
        <f>AVERAGE($AF261:AG261)</f>
        <v>-8.9499999999999996E-2</v>
      </c>
      <c r="AM261" s="40">
        <f>AVERAGE($AF261:AH261)</f>
        <v>-8.9499999999999982E-2</v>
      </c>
      <c r="AN261" s="40">
        <f>AVERAGE($AF261:AI261)</f>
        <v>-8.9499999999999996E-2</v>
      </c>
      <c r="AO261" s="40">
        <f>AVERAGE($AF261:AJ261)</f>
        <v>-8.9499999999999996E-2</v>
      </c>
      <c r="AQ261" s="41"/>
      <c r="AR261" s="17"/>
    </row>
    <row r="262" spans="1:44" x14ac:dyDescent="0.3">
      <c r="A262" s="12"/>
      <c r="B262" s="17"/>
      <c r="C262" s="17"/>
      <c r="D262" s="16"/>
      <c r="E262" s="16" t="s">
        <v>25</v>
      </c>
      <c r="F262" s="16"/>
      <c r="G262" s="16" t="s">
        <v>80</v>
      </c>
      <c r="H262" s="16" t="s">
        <v>77</v>
      </c>
      <c r="I262" s="16"/>
      <c r="J262" s="17"/>
      <c r="K262" s="52"/>
      <c r="L262" s="53"/>
      <c r="M262" s="53"/>
      <c r="N262" s="53"/>
      <c r="O262" s="53"/>
      <c r="P262" s="54"/>
      <c r="Q262" s="17"/>
      <c r="R262" s="52"/>
      <c r="S262" s="53"/>
      <c r="T262" s="53"/>
      <c r="U262" s="53"/>
      <c r="V262" s="53"/>
      <c r="W262" s="54"/>
      <c r="X262" s="16"/>
      <c r="Y262" s="76"/>
      <c r="Z262" s="77"/>
      <c r="AA262" s="77"/>
      <c r="AB262" s="77"/>
      <c r="AC262" s="77"/>
      <c r="AD262" s="78"/>
      <c r="AF262" s="128">
        <f t="shared" si="46"/>
        <v>-8.9499999999999996E-2</v>
      </c>
      <c r="AG262" s="128">
        <f t="shared" si="46"/>
        <v>-8.9499999999999996E-2</v>
      </c>
      <c r="AH262" s="128">
        <f t="shared" si="46"/>
        <v>-8.9499999999999996E-2</v>
      </c>
      <c r="AI262" s="128">
        <f t="shared" si="46"/>
        <v>-8.9499999999999996E-2</v>
      </c>
      <c r="AJ262" s="128">
        <f t="shared" si="46"/>
        <v>-8.9499999999999996E-2</v>
      </c>
      <c r="AL262" s="40">
        <f>AVERAGE($AF262:AG262)</f>
        <v>-8.9499999999999996E-2</v>
      </c>
      <c r="AM262" s="40">
        <f>AVERAGE($AF262:AH262)</f>
        <v>-8.9499999999999982E-2</v>
      </c>
      <c r="AN262" s="40">
        <f>AVERAGE($AF262:AI262)</f>
        <v>-8.9499999999999996E-2</v>
      </c>
      <c r="AO262" s="40">
        <f>AVERAGE($AF262:AJ262)</f>
        <v>-8.9499999999999996E-2</v>
      </c>
      <c r="AQ262" s="41"/>
      <c r="AR262" s="17"/>
    </row>
    <row r="263" spans="1:44" x14ac:dyDescent="0.3">
      <c r="H263" s="16"/>
      <c r="X263" s="16"/>
      <c r="AF263" s="92"/>
      <c r="AG263" s="92"/>
      <c r="AH263" s="92"/>
      <c r="AI263" s="92"/>
      <c r="AJ263" s="92"/>
    </row>
    <row r="264" spans="1:44" x14ac:dyDescent="0.3">
      <c r="A264" s="12"/>
      <c r="B264" s="17"/>
      <c r="C264" s="17" t="s">
        <v>85</v>
      </c>
      <c r="D264" s="16"/>
      <c r="E264" s="16"/>
      <c r="F264" s="16"/>
      <c r="G264" s="16"/>
      <c r="H264" s="16"/>
      <c r="I264" s="16"/>
      <c r="J264" s="17"/>
      <c r="K264" s="21"/>
      <c r="L264" s="21"/>
      <c r="M264" s="21"/>
      <c r="N264" s="21"/>
      <c r="O264" s="21"/>
      <c r="P264" s="16"/>
      <c r="Q264" s="17"/>
      <c r="R264" s="21"/>
      <c r="S264" s="21"/>
      <c r="T264" s="21"/>
      <c r="U264" s="21"/>
      <c r="V264" s="21"/>
      <c r="W264" s="16"/>
      <c r="X264" s="16"/>
      <c r="AF264" s="92"/>
      <c r="AG264" s="92"/>
      <c r="AH264" s="92"/>
      <c r="AI264" s="92"/>
      <c r="AJ264" s="92"/>
      <c r="AQ264" s="17"/>
      <c r="AR264" s="17"/>
    </row>
    <row r="265" spans="1:44" x14ac:dyDescent="0.3">
      <c r="A265" s="12"/>
      <c r="B265" s="17"/>
      <c r="C265" s="17"/>
      <c r="D265" s="16"/>
      <c r="E265" s="16" t="s">
        <v>26</v>
      </c>
      <c r="F265" s="16"/>
      <c r="G265" s="22" t="s">
        <v>27</v>
      </c>
      <c r="H265" s="16" t="s">
        <v>86</v>
      </c>
      <c r="I265" s="16"/>
      <c r="J265" s="17"/>
      <c r="K265" s="42"/>
      <c r="L265" s="43"/>
      <c r="M265" s="43"/>
      <c r="N265" s="43"/>
      <c r="O265" s="43"/>
      <c r="P265" s="44"/>
      <c r="Q265" s="17"/>
      <c r="R265" s="42"/>
      <c r="S265" s="43"/>
      <c r="T265" s="43"/>
      <c r="U265" s="43"/>
      <c r="V265" s="43"/>
      <c r="W265" s="44"/>
      <c r="X265" s="16"/>
      <c r="Y265" s="73"/>
      <c r="Z265" s="74"/>
      <c r="AA265" s="74"/>
      <c r="AB265" s="74"/>
      <c r="AC265" s="74"/>
      <c r="AD265" s="75"/>
      <c r="AF265" s="128">
        <f t="shared" ref="AF265:AJ268" si="47">IFERROR(AF107-$I$42,"")</f>
        <v>-4.9799999999999997E-2</v>
      </c>
      <c r="AG265" s="128">
        <f t="shared" si="47"/>
        <v>-4.9799999999999997E-2</v>
      </c>
      <c r="AH265" s="128">
        <f t="shared" si="47"/>
        <v>-4.9799999999999997E-2</v>
      </c>
      <c r="AI265" s="128">
        <f t="shared" si="47"/>
        <v>-4.9799999999999997E-2</v>
      </c>
      <c r="AJ265" s="128">
        <f t="shared" si="47"/>
        <v>-4.9799999999999997E-2</v>
      </c>
      <c r="AL265" s="40">
        <f>AVERAGE($AF265:AG265)</f>
        <v>-4.9799999999999997E-2</v>
      </c>
      <c r="AM265" s="40">
        <f>AVERAGE($AF265:AH265)</f>
        <v>-4.979999999999999E-2</v>
      </c>
      <c r="AN265" s="40">
        <f>AVERAGE($AF265:AI265)</f>
        <v>-4.9799999999999997E-2</v>
      </c>
      <c r="AO265" s="40">
        <f>AVERAGE($AF265:AJ265)</f>
        <v>-4.9799999999999997E-2</v>
      </c>
      <c r="AQ265" s="41"/>
      <c r="AR265" s="17"/>
    </row>
    <row r="266" spans="1:44" x14ac:dyDescent="0.3">
      <c r="A266" s="12"/>
      <c r="B266" s="17"/>
      <c r="C266" s="17"/>
      <c r="D266" s="16"/>
      <c r="E266" s="16" t="s">
        <v>26</v>
      </c>
      <c r="F266" s="16"/>
      <c r="G266" s="16" t="s">
        <v>30</v>
      </c>
      <c r="H266" s="16" t="s">
        <v>86</v>
      </c>
      <c r="I266" s="16"/>
      <c r="J266" s="17"/>
      <c r="K266" s="47"/>
      <c r="L266" s="48"/>
      <c r="M266" s="48"/>
      <c r="N266" s="48"/>
      <c r="O266" s="48"/>
      <c r="P266" s="49"/>
      <c r="Q266" s="17"/>
      <c r="R266" s="47"/>
      <c r="S266" s="48"/>
      <c r="T266" s="48"/>
      <c r="U266" s="48"/>
      <c r="V266" s="48"/>
      <c r="W266" s="49"/>
      <c r="X266" s="16"/>
      <c r="Y266" s="80"/>
      <c r="Z266" s="81"/>
      <c r="AA266" s="81"/>
      <c r="AB266" s="81"/>
      <c r="AC266" s="81"/>
      <c r="AD266" s="82"/>
      <c r="AF266" s="128">
        <f t="shared" si="47"/>
        <v>-4.9799999999999997E-2</v>
      </c>
      <c r="AG266" s="128">
        <f t="shared" si="47"/>
        <v>-4.9799999999999997E-2</v>
      </c>
      <c r="AH266" s="128">
        <f t="shared" si="47"/>
        <v>-4.9799999999999997E-2</v>
      </c>
      <c r="AI266" s="128">
        <f t="shared" si="47"/>
        <v>-4.9799999999999997E-2</v>
      </c>
      <c r="AJ266" s="128">
        <f t="shared" si="47"/>
        <v>-4.9799999999999997E-2</v>
      </c>
      <c r="AL266" s="40">
        <f>AVERAGE($AF266:AG266)</f>
        <v>-4.9799999999999997E-2</v>
      </c>
      <c r="AM266" s="40">
        <f>AVERAGE($AF266:AH266)</f>
        <v>-4.979999999999999E-2</v>
      </c>
      <c r="AN266" s="40">
        <f>AVERAGE($AF266:AI266)</f>
        <v>-4.9799999999999997E-2</v>
      </c>
      <c r="AO266" s="40">
        <f>AVERAGE($AF266:AJ266)</f>
        <v>-4.9799999999999997E-2</v>
      </c>
      <c r="AQ266" s="41"/>
      <c r="AR266" s="17"/>
    </row>
    <row r="267" spans="1:44" x14ac:dyDescent="0.3">
      <c r="A267" s="12"/>
      <c r="B267" s="17"/>
      <c r="C267" s="17"/>
      <c r="D267" s="16"/>
      <c r="E267" s="16" t="s">
        <v>29</v>
      </c>
      <c r="F267" s="16"/>
      <c r="G267" s="22" t="s">
        <v>27</v>
      </c>
      <c r="H267" s="16" t="s">
        <v>86</v>
      </c>
      <c r="I267" s="16"/>
      <c r="J267" s="17"/>
      <c r="K267" s="47"/>
      <c r="L267" s="48"/>
      <c r="M267" s="48"/>
      <c r="N267" s="48"/>
      <c r="O267" s="48"/>
      <c r="P267" s="49"/>
      <c r="Q267" s="17"/>
      <c r="R267" s="47"/>
      <c r="S267" s="48"/>
      <c r="T267" s="48"/>
      <c r="U267" s="48"/>
      <c r="V267" s="48"/>
      <c r="W267" s="49"/>
      <c r="X267" s="16"/>
      <c r="Y267" s="80"/>
      <c r="Z267" s="81"/>
      <c r="AA267" s="81"/>
      <c r="AB267" s="81"/>
      <c r="AC267" s="81"/>
      <c r="AD267" s="82"/>
      <c r="AF267" s="128">
        <f t="shared" si="47"/>
        <v>-4.9799999999999997E-2</v>
      </c>
      <c r="AG267" s="128">
        <f t="shared" si="47"/>
        <v>-4.9799999999999997E-2</v>
      </c>
      <c r="AH267" s="128">
        <f t="shared" si="47"/>
        <v>-4.9799999999999997E-2</v>
      </c>
      <c r="AI267" s="128">
        <f t="shared" si="47"/>
        <v>-4.9799999999999997E-2</v>
      </c>
      <c r="AJ267" s="128">
        <f t="shared" si="47"/>
        <v>-4.9799999999999997E-2</v>
      </c>
      <c r="AL267" s="40">
        <f>AVERAGE($AF267:AG267)</f>
        <v>-4.9799999999999997E-2</v>
      </c>
      <c r="AM267" s="40">
        <f>AVERAGE($AF267:AH267)</f>
        <v>-4.979999999999999E-2</v>
      </c>
      <c r="AN267" s="40">
        <f>AVERAGE($AF267:AI267)</f>
        <v>-4.9799999999999997E-2</v>
      </c>
      <c r="AO267" s="40">
        <f>AVERAGE($AF267:AJ267)</f>
        <v>-4.9799999999999997E-2</v>
      </c>
      <c r="AQ267" s="41"/>
      <c r="AR267" s="17"/>
    </row>
    <row r="268" spans="1:44" x14ac:dyDescent="0.3">
      <c r="A268" s="12"/>
      <c r="B268" s="17"/>
      <c r="C268" s="17"/>
      <c r="D268" s="16"/>
      <c r="E268" s="16" t="s">
        <v>29</v>
      </c>
      <c r="F268" s="16"/>
      <c r="G268" s="16" t="s">
        <v>30</v>
      </c>
      <c r="H268" s="16" t="s">
        <v>86</v>
      </c>
      <c r="I268" s="17"/>
      <c r="J268" s="16"/>
      <c r="K268" s="52"/>
      <c r="L268" s="53"/>
      <c r="M268" s="53"/>
      <c r="N268" s="53"/>
      <c r="O268" s="53"/>
      <c r="P268" s="54"/>
      <c r="Q268" s="17"/>
      <c r="R268" s="52"/>
      <c r="S268" s="53"/>
      <c r="T268" s="53"/>
      <c r="U268" s="53"/>
      <c r="V268" s="53"/>
      <c r="W268" s="54"/>
      <c r="X268" s="16"/>
      <c r="Y268" s="76"/>
      <c r="Z268" s="77"/>
      <c r="AA268" s="77"/>
      <c r="AB268" s="77"/>
      <c r="AC268" s="77"/>
      <c r="AD268" s="78"/>
      <c r="AF268" s="128">
        <f>IFERROR(AF110-$I$42,"")</f>
        <v>-4.9799999999999997E-2</v>
      </c>
      <c r="AG268" s="128">
        <f t="shared" si="47"/>
        <v>-4.9799999999999997E-2</v>
      </c>
      <c r="AH268" s="128">
        <f t="shared" si="47"/>
        <v>-4.9799999999999997E-2</v>
      </c>
      <c r="AI268" s="128">
        <f t="shared" si="47"/>
        <v>-4.9799999999999997E-2</v>
      </c>
      <c r="AJ268" s="128">
        <f t="shared" si="47"/>
        <v>-4.9799999999999997E-2</v>
      </c>
      <c r="AL268" s="40">
        <f>AVERAGE($AF268:AG268)</f>
        <v>-4.9799999999999997E-2</v>
      </c>
      <c r="AM268" s="40">
        <f>AVERAGE($AF268:AH268)</f>
        <v>-4.979999999999999E-2</v>
      </c>
      <c r="AN268" s="40">
        <f>AVERAGE($AF268:AI268)</f>
        <v>-4.9799999999999997E-2</v>
      </c>
      <c r="AO268" s="40">
        <f>AVERAGE($AF268:AJ268)</f>
        <v>-4.9799999999999997E-2</v>
      </c>
      <c r="AQ268" s="17"/>
      <c r="AR268" s="17"/>
    </row>
    <row r="269" spans="1:44" x14ac:dyDescent="0.3">
      <c r="H269" s="16"/>
      <c r="X269" s="25"/>
      <c r="AF269" s="92"/>
      <c r="AG269" s="92"/>
      <c r="AH269" s="92"/>
      <c r="AI269" s="92"/>
      <c r="AJ269" s="92"/>
    </row>
    <row r="270" spans="1:44" x14ac:dyDescent="0.3">
      <c r="A270" s="12"/>
      <c r="B270" s="17"/>
      <c r="C270" s="17" t="s">
        <v>203</v>
      </c>
      <c r="H270" s="16"/>
      <c r="I270" s="17"/>
      <c r="J270" s="17"/>
      <c r="K270" s="16"/>
      <c r="L270" s="16"/>
      <c r="M270" s="16"/>
      <c r="N270" s="16"/>
      <c r="O270" s="16"/>
      <c r="P270" s="16"/>
      <c r="Q270" s="17"/>
      <c r="R270" s="16"/>
      <c r="S270" s="16"/>
      <c r="T270" s="16"/>
      <c r="U270" s="16"/>
      <c r="V270" s="16"/>
      <c r="W270" s="16"/>
      <c r="X270" s="16"/>
      <c r="AF270" s="92"/>
      <c r="AG270" s="92"/>
      <c r="AH270" s="92"/>
      <c r="AI270" s="92"/>
      <c r="AJ270" s="92"/>
      <c r="AQ270" s="17"/>
      <c r="AR270" s="17"/>
    </row>
    <row r="271" spans="1:44" x14ac:dyDescent="0.3">
      <c r="A271" s="12"/>
      <c r="B271" s="17"/>
      <c r="E271" s="29" t="s">
        <v>26</v>
      </c>
      <c r="F271" s="12" t="s">
        <v>88</v>
      </c>
      <c r="G271" s="22" t="s">
        <v>27</v>
      </c>
      <c r="H271" s="16" t="s">
        <v>89</v>
      </c>
      <c r="I271" s="17"/>
      <c r="J271" s="17"/>
      <c r="K271" s="42"/>
      <c r="L271" s="43"/>
      <c r="M271" s="43"/>
      <c r="N271" s="43"/>
      <c r="O271" s="43"/>
      <c r="P271" s="44"/>
      <c r="Q271" s="17"/>
      <c r="R271" s="42"/>
      <c r="S271" s="43"/>
      <c r="T271" s="43"/>
      <c r="U271" s="43"/>
      <c r="V271" s="43"/>
      <c r="W271" s="44"/>
      <c r="X271" s="16"/>
      <c r="Y271" s="73"/>
      <c r="Z271" s="74"/>
      <c r="AA271" s="74"/>
      <c r="AB271" s="74"/>
      <c r="AC271" s="74"/>
      <c r="AD271" s="75"/>
      <c r="AF271" s="128">
        <f t="shared" ref="AF271:AJ274" si="48">IFERROR(AF128-$I$48,"")</f>
        <v>-3.5E-4</v>
      </c>
      <c r="AG271" s="128">
        <f t="shared" si="48"/>
        <v>-3.5E-4</v>
      </c>
      <c r="AH271" s="128">
        <f t="shared" si="48"/>
        <v>-3.5E-4</v>
      </c>
      <c r="AI271" s="128">
        <f t="shared" si="48"/>
        <v>-3.5E-4</v>
      </c>
      <c r="AJ271" s="128">
        <f t="shared" si="48"/>
        <v>-3.5E-4</v>
      </c>
      <c r="AL271" s="87">
        <f>AVERAGE($AF271:AG271)</f>
        <v>-3.5E-4</v>
      </c>
      <c r="AM271" s="87">
        <f>AVERAGE($AF271:AH271)</f>
        <v>-3.5E-4</v>
      </c>
      <c r="AN271" s="87">
        <f>AVERAGE($AF271:AI271)</f>
        <v>-3.5E-4</v>
      </c>
      <c r="AO271" s="87">
        <f>AVERAGE($AF271:AJ271)</f>
        <v>-3.5E-4</v>
      </c>
      <c r="AQ271" s="17"/>
      <c r="AR271" s="17"/>
    </row>
    <row r="272" spans="1:44" x14ac:dyDescent="0.3">
      <c r="A272" s="12"/>
      <c r="B272" s="17"/>
      <c r="E272" s="29" t="s">
        <v>29</v>
      </c>
      <c r="F272" s="12" t="s">
        <v>90</v>
      </c>
      <c r="G272" s="22" t="s">
        <v>27</v>
      </c>
      <c r="H272" s="16" t="s">
        <v>89</v>
      </c>
      <c r="I272" s="17"/>
      <c r="J272" s="17"/>
      <c r="K272" s="47"/>
      <c r="L272" s="48"/>
      <c r="M272" s="48"/>
      <c r="N272" s="48"/>
      <c r="O272" s="48"/>
      <c r="P272" s="49"/>
      <c r="Q272" s="17"/>
      <c r="R272" s="47"/>
      <c r="S272" s="48"/>
      <c r="T272" s="48"/>
      <c r="U272" s="48"/>
      <c r="V272" s="48"/>
      <c r="W272" s="49"/>
      <c r="X272" s="16"/>
      <c r="Y272" s="80"/>
      <c r="Z272" s="81"/>
      <c r="AA272" s="81"/>
      <c r="AB272" s="81"/>
      <c r="AC272" s="81"/>
      <c r="AD272" s="82"/>
      <c r="AF272" s="128">
        <f t="shared" si="48"/>
        <v>-3.5E-4</v>
      </c>
      <c r="AG272" s="128">
        <f t="shared" si="48"/>
        <v>-3.5E-4</v>
      </c>
      <c r="AH272" s="128">
        <f t="shared" si="48"/>
        <v>-3.5E-4</v>
      </c>
      <c r="AI272" s="128">
        <f t="shared" si="48"/>
        <v>-3.5E-4</v>
      </c>
      <c r="AJ272" s="128">
        <f t="shared" si="48"/>
        <v>-3.5E-4</v>
      </c>
      <c r="AL272" s="87">
        <f>AVERAGE($AF272:AG272)</f>
        <v>-3.5E-4</v>
      </c>
      <c r="AM272" s="87">
        <f>AVERAGE($AF272:AH272)</f>
        <v>-3.5E-4</v>
      </c>
      <c r="AN272" s="87">
        <f>AVERAGE($AF272:AI272)</f>
        <v>-3.5E-4</v>
      </c>
      <c r="AO272" s="87">
        <f>AVERAGE($AF272:AJ272)</f>
        <v>-3.5E-4</v>
      </c>
      <c r="AQ272" s="17"/>
      <c r="AR272" s="17"/>
    </row>
    <row r="273" spans="1:44" x14ac:dyDescent="0.3">
      <c r="A273" s="12"/>
      <c r="B273" s="17"/>
      <c r="E273" s="29" t="s">
        <v>91</v>
      </c>
      <c r="F273" s="12" t="s">
        <v>92</v>
      </c>
      <c r="G273" s="22" t="s">
        <v>27</v>
      </c>
      <c r="H273" s="16" t="s">
        <v>89</v>
      </c>
      <c r="I273" s="17"/>
      <c r="J273" s="17"/>
      <c r="K273" s="47"/>
      <c r="L273" s="48"/>
      <c r="M273" s="48"/>
      <c r="N273" s="48"/>
      <c r="O273" s="48"/>
      <c r="P273" s="49"/>
      <c r="Q273" s="17"/>
      <c r="R273" s="47"/>
      <c r="S273" s="48"/>
      <c r="T273" s="48"/>
      <c r="U273" s="48"/>
      <c r="V273" s="48"/>
      <c r="W273" s="49"/>
      <c r="X273" s="16"/>
      <c r="Y273" s="80"/>
      <c r="Z273" s="81"/>
      <c r="AA273" s="81"/>
      <c r="AB273" s="81"/>
      <c r="AC273" s="81"/>
      <c r="AD273" s="82"/>
      <c r="AF273" s="128">
        <f t="shared" si="48"/>
        <v>-3.5E-4</v>
      </c>
      <c r="AG273" s="128">
        <f t="shared" si="48"/>
        <v>-3.5E-4</v>
      </c>
      <c r="AH273" s="128">
        <f t="shared" si="48"/>
        <v>-3.5E-4</v>
      </c>
      <c r="AI273" s="128">
        <f t="shared" si="48"/>
        <v>-3.5E-4</v>
      </c>
      <c r="AJ273" s="128">
        <f t="shared" si="48"/>
        <v>-3.5E-4</v>
      </c>
      <c r="AL273" s="87">
        <f>AVERAGE($AF273:AG273)</f>
        <v>-3.5E-4</v>
      </c>
      <c r="AM273" s="87">
        <f>AVERAGE($AF273:AH273)</f>
        <v>-3.5E-4</v>
      </c>
      <c r="AN273" s="87">
        <f>AVERAGE($AF273:AI273)</f>
        <v>-3.5E-4</v>
      </c>
      <c r="AO273" s="87">
        <f>AVERAGE($AF273:AJ273)</f>
        <v>-3.5E-4</v>
      </c>
      <c r="AQ273" s="17"/>
      <c r="AR273" s="17"/>
    </row>
    <row r="274" spans="1:44" x14ac:dyDescent="0.3">
      <c r="A274" s="12"/>
      <c r="B274" s="17"/>
      <c r="E274" s="72" t="s">
        <v>91</v>
      </c>
      <c r="F274" s="12" t="s">
        <v>93</v>
      </c>
      <c r="G274" s="84" t="s">
        <v>27</v>
      </c>
      <c r="H274" s="16" t="s">
        <v>89</v>
      </c>
      <c r="I274" s="17"/>
      <c r="J274" s="17"/>
      <c r="K274" s="52"/>
      <c r="L274" s="53"/>
      <c r="M274" s="53"/>
      <c r="N274" s="53"/>
      <c r="O274" s="53"/>
      <c r="P274" s="54"/>
      <c r="Q274" s="17"/>
      <c r="R274" s="52"/>
      <c r="S274" s="53"/>
      <c r="T274" s="53"/>
      <c r="U274" s="53"/>
      <c r="V274" s="53"/>
      <c r="W274" s="54"/>
      <c r="X274" s="16"/>
      <c r="Y274" s="76"/>
      <c r="Z274" s="77"/>
      <c r="AA274" s="77"/>
      <c r="AB274" s="77"/>
      <c r="AC274" s="77"/>
      <c r="AD274" s="78"/>
      <c r="AF274" s="128">
        <f t="shared" si="48"/>
        <v>-3.5E-4</v>
      </c>
      <c r="AG274" s="128">
        <f t="shared" si="48"/>
        <v>-3.5E-4</v>
      </c>
      <c r="AH274" s="128">
        <f t="shared" si="48"/>
        <v>-3.5E-4</v>
      </c>
      <c r="AI274" s="128">
        <f t="shared" si="48"/>
        <v>-3.5E-4</v>
      </c>
      <c r="AJ274" s="128">
        <f t="shared" si="48"/>
        <v>-3.5E-4</v>
      </c>
      <c r="AK274" s="16"/>
      <c r="AL274" s="87">
        <f>AVERAGE($AF274:AG274)</f>
        <v>-3.5E-4</v>
      </c>
      <c r="AM274" s="87">
        <f>AVERAGE($AF274:AH274)</f>
        <v>-3.5E-4</v>
      </c>
      <c r="AN274" s="87">
        <f>AVERAGE($AF274:AI274)</f>
        <v>-3.5E-4</v>
      </c>
      <c r="AO274" s="87">
        <f>AVERAGE($AF274:AJ274)</f>
        <v>-3.5E-4</v>
      </c>
      <c r="AQ274" s="17"/>
      <c r="AR274" s="17"/>
    </row>
    <row r="275" spans="1:44" x14ac:dyDescent="0.3">
      <c r="A275" s="12"/>
      <c r="B275" s="17"/>
      <c r="C275" s="17"/>
      <c r="D275" s="16"/>
      <c r="E275" s="16"/>
      <c r="F275" s="16"/>
      <c r="G275" s="16"/>
      <c r="H275" s="16"/>
      <c r="I275" s="17"/>
      <c r="J275" s="16"/>
      <c r="K275" s="16"/>
      <c r="L275" s="16"/>
      <c r="M275" s="16"/>
      <c r="N275" s="16"/>
      <c r="O275" s="16"/>
      <c r="P275" s="16"/>
      <c r="Q275" s="17"/>
      <c r="R275" s="16"/>
      <c r="S275" s="16"/>
      <c r="T275" s="16"/>
      <c r="U275" s="16"/>
      <c r="V275" s="16"/>
      <c r="W275" s="16"/>
      <c r="X275" s="16"/>
      <c r="AF275" s="16"/>
      <c r="AG275" s="16"/>
      <c r="AH275" s="16"/>
      <c r="AI275" s="16"/>
      <c r="AJ275" s="16"/>
      <c r="AQ275" s="17"/>
      <c r="AR275" s="17"/>
    </row>
    <row r="276" spans="1:44" x14ac:dyDescent="0.3">
      <c r="A276" s="6" t="s">
        <v>60</v>
      </c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17"/>
    </row>
    <row r="278" spans="1:44" x14ac:dyDescent="0.3">
      <c r="A278" s="12"/>
      <c r="B278" s="13" t="s">
        <v>120</v>
      </c>
      <c r="C278" s="15"/>
      <c r="D278" s="14"/>
      <c r="E278" s="15"/>
      <c r="F278" s="15"/>
      <c r="G278" s="15"/>
      <c r="H278" s="15"/>
      <c r="I278" s="14"/>
      <c r="J278" s="14"/>
      <c r="K278" s="15"/>
      <c r="L278" s="15"/>
      <c r="M278" s="15"/>
      <c r="N278" s="15"/>
      <c r="O278" s="15"/>
      <c r="P278" s="15"/>
      <c r="Q278" s="14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7"/>
    </row>
    <row r="279" spans="1:44" x14ac:dyDescent="0.3">
      <c r="A279" s="12"/>
      <c r="B279" s="17"/>
      <c r="E279" s="103"/>
      <c r="F279" s="104"/>
      <c r="G279" s="105"/>
      <c r="H279" s="105"/>
      <c r="I279" s="17"/>
      <c r="J279" s="17"/>
      <c r="K279" s="17"/>
      <c r="L279" s="17"/>
      <c r="M279" s="17"/>
      <c r="N279" s="17"/>
      <c r="O279" s="17"/>
      <c r="P279" s="17"/>
      <c r="Q279" s="17"/>
      <c r="AQ279" s="17"/>
      <c r="AR279" s="17"/>
    </row>
    <row r="280" spans="1:44" x14ac:dyDescent="0.3">
      <c r="A280" s="12"/>
      <c r="B280" s="17"/>
      <c r="C280" s="100" t="s">
        <v>79</v>
      </c>
      <c r="D280" s="101"/>
      <c r="E280" s="101"/>
      <c r="F280" s="101"/>
      <c r="G280" s="101"/>
      <c r="H280" s="101"/>
      <c r="I280" s="107"/>
      <c r="J280" s="17"/>
      <c r="K280" s="17"/>
      <c r="L280" s="17"/>
      <c r="M280" s="17"/>
      <c r="N280" s="17"/>
      <c r="O280" s="17"/>
      <c r="P280" s="17"/>
      <c r="Q280" s="17"/>
      <c r="AQ280" s="17"/>
      <c r="AR280" s="17"/>
    </row>
    <row r="281" spans="1:44" x14ac:dyDescent="0.3">
      <c r="A281" s="12"/>
      <c r="B281" s="17"/>
      <c r="C281" s="17"/>
      <c r="D281" s="16"/>
      <c r="E281" s="16"/>
      <c r="F281" s="16"/>
      <c r="G281" s="16"/>
      <c r="H281" s="16"/>
      <c r="J281" s="17"/>
      <c r="K281" s="17"/>
      <c r="L281" s="17"/>
      <c r="M281" s="17"/>
      <c r="N281" s="17"/>
      <c r="O281" s="17"/>
      <c r="P281" s="17"/>
      <c r="Q281" s="17"/>
      <c r="AQ281" s="17"/>
      <c r="AR281" s="17"/>
    </row>
    <row r="282" spans="1:44" x14ac:dyDescent="0.3">
      <c r="A282" s="12"/>
      <c r="B282" s="17"/>
      <c r="D282" s="17" t="s">
        <v>48</v>
      </c>
      <c r="E282" s="16"/>
      <c r="F282" s="16"/>
      <c r="G282" s="16"/>
      <c r="H282" s="16"/>
      <c r="J282" s="16"/>
      <c r="K282" s="17"/>
      <c r="L282" s="17"/>
      <c r="M282" s="17"/>
      <c r="N282" s="17"/>
      <c r="O282" s="17"/>
      <c r="P282" s="17"/>
      <c r="Q282" s="17"/>
      <c r="AQ282" s="17"/>
      <c r="AR282" s="17"/>
    </row>
    <row r="283" spans="1:44" x14ac:dyDescent="0.3">
      <c r="A283" s="12"/>
      <c r="B283" s="17"/>
      <c r="D283" s="17"/>
      <c r="E283" s="16" t="s">
        <v>22</v>
      </c>
      <c r="F283" s="16"/>
      <c r="G283" s="16" t="s">
        <v>80</v>
      </c>
      <c r="H283" s="16" t="s">
        <v>76</v>
      </c>
      <c r="J283" s="16"/>
      <c r="K283" s="122"/>
      <c r="L283" s="122"/>
      <c r="M283" s="122"/>
      <c r="N283" s="122"/>
      <c r="O283" s="122"/>
      <c r="P283" s="23">
        <f>SUM(K283:O283)</f>
        <v>0</v>
      </c>
      <c r="Q283" s="17"/>
      <c r="R283" s="122"/>
      <c r="S283" s="122"/>
      <c r="T283" s="122"/>
      <c r="U283" s="122"/>
      <c r="V283" s="122"/>
      <c r="W283" s="23">
        <f>SUM(R283:V283)</f>
        <v>0</v>
      </c>
      <c r="AQ283" s="17"/>
      <c r="AR283" s="17"/>
    </row>
    <row r="284" spans="1:44" x14ac:dyDescent="0.3">
      <c r="A284" s="12"/>
      <c r="B284" s="17"/>
      <c r="D284" s="17"/>
      <c r="E284" s="16" t="s">
        <v>25</v>
      </c>
      <c r="F284" s="16"/>
      <c r="G284" s="16" t="s">
        <v>80</v>
      </c>
      <c r="H284" s="16" t="s">
        <v>76</v>
      </c>
      <c r="J284" s="16"/>
      <c r="K284" s="122"/>
      <c r="L284" s="122"/>
      <c r="M284" s="122"/>
      <c r="N284" s="122"/>
      <c r="O284" s="122"/>
      <c r="P284" s="23">
        <f>SUM(K284:O284)</f>
        <v>0</v>
      </c>
      <c r="Q284" s="17"/>
      <c r="R284" s="122"/>
      <c r="S284" s="122"/>
      <c r="T284" s="122"/>
      <c r="U284" s="122"/>
      <c r="V284" s="122"/>
      <c r="W284" s="23">
        <f>SUM(R284:V284)</f>
        <v>0</v>
      </c>
      <c r="AQ284" s="17"/>
      <c r="AR284" s="17"/>
    </row>
    <row r="285" spans="1:44" x14ac:dyDescent="0.3">
      <c r="A285" s="12"/>
      <c r="B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AQ285" s="17"/>
      <c r="AR285" s="17"/>
    </row>
    <row r="286" spans="1:44" x14ac:dyDescent="0.3">
      <c r="A286" s="12"/>
      <c r="B286" s="17"/>
      <c r="D286" s="17" t="s">
        <v>85</v>
      </c>
      <c r="E286" s="16"/>
      <c r="F286" s="16"/>
      <c r="G286" s="16"/>
      <c r="H286" s="16"/>
      <c r="J286" s="16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AQ286" s="17"/>
      <c r="AR286" s="17"/>
    </row>
    <row r="287" spans="1:44" x14ac:dyDescent="0.3">
      <c r="A287" s="12"/>
      <c r="B287" s="17"/>
      <c r="D287" s="17"/>
      <c r="E287" s="16" t="s">
        <v>26</v>
      </c>
      <c r="F287" s="16"/>
      <c r="G287" s="22" t="s">
        <v>27</v>
      </c>
      <c r="H287" s="16" t="s">
        <v>76</v>
      </c>
      <c r="J287" s="16"/>
      <c r="K287" s="122"/>
      <c r="L287" s="122"/>
      <c r="M287" s="122"/>
      <c r="N287" s="122"/>
      <c r="O287" s="122"/>
      <c r="P287" s="23">
        <f>SUM(K287:O287)</f>
        <v>0</v>
      </c>
      <c r="Q287" s="17"/>
      <c r="R287" s="122"/>
      <c r="S287" s="122"/>
      <c r="T287" s="122"/>
      <c r="U287" s="122"/>
      <c r="V287" s="122"/>
      <c r="W287" s="23">
        <f>SUM(R287:V287)</f>
        <v>0</v>
      </c>
      <c r="AQ287" s="17"/>
      <c r="AR287" s="17"/>
    </row>
    <row r="288" spans="1:44" x14ac:dyDescent="0.3">
      <c r="A288" s="12"/>
      <c r="B288" s="17"/>
      <c r="D288" s="17"/>
      <c r="E288" s="16" t="s">
        <v>29</v>
      </c>
      <c r="F288" s="16"/>
      <c r="G288" s="16" t="s">
        <v>27</v>
      </c>
      <c r="H288" s="16" t="s">
        <v>76</v>
      </c>
      <c r="J288" s="16"/>
      <c r="K288" s="122"/>
      <c r="L288" s="122"/>
      <c r="M288" s="122"/>
      <c r="N288" s="122"/>
      <c r="O288" s="122"/>
      <c r="P288" s="23">
        <f>SUM(K288:O288)</f>
        <v>0</v>
      </c>
      <c r="Q288" s="17"/>
      <c r="R288" s="122"/>
      <c r="S288" s="122"/>
      <c r="T288" s="122"/>
      <c r="U288" s="122"/>
      <c r="V288" s="122"/>
      <c r="W288" s="23">
        <f>SUM(R288:V288)</f>
        <v>0</v>
      </c>
      <c r="AQ288" s="17"/>
      <c r="AR288" s="17"/>
    </row>
    <row r="289" spans="1:44" x14ac:dyDescent="0.3">
      <c r="A289" s="12"/>
      <c r="B289" s="17"/>
      <c r="D289" s="17"/>
      <c r="E289" s="16" t="s">
        <v>26</v>
      </c>
      <c r="F289" s="16"/>
      <c r="G289" s="22" t="s">
        <v>30</v>
      </c>
      <c r="H289" s="16" t="s">
        <v>76</v>
      </c>
      <c r="J289" s="16"/>
      <c r="K289" s="122"/>
      <c r="L289" s="122"/>
      <c r="M289" s="122"/>
      <c r="N289" s="122"/>
      <c r="O289" s="122"/>
      <c r="P289" s="23">
        <f>SUM(K289:O289)</f>
        <v>0</v>
      </c>
      <c r="Q289" s="17"/>
      <c r="R289" s="122"/>
      <c r="S289" s="122"/>
      <c r="T289" s="122"/>
      <c r="U289" s="122"/>
      <c r="V289" s="122"/>
      <c r="W289" s="23">
        <f>SUM(R289:V289)</f>
        <v>0</v>
      </c>
      <c r="AQ289" s="17"/>
      <c r="AR289" s="17"/>
    </row>
    <row r="290" spans="1:44" x14ac:dyDescent="0.3">
      <c r="A290" s="12"/>
      <c r="B290" s="17"/>
      <c r="D290" s="17"/>
      <c r="E290" s="16" t="s">
        <v>29</v>
      </c>
      <c r="F290" s="16"/>
      <c r="G290" s="16" t="s">
        <v>30</v>
      </c>
      <c r="H290" s="16" t="s">
        <v>76</v>
      </c>
      <c r="J290" s="17"/>
      <c r="K290" s="122"/>
      <c r="L290" s="122"/>
      <c r="M290" s="122"/>
      <c r="N290" s="122"/>
      <c r="O290" s="122"/>
      <c r="P290" s="23">
        <f>SUM(K290:O290)</f>
        <v>0</v>
      </c>
      <c r="Q290" s="17"/>
      <c r="R290" s="122"/>
      <c r="S290" s="122"/>
      <c r="T290" s="122"/>
      <c r="U290" s="122"/>
      <c r="V290" s="122"/>
      <c r="W290" s="23">
        <f>SUM(R290:V290)</f>
        <v>0</v>
      </c>
      <c r="AQ290" s="17"/>
      <c r="AR290" s="17"/>
    </row>
    <row r="291" spans="1:44" x14ac:dyDescent="0.3">
      <c r="A291" s="12"/>
      <c r="B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AQ291" s="17"/>
      <c r="AR291" s="17"/>
    </row>
    <row r="292" spans="1:44" x14ac:dyDescent="0.3">
      <c r="A292" s="12"/>
      <c r="B292" s="17"/>
      <c r="D292" s="28" t="s">
        <v>121</v>
      </c>
      <c r="E292" s="103"/>
      <c r="F292" s="104"/>
      <c r="G292" s="105"/>
      <c r="H292" s="105"/>
      <c r="J292" s="17"/>
      <c r="Q292" s="17"/>
      <c r="AQ292" s="17"/>
      <c r="AR292" s="17"/>
    </row>
    <row r="293" spans="1:44" x14ac:dyDescent="0.3">
      <c r="A293" s="12"/>
      <c r="B293" s="17"/>
      <c r="E293" s="16" t="s">
        <v>10</v>
      </c>
      <c r="F293" s="16"/>
      <c r="G293" s="16" t="s">
        <v>80</v>
      </c>
      <c r="H293" s="16" t="s">
        <v>76</v>
      </c>
      <c r="K293" s="122"/>
      <c r="L293" s="122"/>
      <c r="M293" s="122"/>
      <c r="N293" s="122"/>
      <c r="O293" s="122"/>
      <c r="P293" s="23">
        <f>SUM(K293:O293)</f>
        <v>0</v>
      </c>
      <c r="Q293" s="17"/>
      <c r="R293" s="122"/>
      <c r="S293" s="122"/>
      <c r="T293" s="122"/>
      <c r="U293" s="122"/>
      <c r="V293" s="122"/>
      <c r="W293" s="23">
        <f>SUM(R293:V293)</f>
        <v>0</v>
      </c>
      <c r="AQ293" s="17"/>
      <c r="AR293" s="17"/>
    </row>
    <row r="294" spans="1:44" x14ac:dyDescent="0.3">
      <c r="A294" s="12"/>
      <c r="B294" s="17"/>
      <c r="Q294" s="17"/>
      <c r="AQ294" s="17"/>
      <c r="AR294" s="17"/>
    </row>
    <row r="295" spans="1:44" x14ac:dyDescent="0.3">
      <c r="A295" s="12"/>
      <c r="B295" s="17"/>
      <c r="D295" s="28" t="s">
        <v>122</v>
      </c>
      <c r="Q295" s="17"/>
      <c r="AQ295" s="17"/>
      <c r="AR295" s="17"/>
    </row>
    <row r="296" spans="1:44" x14ac:dyDescent="0.3">
      <c r="A296" s="12"/>
      <c r="B296" s="17"/>
      <c r="E296" s="16" t="s">
        <v>10</v>
      </c>
      <c r="F296" s="16"/>
      <c r="G296" s="22" t="s">
        <v>23</v>
      </c>
      <c r="H296" s="84" t="s">
        <v>76</v>
      </c>
      <c r="K296" s="23">
        <f t="shared" ref="K296:O296" si="49">SUM(K283:K284,K287:K290,K293)</f>
        <v>0</v>
      </c>
      <c r="L296" s="23">
        <f t="shared" si="49"/>
        <v>0</v>
      </c>
      <c r="M296" s="23">
        <f t="shared" si="49"/>
        <v>0</v>
      </c>
      <c r="N296" s="23">
        <f t="shared" si="49"/>
        <v>0</v>
      </c>
      <c r="O296" s="23">
        <f t="shared" si="49"/>
        <v>0</v>
      </c>
      <c r="P296" s="23">
        <f>SUM(K296:O296)</f>
        <v>0</v>
      </c>
      <c r="Q296" s="17"/>
      <c r="R296" s="23">
        <f t="shared" ref="R296:V296" si="50">SUM(R283:R284,R287:R290,R293)</f>
        <v>0</v>
      </c>
      <c r="S296" s="23">
        <f t="shared" si="50"/>
        <v>0</v>
      </c>
      <c r="T296" s="23">
        <f t="shared" si="50"/>
        <v>0</v>
      </c>
      <c r="U296" s="23">
        <f t="shared" si="50"/>
        <v>0</v>
      </c>
      <c r="V296" s="23">
        <f t="shared" si="50"/>
        <v>0</v>
      </c>
      <c r="W296" s="23">
        <f>SUM(R296:V296)</f>
        <v>0</v>
      </c>
      <c r="AQ296" s="17"/>
      <c r="AR296" s="17"/>
    </row>
    <row r="297" spans="1:44" x14ac:dyDescent="0.3">
      <c r="A297" s="12"/>
      <c r="B297" s="17"/>
      <c r="Q297" s="17"/>
      <c r="AQ297" s="17"/>
      <c r="AR297" s="17"/>
    </row>
    <row r="298" spans="1:44" x14ac:dyDescent="0.3">
      <c r="A298" s="12"/>
      <c r="B298" s="17"/>
      <c r="C298" s="106" t="s">
        <v>123</v>
      </c>
      <c r="D298" s="107"/>
      <c r="E298" s="107"/>
      <c r="F298" s="107"/>
      <c r="G298" s="107"/>
      <c r="H298" s="107"/>
      <c r="I298" s="107"/>
      <c r="Q298" s="17"/>
      <c r="AQ298" s="17"/>
      <c r="AR298" s="17"/>
    </row>
    <row r="299" spans="1:44" x14ac:dyDescent="0.3">
      <c r="A299" s="12"/>
      <c r="B299" s="17"/>
      <c r="E299" s="16"/>
      <c r="F299" s="16"/>
      <c r="G299" s="16"/>
      <c r="H299" s="16"/>
      <c r="Q299" s="17"/>
      <c r="AQ299" s="17"/>
      <c r="AR299" s="17"/>
    </row>
    <row r="300" spans="1:44" x14ac:dyDescent="0.3">
      <c r="A300" s="12"/>
      <c r="B300" s="17"/>
      <c r="D300" s="17" t="s">
        <v>98</v>
      </c>
      <c r="H300" s="16"/>
      <c r="J300" s="17"/>
      <c r="Q300" s="17"/>
      <c r="AQ300" s="17"/>
      <c r="AR300" s="17"/>
    </row>
    <row r="301" spans="1:44" x14ac:dyDescent="0.3">
      <c r="A301" s="12"/>
      <c r="B301" s="17"/>
      <c r="E301" s="29" t="s">
        <v>26</v>
      </c>
      <c r="F301" s="12" t="s">
        <v>88</v>
      </c>
      <c r="G301" s="22" t="s">
        <v>27</v>
      </c>
      <c r="H301" s="16" t="s">
        <v>76</v>
      </c>
      <c r="J301" s="17"/>
      <c r="K301" s="122"/>
      <c r="L301" s="122"/>
      <c r="M301" s="122"/>
      <c r="N301" s="122"/>
      <c r="O301" s="122"/>
      <c r="P301" s="23">
        <f>SUM(K301:O301)</f>
        <v>0</v>
      </c>
      <c r="Q301" s="17"/>
      <c r="R301" s="122"/>
      <c r="S301" s="122"/>
      <c r="T301" s="122"/>
      <c r="U301" s="122"/>
      <c r="V301" s="122"/>
      <c r="W301" s="23">
        <f>SUM(R301:V301)</f>
        <v>0</v>
      </c>
      <c r="AQ301" s="17"/>
      <c r="AR301" s="17"/>
    </row>
    <row r="302" spans="1:44" x14ac:dyDescent="0.3">
      <c r="A302" s="12"/>
      <c r="B302" s="17"/>
      <c r="E302" s="29" t="s">
        <v>29</v>
      </c>
      <c r="F302" s="12" t="s">
        <v>90</v>
      </c>
      <c r="G302" s="22" t="s">
        <v>27</v>
      </c>
      <c r="H302" s="16" t="s">
        <v>76</v>
      </c>
      <c r="J302" s="17"/>
      <c r="K302" s="122"/>
      <c r="L302" s="122"/>
      <c r="M302" s="122"/>
      <c r="N302" s="122"/>
      <c r="O302" s="122"/>
      <c r="P302" s="23">
        <f>SUM(K302:O302)</f>
        <v>0</v>
      </c>
      <c r="Q302" s="17"/>
      <c r="R302" s="122"/>
      <c r="S302" s="122"/>
      <c r="T302" s="122"/>
      <c r="U302" s="122"/>
      <c r="V302" s="122"/>
      <c r="W302" s="23">
        <f>SUM(R302:V302)</f>
        <v>0</v>
      </c>
      <c r="AQ302" s="17"/>
      <c r="AR302" s="17"/>
    </row>
    <row r="303" spans="1:44" x14ac:dyDescent="0.3">
      <c r="A303" s="12"/>
      <c r="B303" s="17"/>
      <c r="E303" s="29" t="s">
        <v>91</v>
      </c>
      <c r="F303" s="12" t="s">
        <v>92</v>
      </c>
      <c r="G303" s="22" t="s">
        <v>27</v>
      </c>
      <c r="H303" s="16" t="s">
        <v>76</v>
      </c>
      <c r="J303" s="17"/>
      <c r="K303" s="122"/>
      <c r="L303" s="122"/>
      <c r="M303" s="122"/>
      <c r="N303" s="122"/>
      <c r="O303" s="122"/>
      <c r="P303" s="23">
        <f>SUM(K303:O303)</f>
        <v>0</v>
      </c>
      <c r="Q303" s="17"/>
      <c r="R303" s="122"/>
      <c r="S303" s="122"/>
      <c r="T303" s="122"/>
      <c r="U303" s="122"/>
      <c r="V303" s="122"/>
      <c r="W303" s="23">
        <f>SUM(R303:V303)</f>
        <v>0</v>
      </c>
      <c r="AQ303" s="17"/>
      <c r="AR303" s="17"/>
    </row>
    <row r="304" spans="1:44" x14ac:dyDescent="0.3">
      <c r="A304" s="12"/>
      <c r="B304" s="17"/>
      <c r="E304" s="72" t="s">
        <v>91</v>
      </c>
      <c r="F304" s="12" t="s">
        <v>93</v>
      </c>
      <c r="G304" s="84" t="s">
        <v>27</v>
      </c>
      <c r="H304" s="84" t="s">
        <v>76</v>
      </c>
      <c r="J304" s="17"/>
      <c r="K304" s="122"/>
      <c r="L304" s="122"/>
      <c r="M304" s="122"/>
      <c r="N304" s="122"/>
      <c r="O304" s="122"/>
      <c r="P304" s="23">
        <f>SUM(K304:O304)</f>
        <v>0</v>
      </c>
      <c r="Q304" s="17"/>
      <c r="R304" s="122"/>
      <c r="S304" s="122"/>
      <c r="T304" s="122"/>
      <c r="U304" s="122"/>
      <c r="V304" s="122"/>
      <c r="W304" s="23">
        <f>SUM(R304:V304)</f>
        <v>0</v>
      </c>
      <c r="AQ304" s="17"/>
      <c r="AR304" s="17"/>
    </row>
    <row r="305" spans="1:44" x14ac:dyDescent="0.3">
      <c r="A305" s="12"/>
      <c r="B305" s="17"/>
      <c r="Q305" s="17"/>
      <c r="AQ305" s="17"/>
      <c r="AR305" s="17"/>
    </row>
    <row r="306" spans="1:44" x14ac:dyDescent="0.3">
      <c r="A306" s="12"/>
      <c r="B306" s="17"/>
      <c r="D306" s="28" t="s">
        <v>124</v>
      </c>
      <c r="E306" s="72"/>
      <c r="F306" s="12"/>
      <c r="G306" s="84"/>
      <c r="Q306" s="17"/>
      <c r="AQ306" s="17"/>
      <c r="AR306" s="17"/>
    </row>
    <row r="307" spans="1:44" x14ac:dyDescent="0.3">
      <c r="A307" s="12"/>
      <c r="B307" s="17"/>
      <c r="E307" t="s">
        <v>10</v>
      </c>
      <c r="G307" s="22" t="s">
        <v>27</v>
      </c>
      <c r="H307" s="84" t="s">
        <v>76</v>
      </c>
      <c r="J307" s="17"/>
      <c r="K307" s="23">
        <f t="shared" ref="K307:O307" si="51">SUM(K301:K304)</f>
        <v>0</v>
      </c>
      <c r="L307" s="23">
        <f t="shared" si="51"/>
        <v>0</v>
      </c>
      <c r="M307" s="23">
        <f t="shared" si="51"/>
        <v>0</v>
      </c>
      <c r="N307" s="23">
        <f t="shared" si="51"/>
        <v>0</v>
      </c>
      <c r="O307" s="23">
        <f t="shared" si="51"/>
        <v>0</v>
      </c>
      <c r="P307" s="23">
        <f>SUM(K307:O307)</f>
        <v>0</v>
      </c>
      <c r="Q307" s="17"/>
      <c r="R307" s="23">
        <f t="shared" ref="R307:V307" si="52">SUM(R301:R304)</f>
        <v>0</v>
      </c>
      <c r="S307" s="23">
        <f t="shared" si="52"/>
        <v>0</v>
      </c>
      <c r="T307" s="23">
        <f t="shared" si="52"/>
        <v>0</v>
      </c>
      <c r="U307" s="23">
        <f t="shared" si="52"/>
        <v>0</v>
      </c>
      <c r="V307" s="23">
        <f t="shared" si="52"/>
        <v>0</v>
      </c>
      <c r="W307" s="23">
        <f>SUM(R307:V307)</f>
        <v>0</v>
      </c>
      <c r="AQ307" s="17"/>
      <c r="AR307" s="17"/>
    </row>
    <row r="308" spans="1:44" x14ac:dyDescent="0.3">
      <c r="A308" s="12"/>
      <c r="B308" s="17"/>
      <c r="H308" s="22"/>
      <c r="I308" s="84"/>
      <c r="J308" s="17"/>
      <c r="K308" s="17"/>
      <c r="L308" s="17"/>
      <c r="M308" s="17"/>
      <c r="N308" s="17"/>
      <c r="O308" s="17"/>
      <c r="P308" s="17"/>
      <c r="Q308" s="17"/>
      <c r="AQ308" s="17"/>
      <c r="AR308" s="17"/>
    </row>
    <row r="309" spans="1:44" x14ac:dyDescent="0.3">
      <c r="A309" s="12"/>
      <c r="B309" s="13" t="s">
        <v>125</v>
      </c>
      <c r="C309" s="14"/>
      <c r="D309" s="15"/>
      <c r="E309" s="15"/>
      <c r="F309" s="15"/>
      <c r="G309" s="15"/>
      <c r="H309" s="15"/>
      <c r="I309" s="14"/>
      <c r="J309" s="14"/>
      <c r="K309" s="15"/>
      <c r="L309" s="15"/>
      <c r="M309" s="15"/>
      <c r="N309" s="15"/>
      <c r="O309" s="15"/>
      <c r="P309" s="15"/>
      <c r="Q309" s="14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4"/>
      <c r="AR309" s="17"/>
    </row>
    <row r="310" spans="1:44" x14ac:dyDescent="0.3">
      <c r="A310" s="12"/>
      <c r="B310" s="99"/>
      <c r="C310" s="17"/>
      <c r="D310" s="16"/>
      <c r="E310" s="16"/>
      <c r="F310" s="16"/>
      <c r="G310" s="16"/>
      <c r="H310" s="16"/>
      <c r="I310" s="17"/>
      <c r="J310" s="17"/>
      <c r="K310" s="16"/>
      <c r="L310" s="16"/>
      <c r="M310" s="16"/>
      <c r="N310" s="16"/>
      <c r="O310" s="16"/>
      <c r="P310" s="16"/>
      <c r="Q310" s="17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7"/>
      <c r="AR310" s="17"/>
    </row>
    <row r="311" spans="1:44" x14ac:dyDescent="0.3">
      <c r="A311" s="12"/>
      <c r="B311" s="99"/>
      <c r="C311" s="100" t="s">
        <v>79</v>
      </c>
      <c r="D311" s="101"/>
      <c r="E311" s="101"/>
      <c r="F311" s="101"/>
      <c r="G311" s="101"/>
      <c r="H311" s="101"/>
      <c r="I311" s="100"/>
      <c r="J311" s="17"/>
      <c r="K311" s="16"/>
      <c r="L311" s="16"/>
      <c r="M311" s="16"/>
      <c r="N311" s="16"/>
      <c r="O311" s="16"/>
      <c r="P311" s="16"/>
      <c r="Q311" s="17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7"/>
      <c r="AR311" s="17"/>
    </row>
    <row r="312" spans="1:44" x14ac:dyDescent="0.3">
      <c r="A312" s="12"/>
      <c r="B312" s="17"/>
      <c r="C312" s="17"/>
      <c r="D312" s="16"/>
      <c r="E312" s="16"/>
      <c r="F312" s="16"/>
      <c r="G312" s="16"/>
      <c r="H312" s="16"/>
      <c r="I312" s="17"/>
      <c r="J312" s="17"/>
      <c r="K312" s="16"/>
      <c r="L312" s="16"/>
      <c r="M312" s="16"/>
      <c r="N312" s="16"/>
      <c r="O312" s="16"/>
      <c r="P312" s="16"/>
      <c r="Q312" s="17"/>
      <c r="AP312" s="16"/>
      <c r="AQ312" s="17"/>
      <c r="AR312" s="17"/>
    </row>
    <row r="313" spans="1:44" x14ac:dyDescent="0.3">
      <c r="A313" s="12"/>
      <c r="B313" s="17"/>
      <c r="D313" s="17" t="s">
        <v>48</v>
      </c>
      <c r="E313" s="16"/>
      <c r="F313" s="16"/>
      <c r="G313" s="16"/>
      <c r="H313" s="16"/>
      <c r="I313" s="16"/>
      <c r="J313" s="17"/>
      <c r="K313" s="21"/>
      <c r="L313" s="21"/>
      <c r="M313" s="21"/>
      <c r="N313" s="21"/>
      <c r="O313" s="21"/>
      <c r="P313" s="16"/>
      <c r="Q313" s="17"/>
      <c r="AP313" s="16"/>
      <c r="AQ313" s="17"/>
      <c r="AR313" s="17"/>
    </row>
    <row r="314" spans="1:44" x14ac:dyDescent="0.3">
      <c r="A314" s="12"/>
      <c r="B314" s="17"/>
      <c r="D314" s="17"/>
      <c r="E314" s="16" t="s">
        <v>22</v>
      </c>
      <c r="F314" s="16"/>
      <c r="G314" s="16" t="s">
        <v>80</v>
      </c>
      <c r="H314" s="16" t="s">
        <v>76</v>
      </c>
      <c r="I314" s="16"/>
      <c r="J314" s="17"/>
      <c r="K314" s="126">
        <f t="shared" ref="K314:O315" si="53">R58 * $I38 * 1</f>
        <v>0</v>
      </c>
      <c r="L314" s="126">
        <f t="shared" si="53"/>
        <v>0</v>
      </c>
      <c r="M314" s="126">
        <f t="shared" si="53"/>
        <v>0</v>
      </c>
      <c r="N314" s="126">
        <f t="shared" si="53"/>
        <v>0</v>
      </c>
      <c r="O314" s="126">
        <f t="shared" si="53"/>
        <v>0</v>
      </c>
      <c r="P314" s="23">
        <f>SUM(K314:O314)</f>
        <v>0</v>
      </c>
      <c r="Q314" s="17"/>
      <c r="AQ314" s="41"/>
      <c r="AR314" s="17"/>
    </row>
    <row r="315" spans="1:44" x14ac:dyDescent="0.3">
      <c r="A315" s="12"/>
      <c r="B315" s="17"/>
      <c r="D315" s="17"/>
      <c r="E315" s="16" t="s">
        <v>25</v>
      </c>
      <c r="F315" s="16"/>
      <c r="G315" s="16" t="s">
        <v>80</v>
      </c>
      <c r="H315" s="16" t="s">
        <v>76</v>
      </c>
      <c r="I315" s="16"/>
      <c r="J315" s="17"/>
      <c r="K315" s="126">
        <f t="shared" si="53"/>
        <v>0</v>
      </c>
      <c r="L315" s="126">
        <f t="shared" si="53"/>
        <v>0</v>
      </c>
      <c r="M315" s="126">
        <f t="shared" si="53"/>
        <v>0</v>
      </c>
      <c r="N315" s="126">
        <f t="shared" si="53"/>
        <v>0</v>
      </c>
      <c r="O315" s="126">
        <f t="shared" si="53"/>
        <v>0</v>
      </c>
      <c r="P315" s="23">
        <f>SUM(K315:O315)</f>
        <v>0</v>
      </c>
      <c r="Q315" s="17"/>
      <c r="AQ315" s="41"/>
      <c r="AR315" s="17"/>
    </row>
    <row r="317" spans="1:44" x14ac:dyDescent="0.3">
      <c r="A317" s="12"/>
      <c r="B317" s="17"/>
      <c r="D317" s="17" t="s">
        <v>85</v>
      </c>
      <c r="E317" s="16"/>
      <c r="F317" s="16"/>
      <c r="G317" s="16"/>
      <c r="H317" s="16"/>
      <c r="I317" s="16"/>
      <c r="J317" s="17"/>
      <c r="K317" s="21"/>
      <c r="L317" s="21"/>
      <c r="M317" s="21"/>
      <c r="N317" s="21"/>
      <c r="O317" s="21"/>
      <c r="P317" s="16"/>
      <c r="Q317" s="17"/>
      <c r="AQ317" s="17"/>
      <c r="AR317" s="17"/>
    </row>
    <row r="318" spans="1:44" x14ac:dyDescent="0.3">
      <c r="A318" s="12"/>
      <c r="B318" s="17"/>
      <c r="D318" s="17"/>
      <c r="E318" s="16" t="s">
        <v>26</v>
      </c>
      <c r="F318" s="16"/>
      <c r="G318" s="22" t="s">
        <v>27</v>
      </c>
      <c r="H318" s="16" t="s">
        <v>76</v>
      </c>
      <c r="I318" s="16"/>
      <c r="J318" s="17"/>
      <c r="K318" s="126">
        <f t="shared" ref="K318:O321" si="54">R107 * $I42 * 1</f>
        <v>0</v>
      </c>
      <c r="L318" s="126">
        <f t="shared" si="54"/>
        <v>0</v>
      </c>
      <c r="M318" s="126">
        <f t="shared" si="54"/>
        <v>0</v>
      </c>
      <c r="N318" s="126">
        <f t="shared" si="54"/>
        <v>0</v>
      </c>
      <c r="O318" s="126">
        <f t="shared" si="54"/>
        <v>0</v>
      </c>
      <c r="P318" s="23">
        <f>SUM(K318:O318)</f>
        <v>0</v>
      </c>
      <c r="Q318" s="17"/>
      <c r="AQ318" s="41"/>
      <c r="AR318" s="17"/>
    </row>
    <row r="319" spans="1:44" x14ac:dyDescent="0.3">
      <c r="A319" s="12"/>
      <c r="B319" s="17"/>
      <c r="D319" s="17"/>
      <c r="E319" s="16" t="s">
        <v>29</v>
      </c>
      <c r="F319" s="16"/>
      <c r="G319" s="16" t="s">
        <v>27</v>
      </c>
      <c r="H319" s="16" t="s">
        <v>76</v>
      </c>
      <c r="I319" s="16"/>
      <c r="J319" s="17"/>
      <c r="K319" s="126">
        <f t="shared" si="54"/>
        <v>0</v>
      </c>
      <c r="L319" s="126">
        <f t="shared" si="54"/>
        <v>0</v>
      </c>
      <c r="M319" s="126">
        <f t="shared" si="54"/>
        <v>0</v>
      </c>
      <c r="N319" s="126">
        <f t="shared" si="54"/>
        <v>0</v>
      </c>
      <c r="O319" s="126">
        <f t="shared" si="54"/>
        <v>0</v>
      </c>
      <c r="P319" s="23">
        <f>SUM(K319:O319)</f>
        <v>0</v>
      </c>
      <c r="Q319" s="17"/>
      <c r="AQ319" s="41"/>
      <c r="AR319" s="17"/>
    </row>
    <row r="320" spans="1:44" x14ac:dyDescent="0.3">
      <c r="A320" s="12"/>
      <c r="B320" s="17"/>
      <c r="D320" s="17"/>
      <c r="E320" s="16" t="s">
        <v>26</v>
      </c>
      <c r="F320" s="16"/>
      <c r="G320" s="22" t="s">
        <v>30</v>
      </c>
      <c r="H320" s="16" t="s">
        <v>76</v>
      </c>
      <c r="I320" s="16"/>
      <c r="J320" s="17"/>
      <c r="K320" s="126">
        <f t="shared" si="54"/>
        <v>0</v>
      </c>
      <c r="L320" s="126">
        <f t="shared" si="54"/>
        <v>0</v>
      </c>
      <c r="M320" s="126">
        <f t="shared" si="54"/>
        <v>0</v>
      </c>
      <c r="N320" s="126">
        <f t="shared" si="54"/>
        <v>0</v>
      </c>
      <c r="O320" s="126">
        <f t="shared" si="54"/>
        <v>0</v>
      </c>
      <c r="P320" s="23">
        <f>SUM(K320:O320)</f>
        <v>0</v>
      </c>
      <c r="Q320" s="17"/>
      <c r="AQ320" s="41"/>
      <c r="AR320" s="17"/>
    </row>
    <row r="321" spans="1:44" x14ac:dyDescent="0.3">
      <c r="A321" s="12"/>
      <c r="B321" s="17"/>
      <c r="D321" s="17"/>
      <c r="E321" s="16" t="s">
        <v>29</v>
      </c>
      <c r="F321" s="16"/>
      <c r="G321" s="16" t="s">
        <v>30</v>
      </c>
      <c r="H321" s="16" t="s">
        <v>76</v>
      </c>
      <c r="I321" s="17"/>
      <c r="J321" s="16"/>
      <c r="K321" s="126">
        <f t="shared" si="54"/>
        <v>0</v>
      </c>
      <c r="L321" s="126">
        <f t="shared" si="54"/>
        <v>0</v>
      </c>
      <c r="M321" s="126">
        <f t="shared" si="54"/>
        <v>0</v>
      </c>
      <c r="N321" s="126">
        <f t="shared" si="54"/>
        <v>0</v>
      </c>
      <c r="O321" s="126">
        <f t="shared" si="54"/>
        <v>0</v>
      </c>
      <c r="P321" s="23">
        <f>SUM(K321:O321)</f>
        <v>0</v>
      </c>
      <c r="Q321" s="17"/>
      <c r="AQ321" s="17"/>
      <c r="AR321" s="17"/>
    </row>
    <row r="322" spans="1:44" x14ac:dyDescent="0.3">
      <c r="K322" s="102"/>
      <c r="L322" s="102"/>
    </row>
    <row r="323" spans="1:44" x14ac:dyDescent="0.3">
      <c r="A323" s="12"/>
      <c r="B323" s="17"/>
      <c r="D323" s="28" t="s">
        <v>121</v>
      </c>
      <c r="E323" s="103"/>
      <c r="F323" s="104"/>
      <c r="G323" s="105"/>
      <c r="H323" s="105"/>
      <c r="I323" s="17"/>
      <c r="AQ323" s="17"/>
      <c r="AR323" s="17"/>
    </row>
    <row r="324" spans="1:44" x14ac:dyDescent="0.3">
      <c r="E324" s="16" t="s">
        <v>10</v>
      </c>
      <c r="F324" s="16"/>
      <c r="G324" s="16" t="s">
        <v>30</v>
      </c>
      <c r="H324" s="16" t="s">
        <v>76</v>
      </c>
      <c r="K324" s="126">
        <f>Flexibility!P109/1000</f>
        <v>0</v>
      </c>
      <c r="L324" s="126">
        <f>Flexibility!W109/1000</f>
        <v>0</v>
      </c>
      <c r="M324" s="126">
        <f>Flexibility!AD109/1000</f>
        <v>0</v>
      </c>
      <c r="N324" s="126">
        <f>Flexibility!AK109/1000</f>
        <v>0</v>
      </c>
      <c r="O324" s="126">
        <f>Flexibility!AR109/1000</f>
        <v>0</v>
      </c>
      <c r="P324" s="23">
        <f>SUM(K324:O324)</f>
        <v>0</v>
      </c>
    </row>
    <row r="326" spans="1:44" x14ac:dyDescent="0.3">
      <c r="D326" s="28" t="s">
        <v>122</v>
      </c>
    </row>
    <row r="327" spans="1:44" x14ac:dyDescent="0.3">
      <c r="E327" s="16" t="s">
        <v>10</v>
      </c>
      <c r="F327" s="16"/>
      <c r="G327" s="22" t="s">
        <v>23</v>
      </c>
      <c r="H327" s="84" t="s">
        <v>76</v>
      </c>
      <c r="K327" s="127">
        <f t="shared" ref="K327:O327" si="55">SUM(K314:K315,K318:K321,K324)</f>
        <v>0</v>
      </c>
      <c r="L327" s="127">
        <f t="shared" si="55"/>
        <v>0</v>
      </c>
      <c r="M327" s="127">
        <f t="shared" si="55"/>
        <v>0</v>
      </c>
      <c r="N327" s="127">
        <f t="shared" si="55"/>
        <v>0</v>
      </c>
      <c r="O327" s="127">
        <f t="shared" si="55"/>
        <v>0</v>
      </c>
      <c r="P327" s="23">
        <f>SUM(K327:O327)</f>
        <v>0</v>
      </c>
    </row>
    <row r="329" spans="1:44" x14ac:dyDescent="0.3">
      <c r="C329" s="106" t="s">
        <v>123</v>
      </c>
      <c r="D329" s="107"/>
      <c r="E329" s="107"/>
      <c r="F329" s="107"/>
      <c r="G329" s="107"/>
      <c r="H329" s="107"/>
      <c r="I329" s="107"/>
    </row>
    <row r="330" spans="1:44" x14ac:dyDescent="0.3">
      <c r="E330" s="16"/>
      <c r="F330" s="16"/>
      <c r="G330" s="16"/>
      <c r="H330" s="16"/>
    </row>
    <row r="331" spans="1:44" x14ac:dyDescent="0.3">
      <c r="A331" s="12"/>
      <c r="B331" s="17"/>
      <c r="D331" s="17" t="s">
        <v>98</v>
      </c>
      <c r="H331" s="16"/>
      <c r="I331" s="17"/>
      <c r="J331" s="17"/>
      <c r="K331" s="16"/>
      <c r="L331" s="16"/>
      <c r="M331" s="16"/>
      <c r="N331" s="16"/>
      <c r="O331" s="16"/>
      <c r="P331" s="16"/>
      <c r="Q331" s="17"/>
      <c r="AQ331" s="17"/>
      <c r="AR331" s="17"/>
    </row>
    <row r="332" spans="1:44" x14ac:dyDescent="0.3">
      <c r="A332" s="12"/>
      <c r="B332" s="17"/>
      <c r="E332" s="29" t="s">
        <v>26</v>
      </c>
      <c r="F332" s="12" t="s">
        <v>88</v>
      </c>
      <c r="G332" s="22" t="s">
        <v>27</v>
      </c>
      <c r="H332" s="16" t="s">
        <v>76</v>
      </c>
      <c r="I332" s="17"/>
      <c r="J332" s="17"/>
      <c r="K332" s="126">
        <f t="shared" ref="K332:O335" si="56">R128 * $I48 * 1</f>
        <v>0</v>
      </c>
      <c r="L332" s="126">
        <f t="shared" si="56"/>
        <v>0</v>
      </c>
      <c r="M332" s="126">
        <f t="shared" si="56"/>
        <v>0</v>
      </c>
      <c r="N332" s="126">
        <f t="shared" si="56"/>
        <v>0</v>
      </c>
      <c r="O332" s="126">
        <f t="shared" si="56"/>
        <v>0</v>
      </c>
      <c r="P332" s="23">
        <f>SUM(K332:O332)</f>
        <v>0</v>
      </c>
      <c r="Q332" s="17"/>
      <c r="AQ332" s="17"/>
      <c r="AR332" s="17"/>
    </row>
    <row r="333" spans="1:44" x14ac:dyDescent="0.3">
      <c r="A333" s="12"/>
      <c r="B333" s="17"/>
      <c r="E333" s="29" t="s">
        <v>29</v>
      </c>
      <c r="F333" s="12" t="s">
        <v>90</v>
      </c>
      <c r="G333" s="22" t="s">
        <v>27</v>
      </c>
      <c r="H333" s="16" t="s">
        <v>76</v>
      </c>
      <c r="I333" s="17"/>
      <c r="J333" s="17"/>
      <c r="K333" s="126">
        <f t="shared" si="56"/>
        <v>0</v>
      </c>
      <c r="L333" s="126">
        <f t="shared" si="56"/>
        <v>0</v>
      </c>
      <c r="M333" s="126">
        <f t="shared" si="56"/>
        <v>0</v>
      </c>
      <c r="N333" s="126">
        <f t="shared" si="56"/>
        <v>0</v>
      </c>
      <c r="O333" s="126">
        <f t="shared" si="56"/>
        <v>0</v>
      </c>
      <c r="P333" s="23">
        <f>SUM(K333:O333)</f>
        <v>0</v>
      </c>
      <c r="Q333" s="17"/>
      <c r="AQ333" s="17"/>
      <c r="AR333" s="17"/>
    </row>
    <row r="334" spans="1:44" x14ac:dyDescent="0.3">
      <c r="A334" s="12"/>
      <c r="B334" s="17"/>
      <c r="E334" s="29" t="s">
        <v>91</v>
      </c>
      <c r="F334" s="12" t="s">
        <v>92</v>
      </c>
      <c r="G334" s="22" t="s">
        <v>27</v>
      </c>
      <c r="H334" s="16" t="s">
        <v>76</v>
      </c>
      <c r="I334" s="17"/>
      <c r="J334" s="17"/>
      <c r="K334" s="126">
        <f t="shared" si="56"/>
        <v>0</v>
      </c>
      <c r="L334" s="126">
        <f t="shared" si="56"/>
        <v>0</v>
      </c>
      <c r="M334" s="126">
        <f t="shared" si="56"/>
        <v>0</v>
      </c>
      <c r="N334" s="126">
        <f t="shared" si="56"/>
        <v>0</v>
      </c>
      <c r="O334" s="126">
        <f t="shared" si="56"/>
        <v>0</v>
      </c>
      <c r="P334" s="23">
        <f>SUM(K334:O334)</f>
        <v>0</v>
      </c>
      <c r="Q334" s="17"/>
      <c r="AQ334" s="17"/>
      <c r="AR334" s="17"/>
    </row>
    <row r="335" spans="1:44" x14ac:dyDescent="0.3">
      <c r="A335" s="12"/>
      <c r="B335" s="17"/>
      <c r="E335" s="72" t="s">
        <v>91</v>
      </c>
      <c r="F335" s="12" t="s">
        <v>93</v>
      </c>
      <c r="G335" s="84" t="s">
        <v>27</v>
      </c>
      <c r="H335" s="84" t="s">
        <v>76</v>
      </c>
      <c r="I335" s="17"/>
      <c r="J335" s="17"/>
      <c r="K335" s="126">
        <f t="shared" si="56"/>
        <v>0</v>
      </c>
      <c r="L335" s="126">
        <f t="shared" si="56"/>
        <v>0</v>
      </c>
      <c r="M335" s="126">
        <f t="shared" si="56"/>
        <v>0</v>
      </c>
      <c r="N335" s="126">
        <f t="shared" si="56"/>
        <v>0</v>
      </c>
      <c r="O335" s="126">
        <f t="shared" si="56"/>
        <v>0</v>
      </c>
      <c r="P335" s="23">
        <f>SUM(K335:O335)</f>
        <v>0</v>
      </c>
      <c r="Q335" s="17"/>
      <c r="AQ335" s="17"/>
      <c r="AR335" s="17"/>
    </row>
    <row r="337" spans="1:44" x14ac:dyDescent="0.3">
      <c r="A337" s="12"/>
      <c r="B337" s="17"/>
      <c r="D337" s="28" t="s">
        <v>124</v>
      </c>
      <c r="E337" s="72"/>
      <c r="F337" s="12"/>
      <c r="G337" s="84"/>
      <c r="Q337" s="17"/>
      <c r="AQ337" s="17"/>
      <c r="AR337" s="17"/>
    </row>
    <row r="338" spans="1:44" x14ac:dyDescent="0.3">
      <c r="E338" t="s">
        <v>10</v>
      </c>
      <c r="G338" s="22" t="s">
        <v>27</v>
      </c>
      <c r="H338" s="84" t="s">
        <v>76</v>
      </c>
      <c r="I338" s="17"/>
      <c r="J338" s="17"/>
      <c r="K338" s="127">
        <f t="shared" ref="K338:O338" si="57">SUM(K332:K335)</f>
        <v>0</v>
      </c>
      <c r="L338" s="127">
        <f t="shared" si="57"/>
        <v>0</v>
      </c>
      <c r="M338" s="127">
        <f t="shared" si="57"/>
        <v>0</v>
      </c>
      <c r="N338" s="127">
        <f t="shared" si="57"/>
        <v>0</v>
      </c>
      <c r="O338" s="127">
        <f t="shared" si="57"/>
        <v>0</v>
      </c>
      <c r="P338" s="23">
        <f>SUM(K338:O338)</f>
        <v>0</v>
      </c>
    </row>
    <row r="339" spans="1:44" x14ac:dyDescent="0.3">
      <c r="A339" s="12"/>
      <c r="B339" s="17"/>
      <c r="D339" s="17"/>
      <c r="E339" s="16"/>
      <c r="F339" s="16"/>
      <c r="G339" s="16"/>
      <c r="H339" s="16"/>
      <c r="I339" s="17"/>
      <c r="J339" s="16"/>
      <c r="K339" s="16"/>
      <c r="L339" s="16"/>
      <c r="M339" s="16"/>
      <c r="N339" s="16"/>
      <c r="O339" s="16"/>
      <c r="P339" s="16"/>
      <c r="Q339" s="17"/>
      <c r="R339" s="16"/>
      <c r="S339" s="16"/>
      <c r="T339" s="16"/>
      <c r="U339" s="16"/>
      <c r="V339" s="16"/>
      <c r="W339" s="16"/>
      <c r="X339" s="16"/>
      <c r="AQ339" s="17"/>
      <c r="AR339" s="17"/>
    </row>
    <row r="340" spans="1:44" x14ac:dyDescent="0.3">
      <c r="A340" s="12"/>
      <c r="B340" s="13" t="s">
        <v>126</v>
      </c>
      <c r="C340" s="14"/>
      <c r="D340" s="15"/>
      <c r="E340" s="15"/>
      <c r="F340" s="15"/>
      <c r="G340" s="15"/>
      <c r="H340" s="15"/>
      <c r="I340" s="14"/>
      <c r="J340" s="14"/>
      <c r="K340" s="15"/>
      <c r="L340" s="15"/>
      <c r="M340" s="15"/>
      <c r="N340" s="15"/>
      <c r="O340" s="15"/>
      <c r="P340" s="15"/>
      <c r="Q340" s="14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4"/>
      <c r="AR340" s="17"/>
    </row>
    <row r="341" spans="1:44" x14ac:dyDescent="0.3">
      <c r="A341" s="12"/>
      <c r="B341" s="99"/>
      <c r="C341" s="17"/>
      <c r="D341" s="16"/>
      <c r="E341" s="16"/>
      <c r="F341" s="16"/>
      <c r="G341" s="16"/>
      <c r="H341" s="16"/>
      <c r="I341" s="17"/>
      <c r="J341" s="17"/>
      <c r="K341" s="16"/>
      <c r="L341" s="16"/>
      <c r="M341" s="16"/>
      <c r="N341" s="16"/>
      <c r="O341" s="16"/>
      <c r="P341" s="16"/>
      <c r="Q341" s="17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7"/>
      <c r="AR341" s="17"/>
    </row>
    <row r="342" spans="1:44" x14ac:dyDescent="0.3">
      <c r="A342" s="12"/>
      <c r="B342" s="99"/>
      <c r="C342" s="100" t="s">
        <v>79</v>
      </c>
      <c r="D342" s="101"/>
      <c r="E342" s="101"/>
      <c r="F342" s="101"/>
      <c r="G342" s="101"/>
      <c r="H342" s="101"/>
      <c r="I342" s="100"/>
      <c r="J342" s="17"/>
      <c r="K342" s="16"/>
      <c r="L342" s="16"/>
      <c r="M342" s="16"/>
      <c r="N342" s="16"/>
      <c r="O342" s="16"/>
      <c r="P342" s="16"/>
      <c r="Q342" s="17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7"/>
      <c r="AR342" s="17"/>
    </row>
    <row r="343" spans="1:44" x14ac:dyDescent="0.3">
      <c r="A343" s="12"/>
      <c r="B343" s="17"/>
      <c r="C343" s="17"/>
      <c r="D343" s="16"/>
      <c r="E343" s="16"/>
      <c r="F343" s="16"/>
      <c r="G343" s="16"/>
      <c r="H343" s="16"/>
      <c r="I343" s="17"/>
      <c r="J343" s="17"/>
      <c r="K343" s="16"/>
      <c r="L343" s="16"/>
      <c r="M343" s="16"/>
      <c r="N343" s="16"/>
      <c r="O343" s="16"/>
      <c r="P343" s="16"/>
      <c r="Q343" s="17"/>
      <c r="AP343" s="16"/>
      <c r="AQ343" s="17"/>
      <c r="AR343" s="17"/>
    </row>
    <row r="344" spans="1:44" x14ac:dyDescent="0.3">
      <c r="A344" s="12"/>
      <c r="B344" s="17"/>
      <c r="D344" s="17" t="s">
        <v>48</v>
      </c>
      <c r="E344" s="16"/>
      <c r="F344" s="16"/>
      <c r="G344" s="16"/>
      <c r="H344" s="16"/>
      <c r="I344" s="16"/>
      <c r="J344" s="17"/>
      <c r="K344" s="21"/>
      <c r="L344" s="21"/>
      <c r="M344" s="21"/>
      <c r="N344" s="21"/>
      <c r="O344" s="21"/>
      <c r="P344" s="16"/>
      <c r="Q344" s="17"/>
      <c r="AP344" s="16"/>
      <c r="AQ344" s="17"/>
      <c r="AR344" s="17"/>
    </row>
    <row r="345" spans="1:44" x14ac:dyDescent="0.3">
      <c r="A345" s="12"/>
      <c r="B345" s="17"/>
      <c r="D345" s="17"/>
      <c r="E345" s="16" t="s">
        <v>22</v>
      </c>
      <c r="F345" s="16"/>
      <c r="G345" s="16" t="s">
        <v>80</v>
      </c>
      <c r="H345" s="16" t="s">
        <v>76</v>
      </c>
      <c r="I345" s="16"/>
      <c r="J345" s="17"/>
      <c r="K345" s="126">
        <f t="shared" ref="K345:O346" si="58">K314-K283</f>
        <v>0</v>
      </c>
      <c r="L345" s="126">
        <f t="shared" si="58"/>
        <v>0</v>
      </c>
      <c r="M345" s="126">
        <f t="shared" si="58"/>
        <v>0</v>
      </c>
      <c r="N345" s="126">
        <f t="shared" si="58"/>
        <v>0</v>
      </c>
      <c r="O345" s="126">
        <f t="shared" si="58"/>
        <v>0</v>
      </c>
      <c r="P345" s="23">
        <f>SUM(K345:O345)</f>
        <v>0</v>
      </c>
      <c r="Q345" s="17"/>
      <c r="AQ345" s="41"/>
      <c r="AR345" s="17"/>
    </row>
    <row r="346" spans="1:44" x14ac:dyDescent="0.3">
      <c r="A346" s="12"/>
      <c r="B346" s="17"/>
      <c r="D346" s="17"/>
      <c r="E346" s="16" t="s">
        <v>25</v>
      </c>
      <c r="F346" s="16"/>
      <c r="G346" s="16" t="s">
        <v>80</v>
      </c>
      <c r="H346" s="16" t="s">
        <v>76</v>
      </c>
      <c r="I346" s="16"/>
      <c r="J346" s="17"/>
      <c r="K346" s="126">
        <f t="shared" si="58"/>
        <v>0</v>
      </c>
      <c r="L346" s="126">
        <f t="shared" si="58"/>
        <v>0</v>
      </c>
      <c r="M346" s="126">
        <f t="shared" si="58"/>
        <v>0</v>
      </c>
      <c r="N346" s="126">
        <f t="shared" si="58"/>
        <v>0</v>
      </c>
      <c r="O346" s="126">
        <f t="shared" si="58"/>
        <v>0</v>
      </c>
      <c r="P346" s="23">
        <f>SUM(K346:O346)</f>
        <v>0</v>
      </c>
      <c r="Q346" s="17"/>
      <c r="AQ346" s="41"/>
      <c r="AR346" s="17"/>
    </row>
    <row r="348" spans="1:44" x14ac:dyDescent="0.3">
      <c r="A348" s="12"/>
      <c r="B348" s="17"/>
      <c r="D348" s="17" t="s">
        <v>85</v>
      </c>
      <c r="E348" s="16"/>
      <c r="F348" s="16"/>
      <c r="G348" s="16"/>
      <c r="H348" s="16"/>
      <c r="I348" s="16"/>
      <c r="J348" s="17"/>
      <c r="K348" s="21"/>
      <c r="L348" s="21"/>
      <c r="M348" s="21"/>
      <c r="N348" s="21"/>
      <c r="O348" s="21"/>
      <c r="P348" s="16"/>
      <c r="Q348" s="17"/>
      <c r="AQ348" s="17"/>
      <c r="AR348" s="17"/>
    </row>
    <row r="349" spans="1:44" x14ac:dyDescent="0.3">
      <c r="A349" s="12"/>
      <c r="B349" s="17"/>
      <c r="D349" s="17"/>
      <c r="E349" s="16" t="s">
        <v>26</v>
      </c>
      <c r="F349" s="16"/>
      <c r="G349" s="22" t="s">
        <v>27</v>
      </c>
      <c r="H349" s="16" t="s">
        <v>76</v>
      </c>
      <c r="I349" s="16"/>
      <c r="J349" s="17"/>
      <c r="K349" s="126">
        <f t="shared" ref="K349:O352" si="59">K318-K287</f>
        <v>0</v>
      </c>
      <c r="L349" s="126">
        <f t="shared" si="59"/>
        <v>0</v>
      </c>
      <c r="M349" s="126">
        <f t="shared" si="59"/>
        <v>0</v>
      </c>
      <c r="N349" s="126">
        <f t="shared" si="59"/>
        <v>0</v>
      </c>
      <c r="O349" s="126">
        <f t="shared" si="59"/>
        <v>0</v>
      </c>
      <c r="P349" s="23">
        <f>SUM(K349:O349)</f>
        <v>0</v>
      </c>
      <c r="Q349" s="17"/>
      <c r="AQ349" s="41"/>
      <c r="AR349" s="17"/>
    </row>
    <row r="350" spans="1:44" x14ac:dyDescent="0.3">
      <c r="A350" s="12"/>
      <c r="B350" s="17"/>
      <c r="D350" s="17"/>
      <c r="E350" s="16" t="s">
        <v>29</v>
      </c>
      <c r="F350" s="16"/>
      <c r="G350" s="16" t="s">
        <v>27</v>
      </c>
      <c r="H350" s="16" t="s">
        <v>76</v>
      </c>
      <c r="I350" s="16"/>
      <c r="J350" s="17"/>
      <c r="K350" s="126">
        <f t="shared" si="59"/>
        <v>0</v>
      </c>
      <c r="L350" s="126">
        <f t="shared" si="59"/>
        <v>0</v>
      </c>
      <c r="M350" s="126">
        <f t="shared" si="59"/>
        <v>0</v>
      </c>
      <c r="N350" s="126">
        <f t="shared" si="59"/>
        <v>0</v>
      </c>
      <c r="O350" s="126">
        <f t="shared" si="59"/>
        <v>0</v>
      </c>
      <c r="P350" s="23">
        <f>SUM(K350:O350)</f>
        <v>0</v>
      </c>
      <c r="Q350" s="17"/>
      <c r="AQ350" s="41"/>
      <c r="AR350" s="17"/>
    </row>
    <row r="351" spans="1:44" x14ac:dyDescent="0.3">
      <c r="A351" s="12"/>
      <c r="B351" s="17"/>
      <c r="D351" s="17"/>
      <c r="E351" s="16" t="s">
        <v>26</v>
      </c>
      <c r="F351" s="16"/>
      <c r="G351" s="22" t="s">
        <v>30</v>
      </c>
      <c r="H351" s="16" t="s">
        <v>76</v>
      </c>
      <c r="I351" s="16"/>
      <c r="J351" s="17"/>
      <c r="K351" s="126">
        <f t="shared" si="59"/>
        <v>0</v>
      </c>
      <c r="L351" s="126">
        <f t="shared" si="59"/>
        <v>0</v>
      </c>
      <c r="M351" s="126">
        <f t="shared" si="59"/>
        <v>0</v>
      </c>
      <c r="N351" s="126">
        <f t="shared" si="59"/>
        <v>0</v>
      </c>
      <c r="O351" s="126">
        <f t="shared" si="59"/>
        <v>0</v>
      </c>
      <c r="P351" s="23">
        <f>SUM(K351:O351)</f>
        <v>0</v>
      </c>
      <c r="Q351" s="17"/>
      <c r="AQ351" s="41"/>
      <c r="AR351" s="17"/>
    </row>
    <row r="352" spans="1:44" x14ac:dyDescent="0.3">
      <c r="A352" s="12"/>
      <c r="B352" s="17"/>
      <c r="D352" s="17"/>
      <c r="E352" s="16" t="s">
        <v>29</v>
      </c>
      <c r="F352" s="16"/>
      <c r="G352" s="16" t="s">
        <v>30</v>
      </c>
      <c r="H352" s="16" t="s">
        <v>76</v>
      </c>
      <c r="I352" s="17"/>
      <c r="J352" s="16"/>
      <c r="K352" s="126">
        <f t="shared" si="59"/>
        <v>0</v>
      </c>
      <c r="L352" s="126">
        <f t="shared" si="59"/>
        <v>0</v>
      </c>
      <c r="M352" s="126">
        <f t="shared" si="59"/>
        <v>0</v>
      </c>
      <c r="N352" s="126">
        <f t="shared" si="59"/>
        <v>0</v>
      </c>
      <c r="O352" s="126">
        <f t="shared" si="59"/>
        <v>0</v>
      </c>
      <c r="P352" s="23">
        <f>SUM(K352:O352)</f>
        <v>0</v>
      </c>
      <c r="Q352" s="17"/>
      <c r="AQ352" s="17"/>
      <c r="AR352" s="17"/>
    </row>
    <row r="353" spans="1:44" x14ac:dyDescent="0.3">
      <c r="K353" s="102"/>
      <c r="L353" s="102"/>
    </row>
    <row r="354" spans="1:44" x14ac:dyDescent="0.3">
      <c r="A354" s="12"/>
      <c r="B354" s="17"/>
      <c r="D354" s="28" t="s">
        <v>121</v>
      </c>
      <c r="E354" s="103"/>
      <c r="F354" s="104"/>
      <c r="G354" s="105"/>
      <c r="H354" s="105"/>
      <c r="I354" s="17"/>
      <c r="AQ354" s="17"/>
      <c r="AR354" s="17"/>
    </row>
    <row r="355" spans="1:44" x14ac:dyDescent="0.3">
      <c r="E355" s="16" t="s">
        <v>10</v>
      </c>
      <c r="F355" s="16"/>
      <c r="G355" s="16" t="s">
        <v>30</v>
      </c>
      <c r="H355" s="16" t="s">
        <v>76</v>
      </c>
      <c r="K355" s="126">
        <f>K324-K293</f>
        <v>0</v>
      </c>
      <c r="L355" s="126">
        <f>L324-L293</f>
        <v>0</v>
      </c>
      <c r="M355" s="126">
        <f>M324-M293</f>
        <v>0</v>
      </c>
      <c r="N355" s="126">
        <f>N324-N293</f>
        <v>0</v>
      </c>
      <c r="O355" s="126">
        <f>O324-O293</f>
        <v>0</v>
      </c>
      <c r="P355" s="23">
        <f>SUM(K355:O355)</f>
        <v>0</v>
      </c>
    </row>
    <row r="357" spans="1:44" x14ac:dyDescent="0.3">
      <c r="D357" s="28" t="s">
        <v>122</v>
      </c>
    </row>
    <row r="358" spans="1:44" x14ac:dyDescent="0.3">
      <c r="E358" s="16" t="s">
        <v>10</v>
      </c>
      <c r="F358" s="16"/>
      <c r="G358" s="22" t="s">
        <v>23</v>
      </c>
      <c r="H358" s="84" t="s">
        <v>76</v>
      </c>
      <c r="K358" s="127">
        <f t="shared" ref="K358:O358" si="60">SUM(K345:K346,K349:K352,K355)</f>
        <v>0</v>
      </c>
      <c r="L358" s="127">
        <f t="shared" si="60"/>
        <v>0</v>
      </c>
      <c r="M358" s="127">
        <f t="shared" si="60"/>
        <v>0</v>
      </c>
      <c r="N358" s="127">
        <f t="shared" si="60"/>
        <v>0</v>
      </c>
      <c r="O358" s="127">
        <f t="shared" si="60"/>
        <v>0</v>
      </c>
      <c r="P358" s="23">
        <f>SUM(K358:O358)</f>
        <v>0</v>
      </c>
    </row>
    <row r="360" spans="1:44" x14ac:dyDescent="0.3">
      <c r="C360" s="106" t="s">
        <v>123</v>
      </c>
      <c r="D360" s="107"/>
      <c r="E360" s="107"/>
      <c r="F360" s="107"/>
      <c r="G360" s="107"/>
      <c r="H360" s="107"/>
      <c r="I360" s="107"/>
    </row>
    <row r="361" spans="1:44" x14ac:dyDescent="0.3">
      <c r="E361" s="16"/>
      <c r="F361" s="16"/>
      <c r="G361" s="16"/>
      <c r="H361" s="16"/>
    </row>
    <row r="362" spans="1:44" x14ac:dyDescent="0.3">
      <c r="A362" s="12"/>
      <c r="B362" s="17"/>
      <c r="D362" s="17" t="s">
        <v>98</v>
      </c>
      <c r="H362" s="16"/>
      <c r="I362" s="17"/>
      <c r="J362" s="17"/>
      <c r="K362" s="16"/>
      <c r="L362" s="16"/>
      <c r="M362" s="16"/>
      <c r="N362" s="16"/>
      <c r="O362" s="16"/>
      <c r="P362" s="16"/>
      <c r="Q362" s="17"/>
      <c r="AQ362" s="17"/>
      <c r="AR362" s="17"/>
    </row>
    <row r="363" spans="1:44" x14ac:dyDescent="0.3">
      <c r="A363" s="12"/>
      <c r="B363" s="17"/>
      <c r="E363" s="29" t="s">
        <v>26</v>
      </c>
      <c r="F363" s="12" t="s">
        <v>88</v>
      </c>
      <c r="G363" s="22" t="s">
        <v>27</v>
      </c>
      <c r="H363" s="16" t="s">
        <v>76</v>
      </c>
      <c r="I363" s="17"/>
      <c r="J363" s="17"/>
      <c r="K363" s="126">
        <f t="shared" ref="K363:O366" si="61">K332-K301</f>
        <v>0</v>
      </c>
      <c r="L363" s="126">
        <f t="shared" si="61"/>
        <v>0</v>
      </c>
      <c r="M363" s="126">
        <f t="shared" si="61"/>
        <v>0</v>
      </c>
      <c r="N363" s="126">
        <f t="shared" si="61"/>
        <v>0</v>
      </c>
      <c r="O363" s="126">
        <f t="shared" si="61"/>
        <v>0</v>
      </c>
      <c r="P363" s="23">
        <f>SUM(K363:O363)</f>
        <v>0</v>
      </c>
      <c r="Q363" s="17"/>
      <c r="AQ363" s="17"/>
      <c r="AR363" s="17"/>
    </row>
    <row r="364" spans="1:44" x14ac:dyDescent="0.3">
      <c r="A364" s="12"/>
      <c r="B364" s="17"/>
      <c r="E364" s="29" t="s">
        <v>29</v>
      </c>
      <c r="F364" s="12" t="s">
        <v>90</v>
      </c>
      <c r="G364" s="22" t="s">
        <v>27</v>
      </c>
      <c r="H364" s="16" t="s">
        <v>76</v>
      </c>
      <c r="I364" s="17"/>
      <c r="J364" s="17"/>
      <c r="K364" s="126">
        <f t="shared" si="61"/>
        <v>0</v>
      </c>
      <c r="L364" s="126">
        <f t="shared" si="61"/>
        <v>0</v>
      </c>
      <c r="M364" s="126">
        <f t="shared" si="61"/>
        <v>0</v>
      </c>
      <c r="N364" s="126">
        <f t="shared" si="61"/>
        <v>0</v>
      </c>
      <c r="O364" s="126">
        <f t="shared" si="61"/>
        <v>0</v>
      </c>
      <c r="P364" s="23">
        <f>SUM(K364:O364)</f>
        <v>0</v>
      </c>
      <c r="Q364" s="17"/>
      <c r="AQ364" s="17"/>
      <c r="AR364" s="17"/>
    </row>
    <row r="365" spans="1:44" x14ac:dyDescent="0.3">
      <c r="A365" s="12"/>
      <c r="B365" s="17"/>
      <c r="E365" s="29" t="s">
        <v>91</v>
      </c>
      <c r="F365" s="12" t="s">
        <v>92</v>
      </c>
      <c r="G365" s="22" t="s">
        <v>27</v>
      </c>
      <c r="H365" s="16" t="s">
        <v>76</v>
      </c>
      <c r="I365" s="17"/>
      <c r="J365" s="17"/>
      <c r="K365" s="126">
        <f t="shared" si="61"/>
        <v>0</v>
      </c>
      <c r="L365" s="126">
        <f t="shared" si="61"/>
        <v>0</v>
      </c>
      <c r="M365" s="126">
        <f t="shared" si="61"/>
        <v>0</v>
      </c>
      <c r="N365" s="126">
        <f t="shared" si="61"/>
        <v>0</v>
      </c>
      <c r="O365" s="126">
        <f t="shared" si="61"/>
        <v>0</v>
      </c>
      <c r="P365" s="23">
        <f>SUM(K365:O365)</f>
        <v>0</v>
      </c>
      <c r="Q365" s="17"/>
      <c r="AQ365" s="17"/>
      <c r="AR365" s="17"/>
    </row>
    <row r="366" spans="1:44" x14ac:dyDescent="0.3">
      <c r="A366" s="12"/>
      <c r="B366" s="17"/>
      <c r="E366" s="72" t="s">
        <v>91</v>
      </c>
      <c r="F366" s="12" t="s">
        <v>93</v>
      </c>
      <c r="G366" s="84" t="s">
        <v>27</v>
      </c>
      <c r="H366" s="84" t="s">
        <v>76</v>
      </c>
      <c r="I366" s="17"/>
      <c r="J366" s="17"/>
      <c r="K366" s="126">
        <f t="shared" si="61"/>
        <v>0</v>
      </c>
      <c r="L366" s="126">
        <f t="shared" si="61"/>
        <v>0</v>
      </c>
      <c r="M366" s="126">
        <f t="shared" si="61"/>
        <v>0</v>
      </c>
      <c r="N366" s="126">
        <f t="shared" si="61"/>
        <v>0</v>
      </c>
      <c r="O366" s="126">
        <f t="shared" si="61"/>
        <v>0</v>
      </c>
      <c r="P366" s="23">
        <f>SUM(K366:O366)</f>
        <v>0</v>
      </c>
      <c r="Q366" s="17"/>
      <c r="AQ366" s="17"/>
      <c r="AR366" s="17"/>
    </row>
    <row r="368" spans="1:44" x14ac:dyDescent="0.3">
      <c r="A368" s="12"/>
      <c r="B368" s="17"/>
      <c r="D368" s="28" t="s">
        <v>124</v>
      </c>
      <c r="E368" s="72"/>
      <c r="F368" s="12"/>
      <c r="G368" s="84"/>
      <c r="Q368" s="17"/>
      <c r="AQ368" s="17"/>
      <c r="AR368" s="17"/>
    </row>
    <row r="369" spans="1:44" x14ac:dyDescent="0.3">
      <c r="E369" t="s">
        <v>10</v>
      </c>
      <c r="G369" s="22" t="s">
        <v>27</v>
      </c>
      <c r="H369" s="84" t="s">
        <v>76</v>
      </c>
      <c r="I369" s="17"/>
      <c r="J369" s="17"/>
      <c r="K369" s="127">
        <f t="shared" ref="K369:O369" si="62">SUM(K363:K366)</f>
        <v>0</v>
      </c>
      <c r="L369" s="127">
        <f t="shared" si="62"/>
        <v>0</v>
      </c>
      <c r="M369" s="127">
        <f t="shared" si="62"/>
        <v>0</v>
      </c>
      <c r="N369" s="127">
        <f t="shared" si="62"/>
        <v>0</v>
      </c>
      <c r="O369" s="127">
        <f t="shared" si="62"/>
        <v>0</v>
      </c>
      <c r="P369" s="23">
        <f>SUM(K369:O369)</f>
        <v>0</v>
      </c>
    </row>
    <row r="370" spans="1:44" x14ac:dyDescent="0.3">
      <c r="A370" s="12"/>
      <c r="B370" s="17"/>
      <c r="D370" s="17"/>
      <c r="E370" s="16"/>
      <c r="F370" s="16"/>
      <c r="G370" s="16"/>
      <c r="H370" s="16"/>
      <c r="I370" s="17"/>
      <c r="J370" s="16"/>
      <c r="K370" s="27"/>
      <c r="L370" s="27"/>
      <c r="M370" s="27"/>
      <c r="N370" s="27"/>
      <c r="O370" s="27"/>
      <c r="P370" s="16"/>
      <c r="Q370" s="17"/>
      <c r="R370" s="16"/>
      <c r="S370" s="16"/>
      <c r="T370" s="16"/>
      <c r="U370" s="16"/>
      <c r="V370" s="16"/>
      <c r="W370" s="16"/>
      <c r="X370" s="16"/>
      <c r="AQ370" s="17"/>
      <c r="AR370" s="17"/>
    </row>
    <row r="371" spans="1:44" x14ac:dyDescent="0.3">
      <c r="A371" s="12"/>
      <c r="B371" s="13" t="s">
        <v>127</v>
      </c>
      <c r="C371" s="15"/>
      <c r="D371" s="14"/>
      <c r="E371" s="15"/>
      <c r="F371" s="15"/>
      <c r="G371" s="15"/>
      <c r="H371" s="15"/>
      <c r="I371" s="14"/>
      <c r="J371" s="14"/>
      <c r="K371" s="15"/>
      <c r="L371" s="15"/>
      <c r="M371" s="15"/>
      <c r="N371" s="15"/>
      <c r="O371" s="15"/>
      <c r="P371" s="15"/>
      <c r="Q371" s="14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4"/>
      <c r="AR371" s="17"/>
    </row>
    <row r="373" spans="1:44" x14ac:dyDescent="0.3">
      <c r="A373" s="12"/>
      <c r="B373" s="99"/>
      <c r="C373" s="100" t="s">
        <v>79</v>
      </c>
      <c r="D373" s="101"/>
      <c r="E373" s="101"/>
      <c r="F373" s="101"/>
      <c r="G373" s="101"/>
      <c r="H373" s="101"/>
      <c r="I373" s="100"/>
      <c r="J373" s="17"/>
      <c r="K373" s="16"/>
      <c r="L373" s="16"/>
      <c r="M373" s="16"/>
      <c r="N373" s="16"/>
      <c r="O373" s="16"/>
      <c r="P373" s="16"/>
      <c r="Q373" s="17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7"/>
      <c r="AR373" s="17"/>
    </row>
    <row r="374" spans="1:44" x14ac:dyDescent="0.3">
      <c r="A374" s="12"/>
      <c r="B374" s="17"/>
      <c r="C374" s="17"/>
      <c r="D374" s="16"/>
      <c r="E374" s="16"/>
      <c r="F374" s="16"/>
      <c r="G374" s="16"/>
      <c r="H374" s="16"/>
      <c r="I374" s="17"/>
      <c r="J374" s="17"/>
      <c r="K374" s="16"/>
      <c r="L374" s="16"/>
      <c r="M374" s="16"/>
      <c r="N374" s="16"/>
      <c r="O374" s="16"/>
      <c r="P374" s="16"/>
      <c r="Q374" s="17"/>
      <c r="AP374" s="16"/>
      <c r="AQ374" s="17"/>
      <c r="AR374" s="17"/>
    </row>
    <row r="375" spans="1:44" x14ac:dyDescent="0.3">
      <c r="A375" s="12"/>
      <c r="B375" s="17"/>
      <c r="D375" s="17" t="s">
        <v>48</v>
      </c>
      <c r="E375" s="16"/>
      <c r="F375" s="16"/>
      <c r="G375" s="16"/>
      <c r="H375" s="16"/>
      <c r="I375" s="16"/>
      <c r="J375" s="17"/>
      <c r="K375" s="21"/>
      <c r="L375" s="21"/>
      <c r="M375" s="21"/>
      <c r="N375" s="21"/>
      <c r="O375" s="21"/>
      <c r="P375" s="16"/>
      <c r="Q375" s="17"/>
      <c r="AP375" s="16"/>
      <c r="AQ375" s="17"/>
      <c r="AR375" s="17"/>
    </row>
    <row r="376" spans="1:44" x14ac:dyDescent="0.3">
      <c r="A376" s="12"/>
      <c r="B376" s="17"/>
      <c r="D376" s="17"/>
      <c r="E376" s="16" t="s">
        <v>22</v>
      </c>
      <c r="F376" s="16"/>
      <c r="G376" s="16" t="s">
        <v>80</v>
      </c>
      <c r="H376" s="16" t="s">
        <v>76</v>
      </c>
      <c r="I376" s="16"/>
      <c r="J376" s="17"/>
      <c r="K376" s="126">
        <f>IF(K$327&lt;=$P$28, R58 * $I38 * 1,$P$28*(K314/K$327))</f>
        <v>0</v>
      </c>
      <c r="L376" s="126">
        <f>IF(SUM($K$327:L$327)&lt;=$P$28,S58*$I38*1,MAX($P$28-SUM($K$327:K$327),0)*(L314/L$327))</f>
        <v>0</v>
      </c>
      <c r="M376" s="126">
        <f>IF(SUM($K$327:M$327)&lt;=$P$28,T58*$I38*1,MAX($P$28-SUM($K$327:L$327),0)*(M314/M$327))</f>
        <v>0</v>
      </c>
      <c r="N376" s="126">
        <f>IF(SUM($K$327:N$327)&lt;=$P$28,U58*$I38*1,MAX($P$28-SUM($K$327:M$327),0)*(N314/N$327))</f>
        <v>0</v>
      </c>
      <c r="O376" s="126">
        <f>IF(SUM($K$327:O$327)&lt;=$P$28,V58*$I38*1,MAX($P$28-SUM($K$327:N$327),0)*(O314/O$327))</f>
        <v>0</v>
      </c>
      <c r="P376" s="23">
        <f>SUM(K376:O376)</f>
        <v>0</v>
      </c>
      <c r="Q376" s="17"/>
      <c r="AQ376" s="41"/>
      <c r="AR376" s="17"/>
    </row>
    <row r="377" spans="1:44" x14ac:dyDescent="0.3">
      <c r="A377" s="12"/>
      <c r="B377" s="17"/>
      <c r="D377" s="17"/>
      <c r="E377" s="16" t="s">
        <v>25</v>
      </c>
      <c r="F377" s="16"/>
      <c r="G377" s="16" t="s">
        <v>80</v>
      </c>
      <c r="H377" s="16" t="s">
        <v>76</v>
      </c>
      <c r="I377" s="16"/>
      <c r="J377" s="17"/>
      <c r="K377" s="126">
        <f>IF(K$327&lt;=$P$28, R59 * $I39 * 1,$P$28*(K315/K$327))</f>
        <v>0</v>
      </c>
      <c r="L377" s="126">
        <f>IF(SUM($K$327:L$327)&lt;=$P$28,S59*$I39*1,MAX($P$28-SUM($K$327:K$327),0)*(L315/L$327))</f>
        <v>0</v>
      </c>
      <c r="M377" s="126">
        <f>IF(SUM($K$327:M$327)&lt;=$P$28,T59*$I39*1,MAX($P$28-SUM($K$327:L$327),0)*(M315/M$327))</f>
        <v>0</v>
      </c>
      <c r="N377" s="126">
        <f>IF(SUM($K$327:N$327)&lt;=$P$28,U59*$I39*1,MAX($P$28-SUM($K$327:M$327),0)*(N315/N$327))</f>
        <v>0</v>
      </c>
      <c r="O377" s="126">
        <f>IF(SUM($K$327:O$327)&lt;=$P$28,V59*$I39*1,MAX($P$28-SUM($K$327:N$327),0)*(O315/O$327))</f>
        <v>0</v>
      </c>
      <c r="P377" s="23">
        <f>SUM(K377:O377)</f>
        <v>0</v>
      </c>
      <c r="Q377" s="17"/>
      <c r="AQ377" s="41"/>
      <c r="AR377" s="17"/>
    </row>
    <row r="379" spans="1:44" x14ac:dyDescent="0.3">
      <c r="A379" s="12"/>
      <c r="B379" s="17"/>
      <c r="D379" s="17" t="s">
        <v>85</v>
      </c>
      <c r="E379" s="16"/>
      <c r="F379" s="16"/>
      <c r="G379" s="16"/>
      <c r="H379" s="16"/>
      <c r="I379" s="16"/>
      <c r="J379" s="17"/>
      <c r="K379" s="21"/>
      <c r="L379" s="21"/>
      <c r="M379" s="21"/>
      <c r="N379" s="21"/>
      <c r="O379" s="21"/>
      <c r="P379" s="16"/>
      <c r="Q379" s="17"/>
      <c r="AQ379" s="17"/>
      <c r="AR379" s="17"/>
    </row>
    <row r="380" spans="1:44" x14ac:dyDescent="0.3">
      <c r="A380" s="12"/>
      <c r="B380" s="17"/>
      <c r="D380" s="17"/>
      <c r="E380" s="16" t="s">
        <v>26</v>
      </c>
      <c r="F380" s="16"/>
      <c r="G380" s="22" t="s">
        <v>27</v>
      </c>
      <c r="H380" s="16" t="s">
        <v>76</v>
      </c>
      <c r="I380" s="16"/>
      <c r="J380" s="17"/>
      <c r="K380" s="126">
        <f>IF(K$327&lt;=$P$28, R107 * $I42 * 1,$P$28*(K318/K$327))</f>
        <v>0</v>
      </c>
      <c r="L380" s="126">
        <f>IF(SUM($K$327:L$327)&lt;=$P$28,S107*$I42*1,MAX($P$28-SUM($K$327:K$327),0)*L318/L$327)</f>
        <v>0</v>
      </c>
      <c r="M380" s="126">
        <f>IF(SUM($K$327:M$327)&lt;=$P$28,T107*$I42*1,MAX($P$28-SUM($K$327:L$327),0)*M318/M$327)</f>
        <v>0</v>
      </c>
      <c r="N380" s="126">
        <f>IF(SUM($K$327:N$327)&lt;=$P$28,U107*$I42*1,MAX($P$28-SUM($K$327:M$327),0)*N318/N$327)</f>
        <v>0</v>
      </c>
      <c r="O380" s="126">
        <f>IF(SUM($K$327:O$327)&lt;=$P$28,V107*$I42*1,MAX($P$28-SUM($K$327:N$327),0)*O318/O$327)</f>
        <v>0</v>
      </c>
      <c r="P380" s="23">
        <f>SUM(K380:O380)</f>
        <v>0</v>
      </c>
      <c r="Q380" s="17"/>
      <c r="AQ380" s="41"/>
      <c r="AR380" s="17"/>
    </row>
    <row r="381" spans="1:44" x14ac:dyDescent="0.3">
      <c r="A381" s="12"/>
      <c r="B381" s="17"/>
      <c r="D381" s="17"/>
      <c r="E381" s="16" t="s">
        <v>29</v>
      </c>
      <c r="F381" s="16"/>
      <c r="G381" s="16" t="s">
        <v>27</v>
      </c>
      <c r="H381" s="16" t="s">
        <v>76</v>
      </c>
      <c r="I381" s="16"/>
      <c r="J381" s="17"/>
      <c r="K381" s="126">
        <f>IF(K$327&lt;=$P$28, R108 * $I43 * 1,$P$28*(K319/K$327))</f>
        <v>0</v>
      </c>
      <c r="L381" s="126">
        <f>IF(SUM($K$327:L$327)&lt;=$P$28,S108*$I43*1,MAX($P$28-SUM($K$327:K$327),0)*L319/L$327)</f>
        <v>0</v>
      </c>
      <c r="M381" s="126">
        <f>IF(SUM($K$327:M$327)&lt;=$P$28,T108*$I43*1,MAX($P$28-SUM($K$327:L$327),0)*M319/M$327)</f>
        <v>0</v>
      </c>
      <c r="N381" s="126">
        <f>IF(SUM($K$327:N$327)&lt;=$P$28,U108*$I43*1,MAX($P$28-SUM($K$327:M$327),0)*N319/N$327)</f>
        <v>0</v>
      </c>
      <c r="O381" s="126">
        <f>IF(SUM($K$327:O$327)&lt;=$P$28,V108*$I43*1,MAX($P$28-SUM($K$327:N$327),0)*O319/O$327)</f>
        <v>0</v>
      </c>
      <c r="P381" s="23">
        <f>SUM(K381:O381)</f>
        <v>0</v>
      </c>
      <c r="Q381" s="17"/>
      <c r="AQ381" s="41"/>
      <c r="AR381" s="17"/>
    </row>
    <row r="382" spans="1:44" x14ac:dyDescent="0.3">
      <c r="A382" s="12"/>
      <c r="B382" s="17"/>
      <c r="D382" s="17"/>
      <c r="E382" s="16" t="s">
        <v>26</v>
      </c>
      <c r="F382" s="16"/>
      <c r="G382" s="22" t="s">
        <v>30</v>
      </c>
      <c r="H382" s="16" t="s">
        <v>76</v>
      </c>
      <c r="I382" s="16"/>
      <c r="J382" s="17"/>
      <c r="K382" s="126">
        <f>IF(K$327&lt;=$P$28, R109 * $I44 * 1,$P$28*(K320/K$327))</f>
        <v>0</v>
      </c>
      <c r="L382" s="126">
        <f>IF(SUM($K$327:L$327)&lt;=$P$28,S109*$I44*1,MAX($P$28-SUM($K$327:K$327),0)*L320/L$327)</f>
        <v>0</v>
      </c>
      <c r="M382" s="126">
        <f>IF(SUM($K$327:M$327)&lt;=$P$28,T109*$I44*1,MAX($P$28-SUM($K$327:L$327),0)*M320/M$327)</f>
        <v>0</v>
      </c>
      <c r="N382" s="126">
        <f>IF(SUM($K$327:N$327)&lt;=$P$28,U109*$I44*1,MAX($P$28-SUM($K$327:M$327),0)*N320/N$327)</f>
        <v>0</v>
      </c>
      <c r="O382" s="126">
        <f>IF(SUM($K$327:O$327)&lt;=$P$28,V109*$I44*1,MAX($P$28-SUM($K$327:N$327),0)*O320/O$327)</f>
        <v>0</v>
      </c>
      <c r="P382" s="23">
        <f>SUM(K382:O382)</f>
        <v>0</v>
      </c>
      <c r="Q382" s="17"/>
      <c r="AQ382" s="41"/>
      <c r="AR382" s="17"/>
    </row>
    <row r="383" spans="1:44" x14ac:dyDescent="0.3">
      <c r="A383" s="12"/>
      <c r="B383" s="17"/>
      <c r="D383" s="17"/>
      <c r="E383" s="16" t="s">
        <v>29</v>
      </c>
      <c r="F383" s="16"/>
      <c r="G383" s="16" t="s">
        <v>30</v>
      </c>
      <c r="H383" s="16" t="s">
        <v>76</v>
      </c>
      <c r="I383" s="17"/>
      <c r="J383" s="16"/>
      <c r="K383" s="126">
        <f>IF(K$327&lt;=$P$28, R110 * $I45 * 1,$P$28*(K321/K$327))</f>
        <v>0</v>
      </c>
      <c r="L383" s="126">
        <f>IF(SUM($K$327:L$327)&lt;=$P$28,S110*$I45*1,MAX($P$28-SUM($K$327:K$327),0)*L321/L$327)</f>
        <v>0</v>
      </c>
      <c r="M383" s="126">
        <f>IF(SUM($K$327:M$327)&lt;=$P$28,T110*$I45*1,MAX($P$28-SUM($K$327:L$327),0)*M321/M$327)</f>
        <v>0</v>
      </c>
      <c r="N383" s="126">
        <f>IF(SUM($K$327:N$327)&lt;=$P$28,U110*$I45*1,MAX($P$28-SUM($K$327:M$327),0)*N321/N$327)</f>
        <v>0</v>
      </c>
      <c r="O383" s="126">
        <f>IF(SUM($K$327:O$327)&lt;=$P$28,V110*$I45*1,MAX($P$28-SUM($K$327:N$327),0)*O321/O$327)</f>
        <v>0</v>
      </c>
      <c r="P383" s="23">
        <f>SUM(K383:O383)</f>
        <v>0</v>
      </c>
      <c r="Q383" s="17"/>
      <c r="AQ383" s="17"/>
      <c r="AR383" s="17"/>
    </row>
    <row r="384" spans="1:44" x14ac:dyDescent="0.3">
      <c r="K384" s="102"/>
      <c r="L384" s="102"/>
    </row>
    <row r="385" spans="1:44" x14ac:dyDescent="0.3">
      <c r="A385" s="12"/>
      <c r="B385" s="17"/>
      <c r="D385" s="28" t="s">
        <v>121</v>
      </c>
      <c r="E385" s="103"/>
      <c r="F385" s="104"/>
      <c r="G385" s="105"/>
      <c r="H385" s="105"/>
      <c r="I385" s="17"/>
      <c r="J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F385" s="17"/>
      <c r="AG385" s="17"/>
      <c r="AH385" s="17"/>
      <c r="AI385" s="17"/>
      <c r="AJ385" s="17"/>
      <c r="AK385" s="17"/>
      <c r="AL385" s="17"/>
      <c r="AM385" s="17"/>
      <c r="AN385" s="17"/>
      <c r="AO385" s="17"/>
      <c r="AP385" s="17"/>
      <c r="AQ385" s="17"/>
      <c r="AR385" s="17"/>
    </row>
    <row r="386" spans="1:44" x14ac:dyDescent="0.3">
      <c r="A386" s="12"/>
      <c r="B386" s="17"/>
      <c r="E386" s="16" t="s">
        <v>10</v>
      </c>
      <c r="F386" s="16"/>
      <c r="G386" s="22" t="s">
        <v>23</v>
      </c>
      <c r="H386" s="16" t="s">
        <v>76</v>
      </c>
      <c r="I386" s="17"/>
      <c r="J386" s="17"/>
      <c r="K386" s="126">
        <f>IF($K$327&lt;=$P$28, K$324,$P$28*(K324/$K$327))</f>
        <v>0</v>
      </c>
      <c r="L386" s="126">
        <f>IF(SUM($K$327:L$327)&lt;=$P$28, L324,MAX($P$28-SUM($K$327:K$327),0)*(L324/L327))</f>
        <v>0</v>
      </c>
      <c r="M386" s="126">
        <f>IF(SUM($K$327:M$327)&lt;=$P$28, M324,MAX($P$28-SUM($K$327:L$327),0)*(M324/M327))</f>
        <v>0</v>
      </c>
      <c r="N386" s="126">
        <f>IF(SUM($K$327:N$327)&lt;=$P$28, N324,MAX($P$28-SUM($K$327:M$327),0)*(N324/N327))</f>
        <v>0</v>
      </c>
      <c r="O386" s="126">
        <f>IF(SUM($K$327:O$327)&lt;=$P$28, O324,MAX($P$28-SUM($K$327:N$327),0)*(O324/O327))</f>
        <v>0</v>
      </c>
      <c r="P386" s="23">
        <f>SUM(K386:O386)</f>
        <v>0</v>
      </c>
      <c r="Q386" s="17"/>
      <c r="AQ386" s="17"/>
      <c r="AR386" s="17"/>
    </row>
    <row r="388" spans="1:44" x14ac:dyDescent="0.3">
      <c r="D388" s="28" t="s">
        <v>122</v>
      </c>
    </row>
    <row r="389" spans="1:44" x14ac:dyDescent="0.3">
      <c r="D389" s="28"/>
      <c r="E389" s="16" t="s">
        <v>10</v>
      </c>
      <c r="G389" s="22" t="s">
        <v>23</v>
      </c>
      <c r="H389" s="16" t="s">
        <v>76</v>
      </c>
      <c r="K389" s="127">
        <f>SUM(K376:K377,K380:K383,K386)</f>
        <v>0</v>
      </c>
      <c r="L389" s="127">
        <f>SUM(L376:L377,L380:L383,L386)</f>
        <v>0</v>
      </c>
      <c r="M389" s="127">
        <f>SUM(M376:M377,M380:M383,M386)</f>
        <v>0</v>
      </c>
      <c r="N389" s="127">
        <f>SUM(N376:N377,N380:N383,N386)</f>
        <v>0</v>
      </c>
      <c r="O389" s="127">
        <f>SUM(O376:O377,O380:O383,O386)</f>
        <v>0</v>
      </c>
      <c r="P389" s="23">
        <f>SUM(K389:O389)</f>
        <v>0</v>
      </c>
    </row>
    <row r="390" spans="1:44" x14ac:dyDescent="0.3">
      <c r="E390" s="16"/>
      <c r="F390" s="16"/>
      <c r="G390" s="16"/>
      <c r="H390" s="16"/>
    </row>
    <row r="391" spans="1:44" x14ac:dyDescent="0.3">
      <c r="C391" s="106" t="s">
        <v>123</v>
      </c>
      <c r="D391" s="107"/>
      <c r="E391" s="107"/>
      <c r="F391" s="107"/>
      <c r="G391" s="107"/>
      <c r="H391" s="107"/>
      <c r="I391" s="107"/>
    </row>
    <row r="392" spans="1:44" x14ac:dyDescent="0.3">
      <c r="E392" s="16"/>
      <c r="F392" s="16"/>
      <c r="G392" s="16"/>
      <c r="H392" s="16"/>
    </row>
    <row r="393" spans="1:44" x14ac:dyDescent="0.3">
      <c r="A393" s="12"/>
      <c r="B393" s="17"/>
      <c r="D393" s="17" t="s">
        <v>98</v>
      </c>
      <c r="H393" s="16"/>
      <c r="I393" s="17"/>
      <c r="J393" s="17"/>
      <c r="K393" s="16"/>
      <c r="L393" s="16"/>
      <c r="M393" s="16"/>
      <c r="N393" s="16"/>
      <c r="O393" s="16"/>
      <c r="P393" s="16"/>
      <c r="Q393" s="17"/>
      <c r="AQ393" s="17"/>
      <c r="AR393" s="17"/>
    </row>
    <row r="394" spans="1:44" x14ac:dyDescent="0.3">
      <c r="A394" s="12"/>
      <c r="B394" s="17"/>
      <c r="E394" s="29" t="s">
        <v>26</v>
      </c>
      <c r="F394" s="12" t="s">
        <v>88</v>
      </c>
      <c r="G394" s="22" t="s">
        <v>27</v>
      </c>
      <c r="H394" s="16" t="s">
        <v>76</v>
      </c>
      <c r="I394" s="17"/>
      <c r="J394" s="17"/>
      <c r="K394" s="126">
        <f>IF(K$338&lt;=$P$31,R128*$I48*1,$P$31*($K332/K$338))</f>
        <v>0</v>
      </c>
      <c r="L394" s="126">
        <f>IF(SUM($K$338:L$338)&lt;=$P$31, S128 * $I48 * 1,MAX($P$31-SUM($K$338:K$338),0)*(L332/L$338))</f>
        <v>0</v>
      </c>
      <c r="M394" s="126">
        <f>IF(SUM($K$338:M$338)&lt;=$P$31, T128 * $I48 * 1,MAX($P$31-SUM($K$338:L$338),0)*(M332/M$338))</f>
        <v>0</v>
      </c>
      <c r="N394" s="126">
        <f>IF(SUM($K$338:N$338)&lt;=$P$31, U128 * $I48 * 1,MAX($P$31-SUM($K$338:M$338),0)*(N332/N$338))</f>
        <v>0</v>
      </c>
      <c r="O394" s="126">
        <f>IF(SUM($K$338:O$338)&lt;=$P$31, V128 * $I48 * 1,MAX($P$31-SUM($K$338:N$338),0)*(O332/O$338))</f>
        <v>0</v>
      </c>
      <c r="P394" s="23">
        <f>SUM(K394:O394)</f>
        <v>0</v>
      </c>
      <c r="Q394" s="17"/>
      <c r="AQ394" s="17"/>
      <c r="AR394" s="17"/>
    </row>
    <row r="395" spans="1:44" x14ac:dyDescent="0.3">
      <c r="A395" s="12"/>
      <c r="B395" s="17"/>
      <c r="E395" s="29" t="s">
        <v>29</v>
      </c>
      <c r="F395" s="12" t="s">
        <v>90</v>
      </c>
      <c r="G395" s="22" t="s">
        <v>27</v>
      </c>
      <c r="H395" s="16" t="s">
        <v>76</v>
      </c>
      <c r="I395" s="17"/>
      <c r="J395" s="17"/>
      <c r="K395" s="126">
        <f>IF(K$338&lt;=$P$31,R129*$I49*1,$P$31*($K333/K$338))</f>
        <v>0</v>
      </c>
      <c r="L395" s="126">
        <f>IF(SUM($K$338:L$338)&lt;=$P$31, S129 * $I49 * 1,MAX($P$31-SUM($K$338:K$338),0)*(L333/L$338))</f>
        <v>0</v>
      </c>
      <c r="M395" s="126">
        <f>IF(SUM($K$338:M$338)&lt;=$P$31, T129 * $I49 * 1,MAX($P$31-SUM($K$338:L$338),0)*(M333/M$338))</f>
        <v>0</v>
      </c>
      <c r="N395" s="126">
        <f>IF(SUM($K$338:N$338)&lt;=$P$31, U129 * $I49 * 1,MAX($P$31-SUM($K$338:M$338),0)*(N333/N$338))</f>
        <v>0</v>
      </c>
      <c r="O395" s="126">
        <f>IF(SUM($K$338:O$338)&lt;=$P$31, V129 * $I49 * 1,MAX($P$31-SUM($K$338:N$338),0)*(O333/O$338))</f>
        <v>0</v>
      </c>
      <c r="P395" s="23">
        <f>SUM(K395:O395)</f>
        <v>0</v>
      </c>
      <c r="Q395" s="17"/>
      <c r="AQ395" s="17"/>
      <c r="AR395" s="17"/>
    </row>
    <row r="396" spans="1:44" x14ac:dyDescent="0.3">
      <c r="A396" s="12"/>
      <c r="B396" s="17"/>
      <c r="E396" s="29" t="s">
        <v>91</v>
      </c>
      <c r="F396" s="12" t="s">
        <v>92</v>
      </c>
      <c r="G396" s="22" t="s">
        <v>27</v>
      </c>
      <c r="H396" s="16" t="s">
        <v>76</v>
      </c>
      <c r="I396" s="17"/>
      <c r="J396" s="17"/>
      <c r="K396" s="126">
        <f>IF(K$338&lt;=$P$31,R130*$I50*1,$P$31*($K334/K$338))</f>
        <v>0</v>
      </c>
      <c r="L396" s="126">
        <f>IF(SUM($K$338:L$338)&lt;=$P$31, S130 * $I50 * 1,MAX($P$31-SUM($K$338:K$338),0)*(L334/L$338))</f>
        <v>0</v>
      </c>
      <c r="M396" s="126">
        <f>IF(SUM($K$338:M$338)&lt;=$P$31, T130 * $I50 * 1,MAX($P$31-SUM($K$338:L$338),0)*(M334/M$338))</f>
        <v>0</v>
      </c>
      <c r="N396" s="126">
        <f>IF(SUM($K$338:N$338)&lt;=$P$31, U130 * $I50 * 1,MAX($P$31-SUM($K$338:M$338),0)*(N334/N$338))</f>
        <v>0</v>
      </c>
      <c r="O396" s="126">
        <f>IF(SUM($K$338:O$338)&lt;=$P$31, V130 * $I50 * 1,MAX($P$31-SUM($K$338:N$338),0)*(O334/O$338))</f>
        <v>0</v>
      </c>
      <c r="P396" s="23">
        <f>SUM(K396:O396)</f>
        <v>0</v>
      </c>
      <c r="Q396" s="17"/>
      <c r="AQ396" s="17"/>
      <c r="AR396" s="17"/>
    </row>
    <row r="397" spans="1:44" x14ac:dyDescent="0.3">
      <c r="A397" s="12"/>
      <c r="B397" s="17"/>
      <c r="E397" s="72" t="s">
        <v>91</v>
      </c>
      <c r="F397" s="12" t="s">
        <v>93</v>
      </c>
      <c r="G397" s="84" t="s">
        <v>27</v>
      </c>
      <c r="H397" s="84" t="s">
        <v>76</v>
      </c>
      <c r="I397" s="17"/>
      <c r="J397" s="17"/>
      <c r="K397" s="126">
        <f>IF(K$338&lt;=$P$31,R131*$I51*1,$P$31*($K335/K$338))</f>
        <v>0</v>
      </c>
      <c r="L397" s="126">
        <f>IF(SUM($K$338:L$338)&lt;=$P$31, S131 * $I51 * 1,MAX($P$31-SUM($K$338:K$338),0)*(L335/L$338))</f>
        <v>0</v>
      </c>
      <c r="M397" s="126">
        <f>IF(SUM($K$338:M$338)&lt;=$P$31, T131 * $I51 * 1,MAX($P$31-SUM($K$338:L$338),0)*(M335/M$338))</f>
        <v>0</v>
      </c>
      <c r="N397" s="126">
        <f>IF(SUM($K$338:N$338)&lt;=$P$31, U131 * $I51 * 1,MAX($P$31-SUM($K$338:M$338),0)*(N335/N$338))</f>
        <v>0</v>
      </c>
      <c r="O397" s="126">
        <f>IF(SUM($K$338:O$338)&lt;=$P$31, V131 * $I51 * 1,MAX($P$31-SUM($K$338:N$338),0)*(O335/O$338))</f>
        <v>0</v>
      </c>
      <c r="P397" s="23">
        <f>SUM(K397:O397)</f>
        <v>0</v>
      </c>
      <c r="Q397" s="17"/>
      <c r="AQ397" s="17"/>
      <c r="AR397" s="17"/>
    </row>
    <row r="398" spans="1:44" x14ac:dyDescent="0.3">
      <c r="A398" s="12"/>
      <c r="B398" s="17"/>
      <c r="D398" s="17"/>
      <c r="E398" s="16"/>
      <c r="F398" s="16"/>
      <c r="G398" s="16"/>
      <c r="H398" s="16"/>
      <c r="I398" s="17"/>
      <c r="J398" s="16"/>
      <c r="Q398" s="17"/>
      <c r="AQ398" s="17"/>
      <c r="AR398" s="17"/>
    </row>
    <row r="399" spans="1:44" x14ac:dyDescent="0.3">
      <c r="A399" s="12"/>
      <c r="B399" s="17"/>
      <c r="D399" s="28" t="s">
        <v>124</v>
      </c>
      <c r="E399" s="72"/>
      <c r="F399" s="12"/>
      <c r="G399" s="84"/>
      <c r="Q399" s="17"/>
      <c r="AQ399" s="17"/>
      <c r="AR399" s="17"/>
    </row>
    <row r="400" spans="1:44" x14ac:dyDescent="0.3">
      <c r="E400" t="s">
        <v>10</v>
      </c>
      <c r="G400" s="22" t="s">
        <v>27</v>
      </c>
      <c r="H400" s="84" t="s">
        <v>76</v>
      </c>
      <c r="I400" s="17"/>
      <c r="J400" s="17"/>
      <c r="K400" s="127">
        <f t="shared" ref="K400:O400" si="63">SUM(K394:K397)</f>
        <v>0</v>
      </c>
      <c r="L400" s="127">
        <f t="shared" si="63"/>
        <v>0</v>
      </c>
      <c r="M400" s="127">
        <f t="shared" si="63"/>
        <v>0</v>
      </c>
      <c r="N400" s="127">
        <f t="shared" si="63"/>
        <v>0</v>
      </c>
      <c r="O400" s="127">
        <f t="shared" si="63"/>
        <v>0</v>
      </c>
      <c r="P400" s="23">
        <f>SUM(K400:O400)</f>
        <v>0</v>
      </c>
    </row>
    <row r="401" spans="1:44" x14ac:dyDescent="0.3">
      <c r="A401" s="12"/>
      <c r="B401" s="17"/>
      <c r="D401" s="17"/>
      <c r="E401" s="16"/>
      <c r="F401" s="16"/>
      <c r="G401" s="16"/>
      <c r="H401" s="16"/>
      <c r="I401" s="17"/>
      <c r="J401" s="16"/>
      <c r="K401" s="16"/>
      <c r="L401" s="16"/>
      <c r="M401" s="16"/>
      <c r="N401" s="16"/>
      <c r="O401" s="16"/>
      <c r="P401" s="16"/>
      <c r="Q401" s="17"/>
      <c r="R401" s="16"/>
      <c r="S401" s="16"/>
      <c r="T401" s="16"/>
      <c r="U401" s="16"/>
      <c r="V401" s="16"/>
      <c r="W401" s="16"/>
      <c r="X401" s="16"/>
      <c r="AQ401" s="17"/>
      <c r="AR401" s="17"/>
    </row>
    <row r="402" spans="1:44" x14ac:dyDescent="0.3">
      <c r="A402" s="12"/>
      <c r="B402" s="13" t="s">
        <v>128</v>
      </c>
      <c r="C402" s="14"/>
      <c r="D402" s="15"/>
      <c r="E402" s="15"/>
      <c r="F402" s="15"/>
      <c r="G402" s="15"/>
      <c r="H402" s="15"/>
      <c r="I402" s="14"/>
      <c r="J402" s="14"/>
      <c r="K402" s="15"/>
      <c r="L402" s="15"/>
      <c r="M402" s="15"/>
      <c r="N402" s="15"/>
      <c r="O402" s="15"/>
      <c r="P402" s="15"/>
      <c r="Q402" s="14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4"/>
      <c r="AR402" s="17"/>
    </row>
    <row r="403" spans="1:44" x14ac:dyDescent="0.3">
      <c r="A403" s="12"/>
      <c r="B403" s="99"/>
      <c r="C403" s="17"/>
      <c r="D403" s="16"/>
      <c r="E403" s="16"/>
      <c r="F403" s="16"/>
      <c r="G403" s="16"/>
      <c r="H403" s="16"/>
      <c r="I403" s="17"/>
      <c r="J403" s="17"/>
      <c r="K403" s="16"/>
      <c r="L403" s="16"/>
      <c r="M403" s="16"/>
      <c r="N403" s="16"/>
      <c r="O403" s="16"/>
      <c r="P403" s="16"/>
      <c r="Q403" s="17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  <c r="AL403" s="16"/>
      <c r="AM403" s="16"/>
      <c r="AN403" s="16"/>
      <c r="AO403" s="16"/>
      <c r="AP403" s="16"/>
      <c r="AQ403" s="17"/>
      <c r="AR403" s="17"/>
    </row>
    <row r="404" spans="1:44" x14ac:dyDescent="0.3">
      <c r="A404" s="12"/>
      <c r="B404" s="99"/>
      <c r="C404" s="100" t="s">
        <v>79</v>
      </c>
      <c r="D404" s="101"/>
      <c r="E404" s="101"/>
      <c r="F404" s="101"/>
      <c r="G404" s="101"/>
      <c r="H404" s="101"/>
      <c r="I404" s="100"/>
      <c r="J404" s="17"/>
      <c r="K404" s="16"/>
      <c r="L404" s="16"/>
      <c r="M404" s="16"/>
      <c r="N404" s="16"/>
      <c r="O404" s="16"/>
      <c r="P404" s="16"/>
      <c r="Q404" s="17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F404" s="16"/>
      <c r="AG404" s="16"/>
      <c r="AH404" s="16"/>
      <c r="AI404" s="16"/>
      <c r="AJ404" s="16"/>
      <c r="AK404" s="16"/>
      <c r="AL404" s="16"/>
      <c r="AM404" s="16"/>
      <c r="AN404" s="16"/>
      <c r="AO404" s="16"/>
      <c r="AP404" s="16"/>
      <c r="AQ404" s="17"/>
      <c r="AR404" s="17"/>
    </row>
    <row r="405" spans="1:44" x14ac:dyDescent="0.3">
      <c r="A405" s="12"/>
      <c r="B405" s="17"/>
      <c r="C405" s="17"/>
      <c r="D405" s="16"/>
      <c r="E405" s="16"/>
      <c r="F405" s="16"/>
      <c r="G405" s="16"/>
      <c r="H405" s="16"/>
      <c r="I405" s="17"/>
      <c r="J405" s="17"/>
      <c r="K405" s="16"/>
      <c r="L405" s="16"/>
      <c r="M405" s="16"/>
      <c r="N405" s="16"/>
      <c r="O405" s="16"/>
      <c r="P405" s="16"/>
      <c r="Q405" s="17"/>
      <c r="AP405" s="16"/>
      <c r="AQ405" s="17"/>
      <c r="AR405" s="17"/>
    </row>
    <row r="406" spans="1:44" x14ac:dyDescent="0.3">
      <c r="A406" s="12"/>
      <c r="B406" s="17"/>
      <c r="D406" s="17" t="s">
        <v>48</v>
      </c>
      <c r="E406" s="16"/>
      <c r="F406" s="16"/>
      <c r="G406" s="16"/>
      <c r="H406" s="16"/>
      <c r="I406" s="16"/>
      <c r="J406" s="17"/>
      <c r="K406" s="21"/>
      <c r="L406" s="21"/>
      <c r="M406" s="21"/>
      <c r="N406" s="21"/>
      <c r="O406" s="21"/>
      <c r="P406" s="16"/>
      <c r="Q406" s="17"/>
      <c r="AP406" s="16"/>
      <c r="AQ406" s="17"/>
      <c r="AR406" s="17"/>
    </row>
    <row r="407" spans="1:44" x14ac:dyDescent="0.3">
      <c r="A407" s="12"/>
      <c r="B407" s="17"/>
      <c r="D407" s="17"/>
      <c r="E407" s="16" t="s">
        <v>22</v>
      </c>
      <c r="F407" s="16"/>
      <c r="G407" s="16" t="s">
        <v>80</v>
      </c>
      <c r="H407" s="16" t="s">
        <v>76</v>
      </c>
      <c r="I407" s="16"/>
      <c r="J407" s="17"/>
      <c r="K407" s="126">
        <f>IF(K$358&lt;=$P$28, K345, $P$28*(K345/K$358))</f>
        <v>0</v>
      </c>
      <c r="L407" s="126">
        <f>IF(SUM($K$358:L$358)&lt;=$P$28, L345,MAX($P$28-SUM($K$358:K$358),0)*(L345/L$358))</f>
        <v>0</v>
      </c>
      <c r="M407" s="126">
        <f>IF(SUM($K$358:M$358)&lt;=$P$28, M345,MAX($P$28-SUM($K$358:L$358),0)*(M345/M$358))</f>
        <v>0</v>
      </c>
      <c r="N407" s="126">
        <f>IF(SUM($K$358:N$358)&lt;=$P$28, N345,MAX($P$28-SUM($K$358:M$358),0)*(N345/N$358))</f>
        <v>0</v>
      </c>
      <c r="O407" s="126">
        <f>IF(SUM($K$358:O$358)&lt;=$P$28, O345,MAX($P$28-SUM($K$358:N$358),0)*(O345/O$358))</f>
        <v>0</v>
      </c>
      <c r="P407" s="23">
        <f>SUM(K407:O407)</f>
        <v>0</v>
      </c>
      <c r="Q407" s="17"/>
      <c r="AQ407" s="41"/>
      <c r="AR407" s="17"/>
    </row>
    <row r="408" spans="1:44" x14ac:dyDescent="0.3">
      <c r="A408" s="12"/>
      <c r="B408" s="17"/>
      <c r="D408" s="17"/>
      <c r="E408" s="16" t="s">
        <v>25</v>
      </c>
      <c r="F408" s="16"/>
      <c r="G408" s="16" t="s">
        <v>80</v>
      </c>
      <c r="H408" s="16" t="s">
        <v>76</v>
      </c>
      <c r="I408" s="16"/>
      <c r="J408" s="17"/>
      <c r="K408" s="126">
        <f>IF(K$358&lt;=$P$28, K346, $P$28*(K346/K$358))</f>
        <v>0</v>
      </c>
      <c r="L408" s="126">
        <f>IF(SUM($K$358:L$358)&lt;=$P$28, L346,MAX($P$28-SUM($K$358:K$358),0)*(L346/L$358))</f>
        <v>0</v>
      </c>
      <c r="M408" s="126">
        <f>IF(SUM($K$358:M$358)&lt;=$P$28, M346,MAX($P$28-SUM($K$358:L$358),0)*(M346/M$358))</f>
        <v>0</v>
      </c>
      <c r="N408" s="126">
        <f>IF(SUM($K$358:N$358)&lt;=$P$28, N346,MAX($P$28-SUM($K$358:M$358),0)*(N346/N$358))</f>
        <v>0</v>
      </c>
      <c r="O408" s="126">
        <f>IF(SUM($K$358:O$358)&lt;=$P$28, O346,MAX($P$28-SUM($K$358:N$358),0)*(O346/O$358))</f>
        <v>0</v>
      </c>
      <c r="P408" s="23">
        <f>SUM(K408:O408)</f>
        <v>0</v>
      </c>
      <c r="Q408" s="17"/>
      <c r="AQ408" s="41"/>
      <c r="AR408" s="17"/>
    </row>
    <row r="410" spans="1:44" x14ac:dyDescent="0.3">
      <c r="A410" s="12"/>
      <c r="B410" s="17"/>
      <c r="D410" s="17" t="s">
        <v>85</v>
      </c>
      <c r="E410" s="16"/>
      <c r="F410" s="16"/>
      <c r="G410" s="16"/>
      <c r="H410" s="16"/>
      <c r="I410" s="16"/>
      <c r="J410" s="17"/>
      <c r="K410" s="21"/>
      <c r="L410" s="21"/>
      <c r="M410" s="21"/>
      <c r="N410" s="21"/>
      <c r="O410" s="21"/>
      <c r="P410" s="16"/>
      <c r="Q410" s="17"/>
      <c r="AQ410" s="17"/>
      <c r="AR410" s="17"/>
    </row>
    <row r="411" spans="1:44" x14ac:dyDescent="0.3">
      <c r="A411" s="12"/>
      <c r="B411" s="17"/>
      <c r="D411" s="17"/>
      <c r="E411" s="16" t="s">
        <v>26</v>
      </c>
      <c r="F411" s="16"/>
      <c r="G411" s="22" t="s">
        <v>27</v>
      </c>
      <c r="H411" s="16" t="s">
        <v>76</v>
      </c>
      <c r="I411" s="16"/>
      <c r="J411" s="17"/>
      <c r="K411" s="126">
        <f>IF(K$358&lt;=$P$28, K349, $P$28*(K349/K$358))</f>
        <v>0</v>
      </c>
      <c r="L411" s="126">
        <f>IF(SUM($K$358:L$358)&lt;=$P$28, L349,MAX($P$28-SUM($K$358:K$358),0)*(L349/L$358))</f>
        <v>0</v>
      </c>
      <c r="M411" s="126">
        <f>IF(SUM($K$358:M$358)&lt;=$P$28, M349,MAX($P$28-SUM($K$358:L$358),0)*(M349/M$358))</f>
        <v>0</v>
      </c>
      <c r="N411" s="126">
        <f>IF(SUM($K$358:N$358)&lt;=$P$28, N349,MAX($P$28-SUM($K$358:M$358),0)*(N349/N$358))</f>
        <v>0</v>
      </c>
      <c r="O411" s="126">
        <f>IF(SUM($K$358:O$358)&lt;=$P$28, O349,MAX($P$28-SUM($K$358:N$358),0)*(O349/O$358))</f>
        <v>0</v>
      </c>
      <c r="P411" s="23">
        <f>SUM(K411:O411)</f>
        <v>0</v>
      </c>
      <c r="Q411" s="17"/>
      <c r="AQ411" s="41"/>
      <c r="AR411" s="17"/>
    </row>
    <row r="412" spans="1:44" x14ac:dyDescent="0.3">
      <c r="A412" s="12"/>
      <c r="B412" s="17"/>
      <c r="D412" s="17"/>
      <c r="E412" s="16" t="s">
        <v>29</v>
      </c>
      <c r="F412" s="16"/>
      <c r="G412" s="16" t="s">
        <v>27</v>
      </c>
      <c r="H412" s="16" t="s">
        <v>76</v>
      </c>
      <c r="I412" s="16"/>
      <c r="J412" s="17"/>
      <c r="K412" s="126">
        <f>IF(K$358&lt;=$P$28, K350, $P$28*(K350/K$358))</f>
        <v>0</v>
      </c>
      <c r="L412" s="126">
        <f>IF(SUM($K$358:L$358)&lt;=$P$28, L350,MAX($P$28-SUM($K$358:K$358),0)*(L350/L$358))</f>
        <v>0</v>
      </c>
      <c r="M412" s="126">
        <f>IF(SUM($K$358:M$358)&lt;=$P$28, M350,MAX($P$28-SUM($K$358:L$358),0)*(M350/M$358))</f>
        <v>0</v>
      </c>
      <c r="N412" s="126">
        <f>IF(SUM($K$358:N$358)&lt;=$P$28, N350,MAX($P$28-SUM($K$358:M$358),0)*(N350/N$358))</f>
        <v>0</v>
      </c>
      <c r="O412" s="126">
        <f>IF(SUM($K$358:O$358)&lt;=$P$28, O350,MAX($P$28-SUM($K$358:N$358),0)*(O350/O$358))</f>
        <v>0</v>
      </c>
      <c r="P412" s="23">
        <f>SUM(K412:O412)</f>
        <v>0</v>
      </c>
      <c r="Q412" s="17"/>
      <c r="AQ412" s="41"/>
      <c r="AR412" s="17"/>
    </row>
    <row r="413" spans="1:44" x14ac:dyDescent="0.3">
      <c r="A413" s="12"/>
      <c r="B413" s="17"/>
      <c r="D413" s="17"/>
      <c r="E413" s="16" t="s">
        <v>26</v>
      </c>
      <c r="F413" s="16"/>
      <c r="G413" s="22" t="s">
        <v>30</v>
      </c>
      <c r="H413" s="16" t="s">
        <v>76</v>
      </c>
      <c r="I413" s="16"/>
      <c r="J413" s="17"/>
      <c r="K413" s="126">
        <f>IF(K$358&lt;=$P$28, K351, $P$28*(K351/K$358))</f>
        <v>0</v>
      </c>
      <c r="L413" s="126">
        <f>IF(SUM($K$358:L$358)&lt;=$P$28, L351,MAX($P$28-SUM($K$358:K$358),0)*(L351/L$358))</f>
        <v>0</v>
      </c>
      <c r="M413" s="126">
        <f>IF(SUM($K$358:M$358)&lt;=$P$28, M351,MAX($P$28-SUM($K$358:L$358),0)*(M351/M$358))</f>
        <v>0</v>
      </c>
      <c r="N413" s="126">
        <f>IF(SUM($K$358:N$358)&lt;=$P$28, N351,MAX($P$28-SUM($K$358:M$358),0)*(N351/N$358))</f>
        <v>0</v>
      </c>
      <c r="O413" s="126">
        <f>IF(SUM($K$358:O$358)&lt;=$P$28, O351,MAX($P$28-SUM($K$358:N$358),0)*(O351/O$358))</f>
        <v>0</v>
      </c>
      <c r="P413" s="23">
        <f>SUM(K413:O413)</f>
        <v>0</v>
      </c>
      <c r="Q413" s="17"/>
      <c r="AQ413" s="41"/>
      <c r="AR413" s="17"/>
    </row>
    <row r="414" spans="1:44" x14ac:dyDescent="0.3">
      <c r="A414" s="12"/>
      <c r="B414" s="17"/>
      <c r="D414" s="17"/>
      <c r="E414" s="16" t="s">
        <v>29</v>
      </c>
      <c r="F414" s="16"/>
      <c r="G414" s="16" t="s">
        <v>30</v>
      </c>
      <c r="H414" s="16" t="s">
        <v>76</v>
      </c>
      <c r="I414" s="17"/>
      <c r="J414" s="16"/>
      <c r="K414" s="126">
        <f>IF(K$358&lt;=$P$28, K352, $P$28*(K352/K$358))</f>
        <v>0</v>
      </c>
      <c r="L414" s="126">
        <f>IF(SUM($K$358:L$358)&lt;=$P$28, L352,MAX($P$28-SUM($K$358:K$358),0)*(L352/L$358))</f>
        <v>0</v>
      </c>
      <c r="M414" s="126">
        <f>IF(SUM($K$358:M$358)&lt;=$P$28, M352,MAX($P$28-SUM($K$358:L$358),0)*(M352/M$358))</f>
        <v>0</v>
      </c>
      <c r="N414" s="126">
        <f>IF(SUM($K$358:N$358)&lt;=$P$28, N352,MAX($P$28-SUM($K$358:M$358),0)*(N352/N$358))</f>
        <v>0</v>
      </c>
      <c r="O414" s="126">
        <f>IF(SUM($K$358:O$358)&lt;=$P$28, O352,MAX($P$28-SUM($K$358:N$358),0)*(O352/O$358))</f>
        <v>0</v>
      </c>
      <c r="P414" s="23">
        <f>SUM(K414:O414)</f>
        <v>0</v>
      </c>
      <c r="Q414" s="17"/>
      <c r="AQ414" s="17"/>
      <c r="AR414" s="17"/>
    </row>
    <row r="415" spans="1:44" x14ac:dyDescent="0.3">
      <c r="K415" s="102"/>
      <c r="L415" s="102"/>
    </row>
    <row r="416" spans="1:44" x14ac:dyDescent="0.3">
      <c r="A416" s="12"/>
      <c r="B416" s="17"/>
      <c r="D416" s="28" t="s">
        <v>121</v>
      </c>
      <c r="E416" s="103"/>
      <c r="F416" s="104"/>
      <c r="G416" s="105"/>
      <c r="H416" s="105"/>
      <c r="I416" s="17"/>
      <c r="AQ416" s="17"/>
      <c r="AR416" s="17"/>
    </row>
    <row r="417" spans="1:44" x14ac:dyDescent="0.3">
      <c r="E417" s="16" t="s">
        <v>10</v>
      </c>
      <c r="F417" s="16"/>
      <c r="G417" s="16" t="s">
        <v>30</v>
      </c>
      <c r="H417" s="16" t="s">
        <v>76</v>
      </c>
      <c r="K417" s="126">
        <f>IF(K$358&lt;=$P$28, K355, $P$28*(K355/K$358))</f>
        <v>0</v>
      </c>
      <c r="L417" s="126">
        <f>IF(SUM($K$358:L$358)&lt;=$P$28, L355,MAX($P$28-SUM($K$358:K$358),0)*(L355/L$358))</f>
        <v>0</v>
      </c>
      <c r="M417" s="126">
        <f>IF(SUM($K$358:M$358)&lt;=$P$28, M355,MAX($P$28-SUM($K$358:L$358),0)*(M355/M$358))</f>
        <v>0</v>
      </c>
      <c r="N417" s="126">
        <f>IF(SUM($K$358:N$358)&lt;=$P$28, N355,MAX($P$28-SUM($K$358:M$358),0)*(N355/N$358))</f>
        <v>0</v>
      </c>
      <c r="O417" s="126">
        <f>IF(SUM($K$358:O$358)&lt;=$P$28, O355,MAX($P$28-SUM($K$358:N$358),0)*(O355/O$358))</f>
        <v>0</v>
      </c>
      <c r="P417" s="23">
        <f>SUM(K417:O417)</f>
        <v>0</v>
      </c>
    </row>
    <row r="419" spans="1:44" x14ac:dyDescent="0.3">
      <c r="D419" s="28" t="s">
        <v>122</v>
      </c>
    </row>
    <row r="420" spans="1:44" x14ac:dyDescent="0.3">
      <c r="E420" s="16" t="s">
        <v>10</v>
      </c>
      <c r="F420" s="16"/>
      <c r="G420" s="22" t="s">
        <v>23</v>
      </c>
      <c r="H420" s="84" t="s">
        <v>76</v>
      </c>
      <c r="K420" s="127">
        <f t="shared" ref="K420:O420" si="64">SUM(K407:K408,K411:K414,K417)</f>
        <v>0</v>
      </c>
      <c r="L420" s="127">
        <f t="shared" si="64"/>
        <v>0</v>
      </c>
      <c r="M420" s="127">
        <f t="shared" si="64"/>
        <v>0</v>
      </c>
      <c r="N420" s="127">
        <f t="shared" si="64"/>
        <v>0</v>
      </c>
      <c r="O420" s="127">
        <f t="shared" si="64"/>
        <v>0</v>
      </c>
      <c r="P420" s="23">
        <f>SUM(K420:O420)</f>
        <v>0</v>
      </c>
    </row>
    <row r="422" spans="1:44" x14ac:dyDescent="0.3">
      <c r="C422" s="106" t="s">
        <v>123</v>
      </c>
      <c r="D422" s="107"/>
      <c r="E422" s="107"/>
      <c r="F422" s="107"/>
      <c r="G422" s="107"/>
      <c r="H422" s="107"/>
      <c r="I422" s="107"/>
    </row>
    <row r="423" spans="1:44" x14ac:dyDescent="0.3">
      <c r="E423" s="16"/>
      <c r="F423" s="16"/>
      <c r="G423" s="16"/>
      <c r="H423" s="16"/>
    </row>
    <row r="424" spans="1:44" x14ac:dyDescent="0.3">
      <c r="A424" s="12"/>
      <c r="B424" s="17"/>
      <c r="D424" s="17" t="s">
        <v>98</v>
      </c>
      <c r="H424" s="16"/>
      <c r="I424" s="17"/>
      <c r="J424" s="17"/>
      <c r="K424" s="16"/>
      <c r="L424" s="16"/>
      <c r="M424" s="16"/>
      <c r="N424" s="16"/>
      <c r="O424" s="16"/>
      <c r="P424" s="16"/>
      <c r="Q424" s="17"/>
      <c r="AQ424" s="17"/>
      <c r="AR424" s="17"/>
    </row>
    <row r="425" spans="1:44" x14ac:dyDescent="0.3">
      <c r="A425" s="12"/>
      <c r="B425" s="17"/>
      <c r="E425" s="29" t="s">
        <v>26</v>
      </c>
      <c r="F425" s="12" t="s">
        <v>88</v>
      </c>
      <c r="G425" s="22" t="s">
        <v>27</v>
      </c>
      <c r="H425" s="16" t="s">
        <v>76</v>
      </c>
      <c r="I425" s="17"/>
      <c r="J425" s="17"/>
      <c r="K425" s="126">
        <f>IF(K$369&lt;=$P$31, K363, $P$31*($K363/K$369))</f>
        <v>0</v>
      </c>
      <c r="L425" s="126">
        <f>IF(SUM($K$369:L$369)&lt;=$P$31, L363, MAX($P$31-SUM($K$369:K$369),0)*(L363/L$369))</f>
        <v>0</v>
      </c>
      <c r="M425" s="126">
        <f>IF(SUM($K$369:M$369)&lt;=$P$31, M363, MAX($P$31-SUM($K$369:L$369),0)*(M363/M$369))</f>
        <v>0</v>
      </c>
      <c r="N425" s="126">
        <f>IF(SUM($K$369:N$369)&lt;=$P$31, N363, MAX($P$31-SUM($K$369:M$369),0)*(N363/N$369))</f>
        <v>0</v>
      </c>
      <c r="O425" s="126">
        <f>IF(SUM($K$369:O$369)&lt;=$P$31, O363, MAX($P$31-SUM($K$369:N$369),0)*(O363/O$369))</f>
        <v>0</v>
      </c>
      <c r="P425" s="23">
        <f>SUM(K425:O425)</f>
        <v>0</v>
      </c>
      <c r="Q425" s="17"/>
      <c r="AQ425" s="17"/>
      <c r="AR425" s="17"/>
    </row>
    <row r="426" spans="1:44" x14ac:dyDescent="0.3">
      <c r="A426" s="12"/>
      <c r="B426" s="17"/>
      <c r="E426" s="29" t="s">
        <v>29</v>
      </c>
      <c r="F426" s="12" t="s">
        <v>90</v>
      </c>
      <c r="G426" s="22" t="s">
        <v>27</v>
      </c>
      <c r="H426" s="16" t="s">
        <v>76</v>
      </c>
      <c r="I426" s="17"/>
      <c r="J426" s="17"/>
      <c r="K426" s="126">
        <f>IF(K$369&lt;=$P$31, K364, $P$31*($K364/K$369))</f>
        <v>0</v>
      </c>
      <c r="L426" s="126">
        <f>IF(SUM($K$369:L$369)&lt;=$P$31, L364, MAX($P$31-SUM($K$369:K$369),0)*(L364/L$369))</f>
        <v>0</v>
      </c>
      <c r="M426" s="126">
        <f>IF(SUM($K$369:M$369)&lt;=$P$31, M364, MAX($P$31-SUM($K$369:L$369),0)*(M364/M$369))</f>
        <v>0</v>
      </c>
      <c r="N426" s="126">
        <f>IF(SUM($K$369:N$369)&lt;=$P$31, N364, MAX($P$31-SUM($K$369:M$369),0)*(N364/N$369))</f>
        <v>0</v>
      </c>
      <c r="O426" s="126">
        <f>IF(SUM($K$369:O$369)&lt;=$P$31, O364, MAX($P$31-SUM($K$369:N$369),0)*(O364/O$369))</f>
        <v>0</v>
      </c>
      <c r="P426" s="23">
        <f>SUM(K426:O426)</f>
        <v>0</v>
      </c>
      <c r="Q426" s="17"/>
      <c r="AQ426" s="17"/>
      <c r="AR426" s="17"/>
    </row>
    <row r="427" spans="1:44" x14ac:dyDescent="0.3">
      <c r="A427" s="12"/>
      <c r="B427" s="17"/>
      <c r="E427" s="29" t="s">
        <v>91</v>
      </c>
      <c r="F427" s="12" t="s">
        <v>92</v>
      </c>
      <c r="G427" s="22" t="s">
        <v>27</v>
      </c>
      <c r="H427" s="16" t="s">
        <v>76</v>
      </c>
      <c r="I427" s="17"/>
      <c r="J427" s="17"/>
      <c r="K427" s="126">
        <f>IF(K$369&lt;=$P$31, K365, $P$31*($K365/K$369))</f>
        <v>0</v>
      </c>
      <c r="L427" s="126">
        <f>IF(SUM($K$369:L$369)&lt;=$P$31, L365, MAX($P$31-SUM($K$369:K$369),0)*(L365/L$369))</f>
        <v>0</v>
      </c>
      <c r="M427" s="126">
        <f>IF(SUM($K$369:M$369)&lt;=$P$31, M365, MAX($P$31-SUM($K$369:L$369),0)*(M365/M$369))</f>
        <v>0</v>
      </c>
      <c r="N427" s="126">
        <f>IF(SUM($K$369:N$369)&lt;=$P$31, N365, MAX($P$31-SUM($K$369:M$369),0)*(N365/N$369))</f>
        <v>0</v>
      </c>
      <c r="O427" s="126">
        <f>IF(SUM($K$369:O$369)&lt;=$P$31, O365, MAX($P$31-SUM($K$369:N$369),0)*(O365/O$369))</f>
        <v>0</v>
      </c>
      <c r="P427" s="23">
        <f>SUM(K427:O427)</f>
        <v>0</v>
      </c>
      <c r="Q427" s="17"/>
      <c r="AQ427" s="17"/>
      <c r="AR427" s="17"/>
    </row>
    <row r="428" spans="1:44" x14ac:dyDescent="0.3">
      <c r="A428" s="12"/>
      <c r="B428" s="17"/>
      <c r="E428" s="72" t="s">
        <v>91</v>
      </c>
      <c r="F428" s="12" t="s">
        <v>93</v>
      </c>
      <c r="G428" s="84" t="s">
        <v>27</v>
      </c>
      <c r="H428" s="84" t="s">
        <v>76</v>
      </c>
      <c r="I428" s="17"/>
      <c r="J428" s="17"/>
      <c r="K428" s="126">
        <f>IF(K$369&lt;=$P$31, K366, $P$31*($K366/K$369))</f>
        <v>0</v>
      </c>
      <c r="L428" s="126">
        <f>IF(SUM($K$369:L$369)&lt;=$P$31, L366, MAX($P$31-SUM($K$369:K$369),0)*(L366/L$369))</f>
        <v>0</v>
      </c>
      <c r="M428" s="126">
        <f>IF(SUM($K$369:M$369)&lt;=$P$31, M366, MAX($P$31-SUM($K$369:L$369),0)*(M366/M$369))</f>
        <v>0</v>
      </c>
      <c r="N428" s="126">
        <f>IF(SUM($K$369:N$369)&lt;=$P$31, N366, MAX($P$31-SUM($K$369:M$369),0)*(N366/N$369))</f>
        <v>0</v>
      </c>
      <c r="O428" s="126">
        <f>IF(SUM($K$369:O$369)&lt;=$P$31, O366, MAX($P$31-SUM($K$369:N$369),0)*(O366/O$369))</f>
        <v>0</v>
      </c>
      <c r="P428" s="23">
        <f>SUM(K428:O428)</f>
        <v>0</v>
      </c>
      <c r="Q428" s="17"/>
      <c r="AQ428" s="17"/>
      <c r="AR428" s="17"/>
    </row>
    <row r="430" spans="1:44" x14ac:dyDescent="0.3">
      <c r="A430" s="12"/>
      <c r="B430" s="17"/>
      <c r="D430" s="28" t="s">
        <v>124</v>
      </c>
      <c r="E430" s="72"/>
      <c r="F430" s="12"/>
      <c r="G430" s="84"/>
      <c r="Q430" s="17"/>
      <c r="AQ430" s="17"/>
      <c r="AR430" s="17"/>
    </row>
    <row r="431" spans="1:44" x14ac:dyDescent="0.3">
      <c r="E431" t="s">
        <v>10</v>
      </c>
      <c r="G431" s="22" t="s">
        <v>27</v>
      </c>
      <c r="H431" s="84" t="s">
        <v>76</v>
      </c>
      <c r="I431" s="17"/>
      <c r="J431" s="17"/>
      <c r="K431" s="127">
        <f t="shared" ref="K431:O431" si="65">SUM(K425:K428)</f>
        <v>0</v>
      </c>
      <c r="L431" s="127">
        <f t="shared" si="65"/>
        <v>0</v>
      </c>
      <c r="M431" s="127">
        <f t="shared" si="65"/>
        <v>0</v>
      </c>
      <c r="N431" s="127">
        <f t="shared" si="65"/>
        <v>0</v>
      </c>
      <c r="O431" s="127">
        <f t="shared" si="65"/>
        <v>0</v>
      </c>
      <c r="P431" s="23">
        <f>SUM(K431:O431)</f>
        <v>0</v>
      </c>
    </row>
    <row r="432" spans="1:44" x14ac:dyDescent="0.3">
      <c r="A432" s="12"/>
      <c r="B432" s="17"/>
      <c r="D432" s="17"/>
      <c r="E432" s="16"/>
      <c r="F432" s="16"/>
      <c r="G432" s="16"/>
      <c r="H432" s="16"/>
      <c r="I432" s="17"/>
      <c r="J432" s="16"/>
      <c r="K432" s="16"/>
      <c r="L432" s="16"/>
      <c r="M432" s="16"/>
      <c r="N432" s="16"/>
      <c r="O432" s="16"/>
      <c r="P432" s="16"/>
      <c r="Q432" s="17"/>
      <c r="R432" s="16"/>
      <c r="S432" s="16"/>
      <c r="T432" s="16"/>
      <c r="U432" s="16"/>
      <c r="V432" s="16"/>
      <c r="W432" s="16"/>
      <c r="X432" s="16"/>
      <c r="AQ432" s="17"/>
      <c r="AR432" s="17"/>
    </row>
    <row r="433" spans="1:44" x14ac:dyDescent="0.3">
      <c r="A433" s="6" t="s">
        <v>129</v>
      </c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17"/>
    </row>
    <row r="434" spans="1:44" x14ac:dyDescent="0.3">
      <c r="A434" s="12"/>
      <c r="B434" s="17"/>
      <c r="E434" s="103"/>
      <c r="F434" s="104"/>
      <c r="G434" s="105"/>
      <c r="H434" s="105"/>
      <c r="I434" s="17"/>
      <c r="J434" s="17"/>
      <c r="K434" s="17"/>
      <c r="L434" s="17"/>
      <c r="M434" s="17"/>
      <c r="N434" s="17"/>
      <c r="O434" s="17"/>
      <c r="P434" s="17"/>
      <c r="Q434" s="17"/>
      <c r="AQ434" s="17"/>
      <c r="AR434" s="17"/>
    </row>
    <row r="435" spans="1:44" x14ac:dyDescent="0.3">
      <c r="A435" s="12"/>
      <c r="B435" s="17"/>
      <c r="D435" s="28" t="s">
        <v>79</v>
      </c>
      <c r="E435" s="103"/>
      <c r="F435" s="104"/>
      <c r="G435" s="105"/>
      <c r="H435" s="105"/>
      <c r="I435" s="17"/>
      <c r="J435" s="17"/>
      <c r="K435" s="17"/>
      <c r="L435" s="17"/>
      <c r="M435" s="17"/>
      <c r="N435" s="17"/>
      <c r="O435" s="17"/>
      <c r="P435" s="17"/>
      <c r="Q435" s="17"/>
      <c r="AQ435" s="17"/>
      <c r="AR435" s="17"/>
    </row>
    <row r="436" spans="1:44" x14ac:dyDescent="0.3">
      <c r="A436" s="12"/>
      <c r="B436" s="17"/>
      <c r="E436" s="72" t="s">
        <v>130</v>
      </c>
      <c r="F436" s="16"/>
      <c r="G436" s="84"/>
      <c r="H436" s="84" t="s">
        <v>76</v>
      </c>
      <c r="I436" s="17"/>
      <c r="J436" s="17"/>
      <c r="K436" s="108">
        <f>IF(K6-$I$13&gt;0, "NA", IF($P$20-SUM($K$420:K420)&gt;0, $P$20-SUM($K$420:K420), 0))</f>
        <v>0</v>
      </c>
      <c r="L436" s="108">
        <f>IF(L6-$I$13&gt;0, "NA", IF($P$20-SUM($K$420:L420)&gt;0, $P$20-SUM($K$420:L420), 0))</f>
        <v>0</v>
      </c>
      <c r="M436" s="108">
        <f>IF(M6-$I$13&gt;0, "NA", IF($P$20-SUM($K$420:M420)&gt;0, $P$20-SUM($K$420:M420), 0))</f>
        <v>0</v>
      </c>
      <c r="N436" s="108">
        <f>IF(N6-$I$13&gt;0, "NA", IF($P$20-SUM($K$420:N420)&gt;0, $P$20-SUM($K$420:N420), 0))</f>
        <v>0</v>
      </c>
      <c r="O436" s="108">
        <f>IF(O6-$I$13&gt;0, "NA", IF($P$20-SUM($K$420:O420)&gt;0, $P$20-SUM($K$420:O420), 0))</f>
        <v>0</v>
      </c>
      <c r="P436" s="23">
        <f>MIN(K436:O436)</f>
        <v>0</v>
      </c>
      <c r="Q436" s="17"/>
      <c r="AQ436" s="17"/>
      <c r="AR436" s="17"/>
    </row>
    <row r="437" spans="1:44" x14ac:dyDescent="0.3">
      <c r="A437" s="12"/>
      <c r="B437" s="17"/>
      <c r="E437" s="72" t="s">
        <v>131</v>
      </c>
      <c r="F437" s="16"/>
      <c r="G437" s="84"/>
      <c r="H437" s="84" t="s">
        <v>76</v>
      </c>
      <c r="I437" s="17"/>
      <c r="J437" s="17"/>
      <c r="K437" s="108">
        <f>IF(K6-$I$13&gt;0, "NA", IF($P$20-SUM($K$420:K420)&gt;0, 0, (SUM($K$420:K420)-$P$20)))</f>
        <v>0</v>
      </c>
      <c r="L437" s="108">
        <f>IF(L6-$I$13&gt;0, "NA", IF($P$20-SUM($K$420:L420)&gt;0, 0, (SUM($K$420:L420)-$P$20)))</f>
        <v>0</v>
      </c>
      <c r="M437" s="108">
        <f>IF(M6-$I$13&gt;0, "NA", IF($P$20-SUM($K$420:M420)&gt;0, 0, (SUM($K$420:M420)-$P$20)))</f>
        <v>0</v>
      </c>
      <c r="N437" s="108">
        <f>IF(N6-$I$13&gt;0, "NA", IF($P$20-SUM($K$420:N420)&gt;0, 0, (SUM($K$420:N420)-$P$20)))</f>
        <v>0</v>
      </c>
      <c r="O437" s="108">
        <f>IF(O6-$I$13&gt;0, "NA", IF($P$20-SUM($K$420:O420)&gt;0, 0, (SUM($K$420:O420)-$P$20)))</f>
        <v>0</v>
      </c>
      <c r="P437" s="23">
        <f>SUM(K437:O437)</f>
        <v>0</v>
      </c>
      <c r="Q437" s="17"/>
      <c r="AQ437" s="17"/>
      <c r="AR437" s="17"/>
    </row>
    <row r="438" spans="1:44" x14ac:dyDescent="0.3">
      <c r="A438" s="12"/>
      <c r="B438" s="17"/>
      <c r="E438" s="72" t="s">
        <v>132</v>
      </c>
      <c r="F438" s="16"/>
      <c r="G438" s="84"/>
      <c r="H438" s="84" t="s">
        <v>66</v>
      </c>
      <c r="I438" s="17"/>
      <c r="J438" s="17"/>
      <c r="K438" s="109" t="str">
        <f>IF(K6-$I$13&gt;0, "NA", IF(K437&gt;0, "Yes", "No"))</f>
        <v>No</v>
      </c>
      <c r="L438" s="109" t="str">
        <f>IF(L6-$I$13&gt;0,"NA",IF(K438="Yes","Yes",IF(L437&gt;0,"Yes","No")))</f>
        <v>No</v>
      </c>
      <c r="M438" s="109" t="str">
        <f>IF(M6-$I$13&gt;0,"NA",IF(L438="Yes","Yes",IF(M437&gt;0,"Yes","No")))</f>
        <v>No</v>
      </c>
      <c r="N438" s="109" t="str">
        <f>IF(N6-$I$13&gt;0,"NA",IF(M438="Yes","Yes",IF(N437&gt;0,"Yes","No")))</f>
        <v>No</v>
      </c>
      <c r="O438" s="109" t="str">
        <f>IF(O6-$I$13&gt;0,"NA",IF(N438="Yes","Yes",IF(O437&gt;0,"Yes","No")))</f>
        <v>No</v>
      </c>
      <c r="P438" s="109" t="str">
        <f t="shared" ref="P438" si="66">IF(P437&gt;0, "Yes", "No")</f>
        <v>No</v>
      </c>
      <c r="Q438" s="17"/>
      <c r="AQ438" s="17"/>
      <c r="AR438" s="17"/>
    </row>
    <row r="439" spans="1:44" x14ac:dyDescent="0.3">
      <c r="A439" s="12"/>
      <c r="B439" s="17"/>
      <c r="E439" s="103"/>
      <c r="F439" s="104"/>
      <c r="G439" s="105"/>
      <c r="H439" s="105"/>
      <c r="I439" s="17"/>
      <c r="J439" s="17"/>
      <c r="K439" s="17"/>
      <c r="L439" s="17"/>
      <c r="M439" s="17"/>
      <c r="N439" s="17"/>
      <c r="O439" s="17"/>
      <c r="P439" s="17"/>
      <c r="Q439" s="17"/>
      <c r="AQ439" s="17"/>
      <c r="AR439" s="17"/>
    </row>
    <row r="440" spans="1:44" x14ac:dyDescent="0.3">
      <c r="A440" s="12"/>
      <c r="B440" s="17"/>
      <c r="D440" s="28" t="s">
        <v>81</v>
      </c>
      <c r="E440" s="103"/>
      <c r="F440" s="104"/>
      <c r="G440" s="105"/>
      <c r="H440" s="105"/>
      <c r="I440" s="17"/>
      <c r="J440" s="17"/>
      <c r="K440" s="17"/>
      <c r="L440" s="17"/>
      <c r="M440" s="17"/>
      <c r="N440" s="17"/>
      <c r="O440" s="17"/>
      <c r="P440" s="17"/>
      <c r="Q440" s="17"/>
      <c r="AQ440" s="17"/>
      <c r="AR440" s="17"/>
    </row>
    <row r="441" spans="1:44" x14ac:dyDescent="0.3">
      <c r="A441" s="12"/>
      <c r="B441" s="17"/>
      <c r="E441" s="72" t="s">
        <v>130</v>
      </c>
      <c r="F441" s="16"/>
      <c r="G441" s="84"/>
      <c r="H441" s="84" t="s">
        <v>76</v>
      </c>
      <c r="I441" s="17"/>
      <c r="J441" s="17"/>
      <c r="K441" s="108">
        <f>IF(K6-$I$13&gt;0, "NA", IF($P$23-SUM($K$431:K431)&gt;0, $P$23-SUM($K$431:K431), 0))</f>
        <v>0</v>
      </c>
      <c r="L441" s="108">
        <f>IF(L6-$I$13&gt;0, "NA", IF($P$23-SUM($K$431:L431)&gt;0, $P$23-SUM($K$431:L431), 0))</f>
        <v>0</v>
      </c>
      <c r="M441" s="108">
        <f>IF(M6-$I$13&gt;0, "NA", IF($P$23-SUM($K$431:M431)&gt;0, $P$23-SUM($K$431:M431), 0))</f>
        <v>0</v>
      </c>
      <c r="N441" s="108">
        <f>IF(N6-$I$13&gt;0, "NA", IF($P$23-SUM($K$431:N431)&gt;0, $P$23-SUM($K$431:N431), 0))</f>
        <v>0</v>
      </c>
      <c r="O441" s="108">
        <f>IF(O6-$I$13&gt;0, "NA", IF($P$23-SUM($K$431:O431)&gt;0, $P$23-SUM($K$431:O431), 0))</f>
        <v>0</v>
      </c>
      <c r="P441" s="23">
        <f>MIN(K441:O441)</f>
        <v>0</v>
      </c>
      <c r="Q441" s="17"/>
      <c r="AQ441" s="17"/>
      <c r="AR441" s="17"/>
    </row>
    <row r="442" spans="1:44" x14ac:dyDescent="0.3">
      <c r="A442" s="12"/>
      <c r="B442" s="17"/>
      <c r="E442" s="72" t="s">
        <v>131</v>
      </c>
      <c r="F442" s="16"/>
      <c r="G442" s="84"/>
      <c r="H442" s="84" t="s">
        <v>76</v>
      </c>
      <c r="I442" s="17"/>
      <c r="J442" s="17"/>
      <c r="K442" s="108">
        <f>IF(K6-$I$13&gt;0, "NA", IF($P$23-SUM($K$431:K431)&gt;0, 0, (SUM($K$431:K431)-$P$23)))</f>
        <v>0</v>
      </c>
      <c r="L442" s="108">
        <f>IF(L6-$I$13&gt;0, "NA", IF($P$23-SUM($K$431:L431)&gt;0, 0, (SUM($K$431:L431)-$P$23)))</f>
        <v>0</v>
      </c>
      <c r="M442" s="108">
        <f>IF(M6-$I$13&gt;0, "NA", IF($P$23-SUM($K$431:M431)&gt;0, 0, (SUM($K$431:M431)-$P$23)))</f>
        <v>0</v>
      </c>
      <c r="N442" s="108">
        <f>IF(N6-$I$13&gt;0, "NA", IF($P$23-SUM($K$431:N431)&gt;0, 0, (SUM($K$431:N431)-$P$23)))</f>
        <v>0</v>
      </c>
      <c r="O442" s="108">
        <f>IF(O6-$I$13&gt;0, "NA", IF($P$23-SUM($K$431:O431)&gt;0, 0, (SUM($K$431:O431)-$P$23)))</f>
        <v>0</v>
      </c>
      <c r="P442" s="23">
        <f>SUM(K442:O442)</f>
        <v>0</v>
      </c>
      <c r="Q442" s="17"/>
      <c r="AQ442" s="17"/>
      <c r="AR442" s="17"/>
    </row>
    <row r="443" spans="1:44" x14ac:dyDescent="0.3">
      <c r="A443" s="12"/>
      <c r="B443" s="17"/>
      <c r="E443" s="72" t="s">
        <v>132</v>
      </c>
      <c r="F443" s="16"/>
      <c r="G443" s="84"/>
      <c r="H443" s="84" t="s">
        <v>66</v>
      </c>
      <c r="I443" s="17"/>
      <c r="J443" s="17"/>
      <c r="K443" s="109" t="str">
        <f>IF(K6-$I$13&gt;0, "NA", IF(K442&gt;0, "Yes", "No"))</f>
        <v>No</v>
      </c>
      <c r="L443" s="109" t="str">
        <f>IF(L6-$I$13&gt;0,"NA",IF(K443="Yes","Yes",IF(L442&gt;0,"Yes","No")))</f>
        <v>No</v>
      </c>
      <c r="M443" s="109" t="str">
        <f>IF(M6-$I$13&gt;0,"NA",IF(L443="Yes","Yes",IF(M442&gt;0,"Yes","No")))</f>
        <v>No</v>
      </c>
      <c r="N443" s="109" t="str">
        <f>IF(N6-$I$13&gt;0,"NA",IF(M443="Yes","Yes",IF(N442&gt;0,"Yes","No")))</f>
        <v>No</v>
      </c>
      <c r="O443" s="109" t="str">
        <f>IF(O6-$I$13&gt;0,"NA",IF(N443="Yes","Yes",IF(O442&gt;0,"Yes","No")))</f>
        <v>No</v>
      </c>
      <c r="P443" s="109" t="str">
        <f t="shared" ref="P443" si="67">IF(P442&gt;0, "Yes", "No")</f>
        <v>No</v>
      </c>
      <c r="Q443" s="17"/>
      <c r="AQ443" s="17"/>
      <c r="AR443" s="17"/>
    </row>
    <row r="444" spans="1:44" x14ac:dyDescent="0.3">
      <c r="A444" s="12"/>
      <c r="B444" s="17"/>
      <c r="E444" s="103"/>
      <c r="F444" s="104"/>
      <c r="G444" s="105"/>
      <c r="H444" s="105"/>
      <c r="I444" s="17"/>
      <c r="J444" s="17"/>
      <c r="K444" s="17"/>
      <c r="L444" s="17"/>
      <c r="M444" s="17"/>
      <c r="N444" s="17"/>
      <c r="O444" s="17"/>
      <c r="P444" s="17"/>
      <c r="Q444" s="17"/>
      <c r="AQ444" s="17"/>
      <c r="AR444" s="17"/>
    </row>
    <row r="445" spans="1:44" x14ac:dyDescent="0.3">
      <c r="A445" s="6" t="s">
        <v>61</v>
      </c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17"/>
    </row>
    <row r="447" spans="1:44" x14ac:dyDescent="0.3">
      <c r="A447" s="12"/>
      <c r="B447" s="13" t="s">
        <v>133</v>
      </c>
      <c r="C447" s="14"/>
      <c r="D447" s="15"/>
      <c r="E447" s="15"/>
      <c r="F447" s="15"/>
      <c r="G447" s="15"/>
      <c r="H447" s="15"/>
      <c r="I447" s="14"/>
      <c r="J447" s="14"/>
      <c r="K447" s="15"/>
      <c r="L447" s="15"/>
      <c r="M447" s="15"/>
      <c r="N447" s="15"/>
      <c r="O447" s="15"/>
      <c r="P447" s="15"/>
      <c r="Q447" s="14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4"/>
      <c r="AR447" s="17"/>
    </row>
    <row r="449" spans="1:44" x14ac:dyDescent="0.3">
      <c r="E449" t="s">
        <v>79</v>
      </c>
      <c r="I449" s="109" t="str">
        <f>P438</f>
        <v>No</v>
      </c>
      <c r="K449" s="42"/>
      <c r="L449" s="43"/>
      <c r="M449" s="43"/>
      <c r="N449" s="43"/>
      <c r="O449" s="43"/>
      <c r="P449" s="44"/>
      <c r="R449" s="109" t="str">
        <f>K438</f>
        <v>No</v>
      </c>
      <c r="S449" s="109" t="str">
        <f>L438</f>
        <v>No</v>
      </c>
      <c r="T449" s="109" t="str">
        <f>M438</f>
        <v>No</v>
      </c>
      <c r="U449" s="109" t="str">
        <f>N438</f>
        <v>No</v>
      </c>
      <c r="V449" s="109" t="str">
        <f>O438</f>
        <v>No</v>
      </c>
    </row>
    <row r="450" spans="1:44" x14ac:dyDescent="0.3">
      <c r="E450" t="s">
        <v>81</v>
      </c>
      <c r="I450" s="109" t="str">
        <f>P443</f>
        <v>No</v>
      </c>
      <c r="K450" s="52"/>
      <c r="L450" s="53"/>
      <c r="M450" s="53"/>
      <c r="N450" s="53"/>
      <c r="O450" s="53"/>
      <c r="P450" s="54"/>
      <c r="R450" s="109" t="str">
        <f>K443</f>
        <v>No</v>
      </c>
      <c r="S450" s="109" t="str">
        <f>L443</f>
        <v>No</v>
      </c>
      <c r="T450" s="109" t="str">
        <f>M443</f>
        <v>No</v>
      </c>
      <c r="U450" s="109" t="str">
        <f>N443</f>
        <v>No</v>
      </c>
      <c r="V450" s="109" t="str">
        <f>O443</f>
        <v>No</v>
      </c>
    </row>
    <row r="451" spans="1:44" x14ac:dyDescent="0.3">
      <c r="A451" s="17"/>
      <c r="B451" s="17"/>
      <c r="C451" s="17"/>
      <c r="D451" s="17"/>
      <c r="E451" s="25"/>
      <c r="F451" s="25"/>
      <c r="G451" s="25"/>
      <c r="H451" s="25"/>
      <c r="I451" s="25"/>
      <c r="J451" s="25"/>
      <c r="K451" s="25"/>
      <c r="L451" s="25"/>
      <c r="M451" s="16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16"/>
      <c r="AE451" s="16"/>
      <c r="AF451" s="16"/>
      <c r="AG451" s="16"/>
      <c r="AH451" s="16"/>
      <c r="AI451" s="16"/>
      <c r="AJ451" s="16"/>
      <c r="AK451" s="16"/>
      <c r="AL451" s="16"/>
      <c r="AM451" s="16"/>
      <c r="AN451" s="16"/>
      <c r="AO451" s="16"/>
      <c r="AP451" s="16"/>
      <c r="AQ451" s="16"/>
      <c r="AR451" s="16"/>
    </row>
    <row r="452" spans="1:44" x14ac:dyDescent="0.3">
      <c r="A452" s="12"/>
      <c r="B452" s="13" t="s">
        <v>213</v>
      </c>
      <c r="C452" s="14"/>
      <c r="D452" s="15"/>
      <c r="E452" s="15"/>
      <c r="F452" s="15"/>
      <c r="G452" s="15"/>
      <c r="H452" s="15"/>
      <c r="I452" s="14"/>
      <c r="J452" s="14"/>
      <c r="K452" s="15"/>
      <c r="L452" s="15"/>
      <c r="M452" s="15"/>
      <c r="N452" s="15"/>
      <c r="O452" s="15"/>
      <c r="P452" s="15"/>
      <c r="Q452" s="14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4"/>
      <c r="AR452" s="17"/>
    </row>
    <row r="454" spans="1:44" x14ac:dyDescent="0.3">
      <c r="A454" s="17"/>
      <c r="B454" s="17"/>
      <c r="C454" s="17" t="s">
        <v>196</v>
      </c>
      <c r="D454" s="17"/>
      <c r="E454" s="25"/>
      <c r="F454" s="25"/>
      <c r="G454" s="25"/>
      <c r="H454" s="17"/>
      <c r="I454" s="25"/>
      <c r="J454" s="25"/>
      <c r="K454" s="25"/>
      <c r="L454" s="25"/>
      <c r="M454" s="16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16"/>
      <c r="AE454" s="16"/>
      <c r="AF454" s="16"/>
      <c r="AG454" s="16"/>
      <c r="AH454" s="16"/>
      <c r="AI454" s="16"/>
      <c r="AJ454" s="16"/>
      <c r="AK454" s="16"/>
      <c r="AL454" s="16"/>
      <c r="AM454" s="16"/>
      <c r="AN454" s="16"/>
      <c r="AO454" s="16"/>
      <c r="AP454" s="16"/>
      <c r="AQ454" s="16"/>
      <c r="AR454" s="16"/>
    </row>
    <row r="455" spans="1:44" x14ac:dyDescent="0.3">
      <c r="A455" s="17"/>
      <c r="B455" s="17"/>
      <c r="C455" s="17"/>
      <c r="D455" s="17"/>
      <c r="E455" s="25"/>
      <c r="F455" s="25"/>
      <c r="G455" s="25"/>
      <c r="H455" s="17"/>
      <c r="I455" s="25"/>
      <c r="J455" s="25"/>
      <c r="K455" s="25"/>
      <c r="L455" s="25"/>
      <c r="M455" s="16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16"/>
      <c r="AE455" s="16"/>
      <c r="AF455" s="16"/>
      <c r="AG455" s="16"/>
      <c r="AH455" s="16"/>
      <c r="AI455" s="16"/>
      <c r="AJ455" s="16"/>
      <c r="AK455" s="16"/>
      <c r="AL455" s="16"/>
      <c r="AM455" s="16"/>
      <c r="AN455" s="16"/>
      <c r="AO455" s="16"/>
      <c r="AP455" s="16"/>
      <c r="AQ455" s="16"/>
      <c r="AR455" s="16"/>
    </row>
    <row r="456" spans="1:44" x14ac:dyDescent="0.3">
      <c r="E456" s="34" t="s">
        <v>62</v>
      </c>
      <c r="F456" t="s">
        <v>35</v>
      </c>
      <c r="G456" s="16" t="s">
        <v>80</v>
      </c>
      <c r="H456" t="s">
        <v>18</v>
      </c>
      <c r="I456" s="132">
        <v>1</v>
      </c>
      <c r="X456" s="12"/>
    </row>
    <row r="457" spans="1:44" x14ac:dyDescent="0.3">
      <c r="E457" s="34" t="s">
        <v>63</v>
      </c>
      <c r="F457" t="s">
        <v>35</v>
      </c>
      <c r="G457" s="16" t="s">
        <v>80</v>
      </c>
      <c r="H457" t="s">
        <v>18</v>
      </c>
      <c r="I457" s="132">
        <v>0.1</v>
      </c>
      <c r="X457" s="12"/>
    </row>
    <row r="458" spans="1:44" x14ac:dyDescent="0.3">
      <c r="E458" s="34"/>
      <c r="G458" s="22"/>
      <c r="I458" s="30"/>
      <c r="X458" s="12"/>
    </row>
    <row r="459" spans="1:44" x14ac:dyDescent="0.3">
      <c r="E459" s="34" t="s">
        <v>64</v>
      </c>
      <c r="F459" t="s">
        <v>35</v>
      </c>
      <c r="G459" s="16" t="s">
        <v>80</v>
      </c>
      <c r="H459" t="s">
        <v>18</v>
      </c>
      <c r="K459" s="42"/>
      <c r="L459" s="43"/>
      <c r="M459" s="43"/>
      <c r="N459" s="43"/>
      <c r="O459" s="43"/>
      <c r="P459" s="44"/>
      <c r="R459" s="46" t="e">
        <f>SUMIF($I$75:$I$81,"&lt;"&amp;$I$456,R75:R81)/SUM(R75:R81)</f>
        <v>#DIV/0!</v>
      </c>
      <c r="S459" s="46" t="e">
        <f>SUMIF($I$75:$I$81,"&lt;"&amp;$I$456,S75:S81)/SUM(S75:S81)</f>
        <v>#DIV/0!</v>
      </c>
      <c r="T459" s="46" t="e">
        <f>SUMIF($I$75:$I$81,"&lt;"&amp;$I$456,T75:T81)/SUM(T75:T81)</f>
        <v>#DIV/0!</v>
      </c>
      <c r="U459" s="46" t="e">
        <f>SUMIF($I$75:$I$81,"&lt;"&amp;$I$456,U75:U81)/SUM(U75:U81)</f>
        <v>#DIV/0!</v>
      </c>
      <c r="V459" s="46" t="e">
        <f>SUMIF($I$75:$I$81,"&lt;"&amp;$I$456,V75:V81)/SUM(V75:V81)</f>
        <v>#DIV/0!</v>
      </c>
      <c r="W459" s="44"/>
      <c r="X459" s="12"/>
      <c r="Y459" s="42"/>
      <c r="Z459" s="43"/>
      <c r="AA459" s="43"/>
      <c r="AB459" s="43"/>
      <c r="AC459" s="43"/>
      <c r="AD459" s="44"/>
    </row>
    <row r="460" spans="1:44" x14ac:dyDescent="0.3">
      <c r="E460" s="34" t="s">
        <v>65</v>
      </c>
      <c r="F460" t="s">
        <v>35</v>
      </c>
      <c r="G460" s="16" t="s">
        <v>80</v>
      </c>
      <c r="H460" t="s">
        <v>66</v>
      </c>
      <c r="K460" s="52"/>
      <c r="L460" s="53"/>
      <c r="M460" s="53"/>
      <c r="N460" s="53"/>
      <c r="O460" s="53"/>
      <c r="P460" s="54"/>
      <c r="R460" s="51" t="e">
        <f>IF(R459&gt;$I$457,"ERROR","OK")</f>
        <v>#DIV/0!</v>
      </c>
      <c r="S460" s="51" t="e">
        <f>IF(S459&gt;$I$457,"ERROR","OK")</f>
        <v>#DIV/0!</v>
      </c>
      <c r="T460" s="51" t="e">
        <f>IF(T459&gt;$I$457,"ERROR","OK")</f>
        <v>#DIV/0!</v>
      </c>
      <c r="U460" s="51" t="e">
        <f>IF(U459&gt;$I$457,"ERROR","OK")</f>
        <v>#DIV/0!</v>
      </c>
      <c r="V460" s="51" t="e">
        <f>IF(V459&gt;$I$457,"ERROR","OK")</f>
        <v>#DIV/0!</v>
      </c>
      <c r="W460" s="54"/>
      <c r="X460" s="12"/>
      <c r="Y460" s="52"/>
      <c r="Z460" s="53"/>
      <c r="AA460" s="53"/>
      <c r="AB460" s="53"/>
      <c r="AC460" s="53"/>
      <c r="AD460" s="54"/>
    </row>
    <row r="462" spans="1:44" x14ac:dyDescent="0.3">
      <c r="A462" s="17"/>
      <c r="B462" s="17"/>
      <c r="C462" s="17" t="s">
        <v>197</v>
      </c>
      <c r="D462" s="17"/>
      <c r="E462" s="25"/>
      <c r="F462" s="25"/>
      <c r="G462" s="25"/>
      <c r="H462" s="17"/>
      <c r="I462" s="25"/>
      <c r="J462" s="25"/>
      <c r="K462" s="25"/>
      <c r="L462" s="25"/>
      <c r="M462" s="16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16"/>
      <c r="AB462" s="25"/>
      <c r="AC462" s="25"/>
      <c r="AD462" s="25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6"/>
      <c r="AR462" s="16"/>
    </row>
    <row r="463" spans="1:44" x14ac:dyDescent="0.3">
      <c r="A463" s="17"/>
      <c r="B463" s="17"/>
      <c r="C463" s="17"/>
      <c r="D463" s="17"/>
      <c r="E463" s="25"/>
      <c r="F463" s="25"/>
      <c r="G463" s="25"/>
      <c r="H463" s="17"/>
      <c r="I463" s="25"/>
      <c r="J463" s="25"/>
      <c r="K463" s="25"/>
      <c r="L463" s="25"/>
      <c r="M463" s="16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16"/>
      <c r="AB463" s="25"/>
      <c r="AC463" s="25"/>
      <c r="AD463" s="25"/>
      <c r="AE463" s="16"/>
      <c r="AF463" s="16"/>
      <c r="AG463" s="16"/>
      <c r="AH463" s="16"/>
      <c r="AI463" s="16"/>
      <c r="AJ463" s="16"/>
      <c r="AK463" s="16"/>
      <c r="AL463" s="16"/>
      <c r="AM463" s="16"/>
      <c r="AN463" s="16"/>
      <c r="AO463" s="16"/>
      <c r="AP463" s="16"/>
      <c r="AQ463" s="16"/>
      <c r="AR463" s="16"/>
    </row>
    <row r="464" spans="1:44" x14ac:dyDescent="0.3">
      <c r="E464" s="34" t="s">
        <v>62</v>
      </c>
      <c r="F464" t="s">
        <v>46</v>
      </c>
      <c r="G464" s="16" t="s">
        <v>80</v>
      </c>
      <c r="H464" t="s">
        <v>18</v>
      </c>
      <c r="I464" s="132">
        <v>1</v>
      </c>
      <c r="X464" s="12"/>
    </row>
    <row r="465" spans="1:44" x14ac:dyDescent="0.3">
      <c r="E465" s="34" t="s">
        <v>63</v>
      </c>
      <c r="F465" t="s">
        <v>46</v>
      </c>
      <c r="G465" s="16" t="s">
        <v>80</v>
      </c>
      <c r="H465" t="s">
        <v>18</v>
      </c>
      <c r="I465" s="132">
        <v>0.1</v>
      </c>
      <c r="X465" s="12"/>
    </row>
    <row r="466" spans="1:44" x14ac:dyDescent="0.3">
      <c r="E466" s="34"/>
      <c r="G466" s="22"/>
      <c r="I466" s="30"/>
      <c r="X466" s="12"/>
    </row>
    <row r="467" spans="1:44" x14ac:dyDescent="0.3">
      <c r="E467" s="34" t="s">
        <v>64</v>
      </c>
      <c r="F467" t="s">
        <v>46</v>
      </c>
      <c r="G467" s="16" t="s">
        <v>80</v>
      </c>
      <c r="H467" t="s">
        <v>18</v>
      </c>
      <c r="K467" s="42"/>
      <c r="L467" s="43"/>
      <c r="M467" s="43"/>
      <c r="N467" s="43"/>
      <c r="O467" s="43"/>
      <c r="P467" s="44"/>
      <c r="R467" s="46" t="e">
        <f>SUMIF($I$97:$I$103,"&lt;"&amp;$I$464,R97:R103)/SUM(R97:R103)</f>
        <v>#DIV/0!</v>
      </c>
      <c r="S467" s="46" t="e">
        <f>SUMIF($I$97:$I$103,"&lt;"&amp;$I$464,S97:S103)/SUM(S97:S103)</f>
        <v>#DIV/0!</v>
      </c>
      <c r="T467" s="46" t="e">
        <f>SUMIF($I$97:$I$103,"&lt;"&amp;$I$464,T97:T103)/SUM(T97:T103)</f>
        <v>#DIV/0!</v>
      </c>
      <c r="U467" s="46" t="e">
        <f>SUMIF($I$97:$I$103,"&lt;"&amp;$I$464,U97:U103)/SUM(U97:U103)</f>
        <v>#DIV/0!</v>
      </c>
      <c r="V467" s="46" t="e">
        <f>SUMIF($I$97:$I$103,"&lt;"&amp;$I$464,V97:V103)/SUM(V97:V103)</f>
        <v>#DIV/0!</v>
      </c>
      <c r="W467" s="44"/>
      <c r="X467" s="12"/>
      <c r="Y467" s="42"/>
      <c r="Z467" s="43"/>
      <c r="AA467" s="43"/>
      <c r="AB467" s="43"/>
      <c r="AC467" s="43"/>
      <c r="AD467" s="44"/>
    </row>
    <row r="468" spans="1:44" x14ac:dyDescent="0.3">
      <c r="E468" s="34" t="s">
        <v>65</v>
      </c>
      <c r="F468" t="s">
        <v>46</v>
      </c>
      <c r="G468" s="16" t="s">
        <v>80</v>
      </c>
      <c r="H468" t="s">
        <v>66</v>
      </c>
      <c r="K468" s="52"/>
      <c r="L468" s="53"/>
      <c r="M468" s="53"/>
      <c r="N468" s="53"/>
      <c r="O468" s="53"/>
      <c r="P468" s="54"/>
      <c r="R468" s="51" t="e">
        <f>IF(R467&gt;$I$465,"ERROR","OK")</f>
        <v>#DIV/0!</v>
      </c>
      <c r="S468" s="51" t="e">
        <f t="shared" ref="S468:V468" si="68">IF(S467&gt;$I$465,"ERROR","OK")</f>
        <v>#DIV/0!</v>
      </c>
      <c r="T468" s="51" t="e">
        <f t="shared" si="68"/>
        <v>#DIV/0!</v>
      </c>
      <c r="U468" s="51" t="e">
        <f t="shared" si="68"/>
        <v>#DIV/0!</v>
      </c>
      <c r="V468" s="51" t="e">
        <f t="shared" si="68"/>
        <v>#DIV/0!</v>
      </c>
      <c r="W468" s="54"/>
      <c r="X468" s="12"/>
      <c r="Y468" s="52"/>
      <c r="Z468" s="53"/>
      <c r="AA468" s="53"/>
      <c r="AB468" s="53"/>
      <c r="AC468" s="53"/>
      <c r="AD468" s="54"/>
    </row>
    <row r="469" spans="1:44" x14ac:dyDescent="0.3">
      <c r="K469" s="130"/>
      <c r="L469" s="130"/>
      <c r="M469" s="130"/>
      <c r="N469" s="130"/>
      <c r="O469" s="130"/>
      <c r="P469" s="130"/>
    </row>
    <row r="470" spans="1:44" ht="14.5" x14ac:dyDescent="0.35">
      <c r="E470" s="157" t="s">
        <v>134</v>
      </c>
      <c r="F470" s="156" t="s">
        <v>135</v>
      </c>
      <c r="G470" s="156" t="s">
        <v>80</v>
      </c>
      <c r="H470" s="156" t="s">
        <v>66</v>
      </c>
      <c r="K470" s="158" t="str">
        <f t="shared" ref="K470:P470" si="69">IF(K60=K82+K104,"OK","ERROR")</f>
        <v>OK</v>
      </c>
      <c r="L470" s="158" t="str">
        <f t="shared" si="69"/>
        <v>OK</v>
      </c>
      <c r="M470" s="158" t="str">
        <f t="shared" si="69"/>
        <v>OK</v>
      </c>
      <c r="N470" s="158" t="str">
        <f t="shared" si="69"/>
        <v>OK</v>
      </c>
      <c r="O470" s="158" t="str">
        <f t="shared" si="69"/>
        <v>OK</v>
      </c>
      <c r="P470" s="158" t="str">
        <f t="shared" si="69"/>
        <v>OK</v>
      </c>
      <c r="R470" s="158" t="str">
        <f>IF(R60=R82+R104,"OK","ERROR")</f>
        <v>OK</v>
      </c>
      <c r="S470" s="158" t="str">
        <f t="shared" ref="S470:W470" si="70">IF(S60=S82+S104,"OK","ERROR")</f>
        <v>OK</v>
      </c>
      <c r="T470" s="158" t="str">
        <f t="shared" si="70"/>
        <v>OK</v>
      </c>
      <c r="U470" s="158" t="str">
        <f t="shared" si="70"/>
        <v>OK</v>
      </c>
      <c r="V470" s="158" t="str">
        <f t="shared" si="70"/>
        <v>OK</v>
      </c>
      <c r="W470" s="158" t="str">
        <f t="shared" si="70"/>
        <v>OK</v>
      </c>
      <c r="X470" s="12"/>
      <c r="Y470" s="158" t="str">
        <f t="shared" ref="Y470:AD470" si="71">IF(Y60=Y82+Y104,"OK","ERROR")</f>
        <v>OK</v>
      </c>
      <c r="Z470" s="158" t="str">
        <f t="shared" si="71"/>
        <v>OK</v>
      </c>
      <c r="AA470" s="158" t="str">
        <f t="shared" si="71"/>
        <v>OK</v>
      </c>
      <c r="AB470" s="158" t="str">
        <f t="shared" si="71"/>
        <v>OK</v>
      </c>
      <c r="AC470" s="158" t="str">
        <f t="shared" si="71"/>
        <v>OK</v>
      </c>
      <c r="AD470" s="158" t="str">
        <f t="shared" si="71"/>
        <v>OK</v>
      </c>
    </row>
    <row r="471" spans="1:44" x14ac:dyDescent="0.3">
      <c r="X471" s="12"/>
    </row>
    <row r="472" spans="1:44" x14ac:dyDescent="0.3">
      <c r="A472" s="12"/>
      <c r="B472" s="13" t="s">
        <v>214</v>
      </c>
      <c r="C472" s="14"/>
      <c r="D472" s="15"/>
      <c r="E472" s="15"/>
      <c r="F472" s="15"/>
      <c r="G472" s="15"/>
      <c r="H472" s="15"/>
      <c r="I472" s="14"/>
      <c r="J472" s="14"/>
      <c r="K472" s="15"/>
      <c r="L472" s="15"/>
      <c r="M472" s="15"/>
      <c r="N472" s="15"/>
      <c r="O472" s="15"/>
      <c r="P472" s="15"/>
      <c r="Q472" s="14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4"/>
      <c r="AR472" s="17"/>
    </row>
    <row r="474" spans="1:44" x14ac:dyDescent="0.3">
      <c r="A474" s="12"/>
      <c r="B474" s="12"/>
      <c r="C474" s="28" t="s">
        <v>136</v>
      </c>
      <c r="D474" s="28"/>
      <c r="E474" s="28"/>
      <c r="F474" s="28"/>
      <c r="G474" s="16"/>
      <c r="X474" s="12"/>
      <c r="AP474" s="12"/>
      <c r="AQ474" s="12"/>
      <c r="AR474" s="12"/>
    </row>
    <row r="475" spans="1:44" x14ac:dyDescent="0.3">
      <c r="A475" s="12"/>
      <c r="B475" s="12"/>
      <c r="C475" s="16"/>
      <c r="E475" s="16" t="s">
        <v>22</v>
      </c>
      <c r="G475" s="16" t="s">
        <v>80</v>
      </c>
      <c r="H475" s="16" t="s">
        <v>24</v>
      </c>
      <c r="I475" s="94"/>
      <c r="K475" s="64"/>
      <c r="L475" s="65"/>
      <c r="M475" s="65"/>
      <c r="N475" s="65"/>
      <c r="O475" s="65"/>
      <c r="P475" s="66"/>
      <c r="R475" s="112">
        <f>R58-Y58</f>
        <v>0</v>
      </c>
      <c r="S475" s="110">
        <f>S58-Z58</f>
        <v>0</v>
      </c>
      <c r="T475" s="110">
        <f>T58-AA58</f>
        <v>0</v>
      </c>
      <c r="U475" s="110">
        <f>U58-AB58</f>
        <v>0</v>
      </c>
      <c r="V475" s="110">
        <f>V58-AC58</f>
        <v>0</v>
      </c>
      <c r="X475" s="12"/>
      <c r="AP475" s="12"/>
      <c r="AQ475" s="12"/>
      <c r="AR475" s="12"/>
    </row>
    <row r="476" spans="1:44" ht="14.5" x14ac:dyDescent="0.35">
      <c r="A476" s="12"/>
      <c r="B476" s="12"/>
      <c r="C476" s="97"/>
      <c r="E476" s="97"/>
      <c r="F476" s="97"/>
      <c r="G476" s="97"/>
      <c r="H476" s="97"/>
      <c r="I476" s="97"/>
      <c r="Q476" s="12"/>
      <c r="R476" s="12"/>
      <c r="S476" s="12"/>
      <c r="T476" s="12"/>
      <c r="U476" s="12"/>
      <c r="V476" s="12"/>
      <c r="X476" s="12"/>
      <c r="AP476" s="12"/>
      <c r="AQ476" s="12"/>
      <c r="AR476" s="12"/>
    </row>
    <row r="477" spans="1:44" x14ac:dyDescent="0.3">
      <c r="A477" s="12"/>
      <c r="B477" s="12"/>
      <c r="C477" s="28" t="s">
        <v>137</v>
      </c>
      <c r="E477" s="93"/>
      <c r="F477" s="94"/>
      <c r="G477" s="94"/>
      <c r="H477" s="93"/>
      <c r="I477" s="94"/>
      <c r="X477" s="12"/>
      <c r="AP477" s="12"/>
      <c r="AQ477" s="12"/>
      <c r="AR477" s="12"/>
    </row>
    <row r="478" spans="1:44" x14ac:dyDescent="0.3">
      <c r="A478" s="12"/>
      <c r="B478" s="12"/>
      <c r="E478" s="93" t="s">
        <v>138</v>
      </c>
      <c r="F478" s="94"/>
      <c r="G478" s="94"/>
      <c r="H478" s="93"/>
      <c r="I478" s="122"/>
      <c r="X478" s="12"/>
      <c r="AP478" s="12"/>
      <c r="AQ478" s="12"/>
      <c r="AR478" s="12"/>
    </row>
    <row r="479" spans="1:44" ht="14.5" x14ac:dyDescent="0.35">
      <c r="A479" s="12"/>
      <c r="B479" s="12"/>
      <c r="C479" s="97"/>
      <c r="E479" s="97"/>
      <c r="F479" s="97"/>
      <c r="G479" s="97"/>
      <c r="H479" s="97"/>
      <c r="I479" s="97"/>
      <c r="Q479" s="97"/>
      <c r="X479" s="12"/>
      <c r="AP479" s="12"/>
      <c r="AQ479" s="12"/>
      <c r="AR479" s="12"/>
    </row>
    <row r="480" spans="1:44" x14ac:dyDescent="0.3">
      <c r="A480" s="12"/>
      <c r="B480" s="12"/>
      <c r="C480" s="28" t="s">
        <v>139</v>
      </c>
      <c r="D480" s="28"/>
      <c r="X480" s="12"/>
      <c r="AP480" s="12"/>
      <c r="AQ480" s="12"/>
      <c r="AR480" s="12"/>
    </row>
    <row r="481" spans="1:44" x14ac:dyDescent="0.3">
      <c r="A481" s="12"/>
      <c r="B481" s="12"/>
      <c r="X481" s="12"/>
      <c r="AP481" s="12"/>
      <c r="AQ481" s="12"/>
      <c r="AR481" s="12"/>
    </row>
    <row r="482" spans="1:44" x14ac:dyDescent="0.3">
      <c r="A482" s="12"/>
      <c r="B482" s="12"/>
      <c r="E482" s="93" t="s">
        <v>100</v>
      </c>
      <c r="F482" s="94"/>
      <c r="G482" s="94"/>
      <c r="H482" s="93" t="s">
        <v>36</v>
      </c>
      <c r="I482" s="94"/>
      <c r="K482" s="42"/>
      <c r="L482" s="43"/>
      <c r="M482" s="43"/>
      <c r="N482" s="43"/>
      <c r="O482" s="43"/>
      <c r="P482" s="44"/>
      <c r="R482" s="112">
        <f t="shared" ref="R482:V483" si="72">R135*$I$478</f>
        <v>0</v>
      </c>
      <c r="S482" s="110">
        <f t="shared" si="72"/>
        <v>0</v>
      </c>
      <c r="T482" s="110">
        <f t="shared" si="72"/>
        <v>0</v>
      </c>
      <c r="U482" s="110">
        <f t="shared" si="72"/>
        <v>0</v>
      </c>
      <c r="V482" s="110">
        <f t="shared" si="72"/>
        <v>0</v>
      </c>
      <c r="X482" s="12"/>
      <c r="AP482" s="12"/>
      <c r="AQ482" s="12"/>
      <c r="AR482" s="12"/>
    </row>
    <row r="483" spans="1:44" x14ac:dyDescent="0.3">
      <c r="A483" s="12"/>
      <c r="B483" s="12"/>
      <c r="E483" s="93" t="s">
        <v>101</v>
      </c>
      <c r="F483" s="94"/>
      <c r="G483" s="94"/>
      <c r="H483" s="93" t="s">
        <v>36</v>
      </c>
      <c r="I483" s="94"/>
      <c r="K483" s="47"/>
      <c r="L483" s="48"/>
      <c r="M483" s="48"/>
      <c r="N483" s="48"/>
      <c r="O483" s="48"/>
      <c r="P483" s="49"/>
      <c r="R483" s="112">
        <f t="shared" si="72"/>
        <v>0</v>
      </c>
      <c r="S483" s="110">
        <f t="shared" si="72"/>
        <v>0</v>
      </c>
      <c r="T483" s="110">
        <f t="shared" si="72"/>
        <v>0</v>
      </c>
      <c r="U483" s="110">
        <f t="shared" si="72"/>
        <v>0</v>
      </c>
      <c r="V483" s="110">
        <f t="shared" si="72"/>
        <v>0</v>
      </c>
      <c r="X483" s="12"/>
      <c r="AP483" s="12"/>
      <c r="AQ483" s="12"/>
      <c r="AR483" s="12"/>
    </row>
    <row r="484" spans="1:44" x14ac:dyDescent="0.3">
      <c r="A484" s="12"/>
      <c r="B484" s="12"/>
      <c r="E484" s="95" t="s">
        <v>10</v>
      </c>
      <c r="F484" s="94"/>
      <c r="G484" s="94"/>
      <c r="H484" s="93" t="s">
        <v>36</v>
      </c>
      <c r="I484" s="94"/>
      <c r="K484" s="52"/>
      <c r="L484" s="53"/>
      <c r="M484" s="53"/>
      <c r="N484" s="53"/>
      <c r="O484" s="53"/>
      <c r="P484" s="54"/>
      <c r="R484" s="113">
        <f t="shared" ref="R484:V484" si="73">SUM(R482:R483)</f>
        <v>0</v>
      </c>
      <c r="S484" s="111">
        <f t="shared" si="73"/>
        <v>0</v>
      </c>
      <c r="T484" s="111">
        <f t="shared" si="73"/>
        <v>0</v>
      </c>
      <c r="U484" s="111">
        <f t="shared" si="73"/>
        <v>0</v>
      </c>
      <c r="V484" s="111">
        <f t="shared" si="73"/>
        <v>0</v>
      </c>
      <c r="X484" s="12"/>
      <c r="AP484" s="12"/>
      <c r="AQ484" s="12"/>
      <c r="AR484" s="12"/>
    </row>
    <row r="485" spans="1:44" ht="14.5" x14ac:dyDescent="0.35">
      <c r="A485" s="12"/>
      <c r="B485" s="12"/>
      <c r="C485" s="97"/>
      <c r="E485" s="97"/>
      <c r="F485" s="97"/>
      <c r="G485" s="97"/>
      <c r="H485" s="97"/>
      <c r="I485" s="97"/>
      <c r="Q485" s="97"/>
      <c r="X485" s="12"/>
      <c r="AP485" s="12"/>
      <c r="AQ485" s="12"/>
      <c r="AR485" s="12"/>
    </row>
    <row r="486" spans="1:44" ht="14.5" x14ac:dyDescent="0.35">
      <c r="A486" s="12"/>
      <c r="B486" s="12"/>
      <c r="C486" s="28" t="s">
        <v>140</v>
      </c>
      <c r="E486" s="97"/>
      <c r="F486" s="97"/>
      <c r="G486" s="97"/>
      <c r="H486" s="97"/>
      <c r="I486" s="97"/>
      <c r="Q486" s="12"/>
      <c r="R486" s="12"/>
      <c r="S486" s="12"/>
      <c r="T486" s="12"/>
      <c r="U486" s="12"/>
      <c r="V486" s="12"/>
      <c r="X486" s="12"/>
      <c r="AP486" s="12"/>
      <c r="AQ486" s="12"/>
      <c r="AR486" s="12"/>
    </row>
    <row r="487" spans="1:44" ht="14.5" x14ac:dyDescent="0.35">
      <c r="A487" s="12"/>
      <c r="B487" s="12"/>
      <c r="C487" s="97"/>
      <c r="E487" s="97"/>
      <c r="F487" s="97"/>
      <c r="G487" s="97"/>
      <c r="I487" s="12"/>
      <c r="Q487" s="12"/>
      <c r="R487" s="12"/>
      <c r="S487" s="12"/>
      <c r="T487" s="12"/>
      <c r="U487" s="12"/>
      <c r="V487" s="12"/>
      <c r="X487" s="12"/>
      <c r="AP487" s="12"/>
      <c r="AQ487" s="12"/>
      <c r="AR487" s="12"/>
    </row>
    <row r="488" spans="1:44" ht="14.5" x14ac:dyDescent="0.35">
      <c r="A488" s="12"/>
      <c r="B488" s="12"/>
      <c r="C488" s="97"/>
      <c r="E488" s="93" t="s">
        <v>100</v>
      </c>
      <c r="F488" s="97"/>
      <c r="G488" s="97"/>
      <c r="H488" s="93" t="s">
        <v>141</v>
      </c>
      <c r="I488" s="135">
        <v>2.9</v>
      </c>
      <c r="Q488" s="12"/>
      <c r="R488" s="12"/>
      <c r="S488" s="12"/>
      <c r="T488" s="12"/>
      <c r="U488" s="12"/>
      <c r="V488" s="12"/>
      <c r="X488" s="12"/>
      <c r="AP488" s="12"/>
      <c r="AQ488" s="12"/>
      <c r="AR488" s="12"/>
    </row>
    <row r="489" spans="1:44" ht="14.5" x14ac:dyDescent="0.35">
      <c r="A489" s="12"/>
      <c r="B489" s="12"/>
      <c r="C489" s="97"/>
      <c r="E489" s="93" t="s">
        <v>142</v>
      </c>
      <c r="F489" s="97"/>
      <c r="G489" s="97"/>
      <c r="H489" s="93" t="s">
        <v>141</v>
      </c>
      <c r="I489" s="135">
        <v>1.3</v>
      </c>
      <c r="Q489" s="12"/>
      <c r="R489" s="12"/>
      <c r="S489" s="12"/>
      <c r="T489" s="12"/>
      <c r="U489" s="12"/>
      <c r="V489" s="12"/>
      <c r="X489" s="12"/>
      <c r="AP489" s="12"/>
      <c r="AQ489" s="12"/>
      <c r="AR489" s="12"/>
    </row>
    <row r="490" spans="1:44" ht="14.5" x14ac:dyDescent="0.35">
      <c r="A490" s="12"/>
      <c r="B490" s="12"/>
      <c r="C490" s="97"/>
      <c r="E490" s="97"/>
      <c r="F490" s="97"/>
      <c r="G490" s="97"/>
      <c r="H490" s="97"/>
      <c r="I490" s="97"/>
      <c r="Q490" s="12"/>
      <c r="R490" s="12"/>
      <c r="S490" s="12"/>
      <c r="T490" s="12"/>
      <c r="U490" s="12"/>
      <c r="V490" s="12"/>
      <c r="X490" s="12"/>
      <c r="AP490" s="12"/>
      <c r="AQ490" s="12"/>
      <c r="AR490" s="12"/>
    </row>
    <row r="491" spans="1:44" x14ac:dyDescent="0.3">
      <c r="A491" s="12"/>
      <c r="B491" s="12"/>
      <c r="C491" s="28" t="s">
        <v>143</v>
      </c>
      <c r="E491" s="28"/>
      <c r="Q491" s="12"/>
      <c r="R491" s="12"/>
      <c r="S491" s="12"/>
      <c r="T491" s="12"/>
      <c r="U491" s="12"/>
      <c r="V491" s="12"/>
      <c r="X491" s="12"/>
      <c r="AP491" s="12"/>
      <c r="AQ491" s="12"/>
      <c r="AR491" s="12"/>
    </row>
    <row r="492" spans="1:44" x14ac:dyDescent="0.3">
      <c r="A492" s="12"/>
      <c r="B492" s="12"/>
      <c r="X492" s="12"/>
      <c r="AP492" s="12"/>
      <c r="AQ492" s="12"/>
      <c r="AR492" s="12"/>
    </row>
    <row r="493" spans="1:44" x14ac:dyDescent="0.3">
      <c r="A493" s="12"/>
      <c r="B493" s="12"/>
      <c r="E493" s="93" t="s">
        <v>100</v>
      </c>
      <c r="F493" s="94"/>
      <c r="G493" s="94"/>
      <c r="H493" s="93" t="s">
        <v>144</v>
      </c>
      <c r="I493" s="94">
        <v>1000</v>
      </c>
      <c r="K493" s="42"/>
      <c r="L493" s="43"/>
      <c r="M493" s="43"/>
      <c r="N493" s="43"/>
      <c r="O493" s="43"/>
      <c r="P493" s="44"/>
      <c r="R493" s="112">
        <f t="shared" ref="R493:V493" si="74">$I$488*R482/$I493</f>
        <v>0</v>
      </c>
      <c r="S493" s="110">
        <f t="shared" si="74"/>
        <v>0</v>
      </c>
      <c r="T493" s="110">
        <f t="shared" si="74"/>
        <v>0</v>
      </c>
      <c r="U493" s="110">
        <f t="shared" si="74"/>
        <v>0</v>
      </c>
      <c r="V493" s="110">
        <f t="shared" si="74"/>
        <v>0</v>
      </c>
      <c r="X493" s="12"/>
      <c r="AP493" s="12"/>
      <c r="AQ493" s="12"/>
      <c r="AR493" s="12"/>
    </row>
    <row r="494" spans="1:44" x14ac:dyDescent="0.3">
      <c r="A494" s="12"/>
      <c r="B494" s="12"/>
      <c r="E494" s="93" t="s">
        <v>101</v>
      </c>
      <c r="F494" s="94"/>
      <c r="G494" s="94"/>
      <c r="H494" s="93" t="s">
        <v>144</v>
      </c>
      <c r="I494" s="94">
        <v>1000</v>
      </c>
      <c r="K494" s="47"/>
      <c r="L494" s="48"/>
      <c r="M494" s="48"/>
      <c r="N494" s="48"/>
      <c r="O494" s="48"/>
      <c r="P494" s="49"/>
      <c r="R494" s="112">
        <f t="shared" ref="R494:V494" si="75">$I$489*R483/$I494</f>
        <v>0</v>
      </c>
      <c r="S494" s="110">
        <f t="shared" si="75"/>
        <v>0</v>
      </c>
      <c r="T494" s="110">
        <f t="shared" si="75"/>
        <v>0</v>
      </c>
      <c r="U494" s="110">
        <f t="shared" si="75"/>
        <v>0</v>
      </c>
      <c r="V494" s="110">
        <f t="shared" si="75"/>
        <v>0</v>
      </c>
      <c r="X494" s="12"/>
      <c r="AP494" s="12"/>
      <c r="AQ494" s="12"/>
      <c r="AR494" s="12"/>
    </row>
    <row r="495" spans="1:44" x14ac:dyDescent="0.3">
      <c r="A495" s="12"/>
      <c r="B495" s="12"/>
      <c r="E495" s="95" t="s">
        <v>10</v>
      </c>
      <c r="F495" s="94"/>
      <c r="G495" s="94"/>
      <c r="H495" s="93" t="s">
        <v>144</v>
      </c>
      <c r="I495" s="94"/>
      <c r="K495" s="52"/>
      <c r="L495" s="53"/>
      <c r="M495" s="53"/>
      <c r="N495" s="53"/>
      <c r="O495" s="53"/>
      <c r="P495" s="54"/>
      <c r="R495" s="113">
        <f t="shared" ref="R495:V495" si="76">SUM(R493:R494)</f>
        <v>0</v>
      </c>
      <c r="S495" s="111">
        <f t="shared" si="76"/>
        <v>0</v>
      </c>
      <c r="T495" s="111">
        <f t="shared" si="76"/>
        <v>0</v>
      </c>
      <c r="U495" s="111">
        <f t="shared" si="76"/>
        <v>0</v>
      </c>
      <c r="V495" s="111">
        <f t="shared" si="76"/>
        <v>0</v>
      </c>
      <c r="X495" s="12"/>
      <c r="AP495" s="12"/>
      <c r="AQ495" s="12"/>
      <c r="AR495" s="12"/>
    </row>
    <row r="496" spans="1:44" ht="14.5" x14ac:dyDescent="0.35">
      <c r="A496" s="12"/>
      <c r="B496" s="12"/>
      <c r="C496" s="97"/>
      <c r="E496" s="97"/>
      <c r="F496" s="97"/>
      <c r="G496" s="97"/>
      <c r="H496" s="97"/>
      <c r="I496" s="97"/>
      <c r="Q496" s="97"/>
      <c r="X496" s="12"/>
      <c r="AP496" s="12"/>
      <c r="AQ496" s="12"/>
      <c r="AR496" s="12"/>
    </row>
    <row r="497" spans="1:44" x14ac:dyDescent="0.3">
      <c r="A497" s="12"/>
      <c r="B497" s="12"/>
      <c r="C497" s="28"/>
      <c r="D497" s="28"/>
      <c r="E497" s="28"/>
      <c r="F497" s="28"/>
      <c r="Q497" s="12"/>
      <c r="R497" s="12"/>
      <c r="S497" s="12"/>
      <c r="T497" s="12"/>
      <c r="U497" s="12"/>
      <c r="V497" s="12"/>
      <c r="X497" s="12"/>
      <c r="AP497" s="12"/>
      <c r="AQ497" s="12"/>
      <c r="AR497" s="12"/>
    </row>
    <row r="498" spans="1:44" ht="14.5" x14ac:dyDescent="0.35">
      <c r="A498" s="12"/>
      <c r="B498" s="12"/>
      <c r="C498" s="17" t="s">
        <v>145</v>
      </c>
      <c r="E498" s="97"/>
      <c r="F498" s="97"/>
      <c r="G498" s="97"/>
      <c r="H498" s="97"/>
      <c r="I498" s="97"/>
      <c r="Q498" s="97"/>
      <c r="X498" s="12"/>
      <c r="AP498" s="12"/>
      <c r="AQ498" s="12"/>
      <c r="AR498" s="12"/>
    </row>
    <row r="499" spans="1:44" ht="14.5" x14ac:dyDescent="0.35">
      <c r="A499" s="12"/>
      <c r="B499" s="12"/>
      <c r="C499" s="97"/>
      <c r="E499" s="16" t="s">
        <v>22</v>
      </c>
      <c r="F499" s="97"/>
      <c r="G499" s="16" t="s">
        <v>80</v>
      </c>
      <c r="H499" s="16" t="s">
        <v>146</v>
      </c>
      <c r="I499" s="97"/>
      <c r="K499" s="64"/>
      <c r="L499" s="65"/>
      <c r="M499" s="65"/>
      <c r="N499" s="65"/>
      <c r="O499" s="65"/>
      <c r="P499" s="66"/>
      <c r="R499" s="136" t="e">
        <f>R475/ R495</f>
        <v>#DIV/0!</v>
      </c>
      <c r="S499" s="137" t="e">
        <f>S475/ S495</f>
        <v>#DIV/0!</v>
      </c>
      <c r="T499" s="137" t="e">
        <f>T475/ T495</f>
        <v>#DIV/0!</v>
      </c>
      <c r="U499" s="137" t="e">
        <f>U475/ U495</f>
        <v>#DIV/0!</v>
      </c>
      <c r="V499" s="137" t="e">
        <f>V475/ V495</f>
        <v>#DIV/0!</v>
      </c>
      <c r="X499" s="12"/>
      <c r="AP499" s="12"/>
      <c r="AQ499" s="12"/>
      <c r="AR499" s="12"/>
    </row>
    <row r="500" spans="1:44" ht="14.5" x14ac:dyDescent="0.35">
      <c r="A500" s="12"/>
      <c r="B500" s="12"/>
      <c r="C500" s="97"/>
      <c r="E500" s="97"/>
      <c r="F500" s="97"/>
      <c r="G500" s="97"/>
      <c r="H500" s="97"/>
      <c r="I500" s="97"/>
      <c r="Q500" s="97"/>
      <c r="X500" s="12"/>
      <c r="AP500" s="12"/>
      <c r="AQ500" s="12"/>
      <c r="AR500" s="12"/>
    </row>
    <row r="501" spans="1:44" ht="14.5" x14ac:dyDescent="0.35">
      <c r="A501" s="12"/>
      <c r="B501" s="12"/>
      <c r="C501" s="17" t="s">
        <v>147</v>
      </c>
      <c r="E501" s="97"/>
      <c r="F501" s="97"/>
      <c r="G501" s="97"/>
      <c r="H501" s="97"/>
      <c r="I501" s="97"/>
      <c r="Q501" s="12"/>
      <c r="R501" s="12"/>
      <c r="S501" s="12"/>
      <c r="T501" s="12"/>
      <c r="U501" s="12"/>
      <c r="V501" s="12"/>
      <c r="X501" s="12"/>
      <c r="AP501" s="12"/>
      <c r="AQ501" s="12"/>
      <c r="AR501" s="12"/>
    </row>
    <row r="502" spans="1:44" ht="14.5" x14ac:dyDescent="0.35">
      <c r="A502" s="12"/>
      <c r="B502" s="12"/>
      <c r="C502" s="97"/>
      <c r="E502" s="97"/>
      <c r="F502" s="97"/>
      <c r="G502" s="97"/>
      <c r="H502" s="97"/>
      <c r="I502" s="97"/>
      <c r="Q502" s="12"/>
      <c r="R502" s="12"/>
      <c r="S502" s="12"/>
      <c r="T502" s="12"/>
      <c r="U502" s="12"/>
      <c r="V502" s="12"/>
      <c r="X502" s="12"/>
      <c r="AP502" s="12"/>
      <c r="AQ502" s="12"/>
      <c r="AR502" s="12"/>
    </row>
    <row r="503" spans="1:44" ht="14.5" x14ac:dyDescent="0.35">
      <c r="A503" s="12"/>
      <c r="B503" s="12"/>
      <c r="C503" s="97"/>
      <c r="E503" s="16" t="s">
        <v>148</v>
      </c>
      <c r="F503" s="97"/>
      <c r="G503" s="16" t="s">
        <v>80</v>
      </c>
      <c r="H503" s="16" t="s">
        <v>146</v>
      </c>
      <c r="I503" s="138">
        <v>0.29410727650319546</v>
      </c>
      <c r="Q503" s="12"/>
      <c r="R503" s="12"/>
      <c r="S503" s="12"/>
      <c r="T503" s="12"/>
      <c r="U503" s="12"/>
      <c r="V503" s="12"/>
      <c r="X503" s="12"/>
      <c r="AP503" s="12"/>
      <c r="AQ503" s="12"/>
      <c r="AR503" s="12"/>
    </row>
    <row r="504" spans="1:44" ht="14.5" x14ac:dyDescent="0.35">
      <c r="A504" s="12"/>
      <c r="B504" s="12"/>
      <c r="C504" s="97"/>
      <c r="E504" s="16" t="s">
        <v>149</v>
      </c>
      <c r="F504" s="97"/>
      <c r="G504" s="16" t="s">
        <v>80</v>
      </c>
      <c r="H504" s="16" t="s">
        <v>18</v>
      </c>
      <c r="I504" s="132">
        <v>0.1</v>
      </c>
      <c r="Q504" s="12"/>
      <c r="R504" s="12"/>
      <c r="S504" s="12"/>
      <c r="T504" s="12"/>
      <c r="U504" s="12"/>
      <c r="V504" s="12"/>
      <c r="X504" s="12"/>
      <c r="AP504" s="12"/>
      <c r="AQ504" s="12"/>
      <c r="AR504" s="12"/>
    </row>
    <row r="505" spans="1:44" ht="14.5" x14ac:dyDescent="0.35">
      <c r="A505" s="12"/>
      <c r="B505" s="12"/>
      <c r="C505" s="97"/>
      <c r="E505" s="97"/>
      <c r="F505" s="97"/>
      <c r="G505" s="97"/>
      <c r="H505" s="97"/>
      <c r="I505" s="97"/>
      <c r="Q505" s="97"/>
      <c r="X505" s="12"/>
      <c r="AP505" s="12"/>
      <c r="AQ505" s="12"/>
      <c r="AR505" s="12"/>
    </row>
    <row r="506" spans="1:44" ht="14.5" x14ac:dyDescent="0.35">
      <c r="A506" s="12"/>
      <c r="B506" s="12"/>
      <c r="C506" s="97"/>
      <c r="E506" s="16" t="s">
        <v>150</v>
      </c>
      <c r="F506" s="97"/>
      <c r="G506" s="16" t="s">
        <v>80</v>
      </c>
      <c r="H506" t="s">
        <v>66</v>
      </c>
      <c r="I506" s="97"/>
      <c r="K506" s="64"/>
      <c r="L506" s="65"/>
      <c r="M506" s="65"/>
      <c r="N506" s="65"/>
      <c r="O506" s="65"/>
      <c r="P506" s="66"/>
      <c r="R506" s="115" t="e">
        <f t="shared" ref="R506:V506" si="77">IF(R499&lt;=$I$503*(1+$I$504), "OK", "ERROR")</f>
        <v>#DIV/0!</v>
      </c>
      <c r="S506" s="115" t="e">
        <f t="shared" si="77"/>
        <v>#DIV/0!</v>
      </c>
      <c r="T506" s="115" t="e">
        <f t="shared" si="77"/>
        <v>#DIV/0!</v>
      </c>
      <c r="U506" s="115" t="e">
        <f t="shared" si="77"/>
        <v>#DIV/0!</v>
      </c>
      <c r="V506" s="115" t="e">
        <f t="shared" si="77"/>
        <v>#DIV/0!</v>
      </c>
      <c r="X506" s="12"/>
      <c r="AP506" s="12"/>
      <c r="AQ506" s="12"/>
      <c r="AR506" s="12"/>
    </row>
    <row r="507" spans="1:44" x14ac:dyDescent="0.3">
      <c r="A507" s="12"/>
      <c r="B507" s="12"/>
      <c r="C507" s="12"/>
      <c r="E507" s="12"/>
      <c r="I507" s="12"/>
      <c r="Q507" s="12"/>
      <c r="R507" s="12"/>
      <c r="S507" s="12"/>
      <c r="T507" s="12"/>
      <c r="U507" s="12"/>
      <c r="V507" s="12"/>
      <c r="X507" s="12"/>
      <c r="AP507" s="12"/>
      <c r="AQ507" s="12"/>
      <c r="AR507" s="12"/>
    </row>
    <row r="508" spans="1:44" x14ac:dyDescent="0.3">
      <c r="A508" s="12"/>
      <c r="B508" s="13" t="s">
        <v>215</v>
      </c>
      <c r="C508" s="14"/>
      <c r="D508" s="15"/>
      <c r="E508" s="15"/>
      <c r="F508" s="15"/>
      <c r="G508" s="15"/>
      <c r="H508" s="15"/>
      <c r="I508" s="14"/>
      <c r="J508" s="14"/>
      <c r="K508" s="15"/>
      <c r="L508" s="15"/>
      <c r="M508" s="15"/>
      <c r="N508" s="15"/>
      <c r="O508" s="15"/>
      <c r="P508" s="15"/>
      <c r="Q508" s="14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4"/>
      <c r="AR508" s="17"/>
    </row>
    <row r="510" spans="1:44" x14ac:dyDescent="0.3">
      <c r="A510" s="12"/>
      <c r="B510" s="12"/>
      <c r="C510" s="28" t="s">
        <v>136</v>
      </c>
      <c r="D510" s="28"/>
      <c r="E510" s="28"/>
      <c r="F510" s="28"/>
      <c r="G510" s="16"/>
      <c r="X510" s="12"/>
      <c r="AP510" s="12"/>
      <c r="AQ510" s="12"/>
      <c r="AR510" s="12"/>
    </row>
    <row r="511" spans="1:44" x14ac:dyDescent="0.3">
      <c r="A511" s="12"/>
      <c r="B511" s="12"/>
      <c r="C511" s="16"/>
      <c r="E511" s="16" t="s">
        <v>25</v>
      </c>
      <c r="G511" s="16" t="s">
        <v>80</v>
      </c>
      <c r="H511" s="16" t="s">
        <v>24</v>
      </c>
      <c r="I511" s="94"/>
      <c r="K511" s="64"/>
      <c r="L511" s="65"/>
      <c r="M511" s="65"/>
      <c r="N511" s="65"/>
      <c r="O511" s="65"/>
      <c r="P511" s="66"/>
      <c r="R511" s="112">
        <f>R59-Y59</f>
        <v>0</v>
      </c>
      <c r="S511" s="110">
        <f>S59-Z59</f>
        <v>0</v>
      </c>
      <c r="T511" s="110">
        <f>T59-AA59</f>
        <v>0</v>
      </c>
      <c r="U511" s="110">
        <f>U59-AB59</f>
        <v>0</v>
      </c>
      <c r="V511" s="110">
        <f>V59-AC59</f>
        <v>0</v>
      </c>
      <c r="X511" s="12"/>
      <c r="AP511" s="12"/>
      <c r="AQ511" s="12"/>
      <c r="AR511" s="12"/>
    </row>
    <row r="512" spans="1:44" ht="14.5" x14ac:dyDescent="0.35">
      <c r="A512" s="12"/>
      <c r="B512" s="12"/>
      <c r="C512" s="97"/>
      <c r="E512" s="97"/>
      <c r="F512" s="97"/>
      <c r="G512" s="97"/>
      <c r="H512" s="97"/>
      <c r="I512" s="97"/>
      <c r="Q512" s="12"/>
      <c r="R512" s="12"/>
      <c r="S512" s="12"/>
      <c r="T512" s="12"/>
      <c r="U512" s="12"/>
      <c r="V512" s="12"/>
      <c r="X512" s="12"/>
      <c r="AP512" s="12"/>
      <c r="AQ512" s="12"/>
      <c r="AR512" s="12"/>
    </row>
    <row r="513" spans="1:44" x14ac:dyDescent="0.3">
      <c r="A513" s="12"/>
      <c r="B513" s="12"/>
      <c r="C513" s="28" t="s">
        <v>151</v>
      </c>
      <c r="E513" s="93"/>
      <c r="F513" s="94"/>
      <c r="G513" s="94"/>
      <c r="H513" s="93"/>
      <c r="I513" s="94"/>
      <c r="X513" s="12"/>
      <c r="AP513" s="12"/>
      <c r="AQ513" s="12"/>
      <c r="AR513" s="12"/>
    </row>
    <row r="514" spans="1:44" x14ac:dyDescent="0.3">
      <c r="A514" s="12"/>
      <c r="B514" s="12"/>
      <c r="E514" s="93" t="s">
        <v>138</v>
      </c>
      <c r="F514" s="94"/>
      <c r="G514" s="94"/>
      <c r="H514" s="93"/>
      <c r="I514" s="119"/>
      <c r="X514" s="12"/>
      <c r="AP514" s="12"/>
      <c r="AQ514" s="12"/>
      <c r="AR514" s="12"/>
    </row>
    <row r="515" spans="1:44" ht="14.5" x14ac:dyDescent="0.35">
      <c r="A515" s="12"/>
      <c r="B515" s="12"/>
      <c r="C515" s="97"/>
      <c r="E515" s="97"/>
      <c r="F515" s="97"/>
      <c r="G515" s="97"/>
      <c r="H515" s="97"/>
      <c r="I515" s="97"/>
      <c r="Q515" s="97"/>
      <c r="X515" s="12"/>
      <c r="AP515" s="12"/>
      <c r="AQ515" s="12"/>
      <c r="AR515" s="12"/>
    </row>
    <row r="516" spans="1:44" x14ac:dyDescent="0.3">
      <c r="A516" s="12"/>
      <c r="B516" s="12"/>
      <c r="C516" s="28" t="s">
        <v>152</v>
      </c>
      <c r="D516" s="28"/>
      <c r="X516" s="12"/>
      <c r="AP516" s="12"/>
      <c r="AQ516" s="12"/>
      <c r="AR516" s="12"/>
    </row>
    <row r="517" spans="1:44" x14ac:dyDescent="0.3">
      <c r="A517" s="12"/>
      <c r="B517" s="12"/>
      <c r="X517" s="12"/>
      <c r="AP517" s="12"/>
      <c r="AQ517" s="12"/>
      <c r="AR517" s="12"/>
    </row>
    <row r="518" spans="1:44" x14ac:dyDescent="0.3">
      <c r="A518" s="12"/>
      <c r="B518" s="12"/>
      <c r="E518" s="93" t="s">
        <v>100</v>
      </c>
      <c r="F518" s="94"/>
      <c r="G518" s="94"/>
      <c r="H518" s="93" t="s">
        <v>36</v>
      </c>
      <c r="I518" s="94"/>
      <c r="K518" s="42"/>
      <c r="L518" s="43"/>
      <c r="M518" s="43"/>
      <c r="N518" s="43"/>
      <c r="O518" s="43"/>
      <c r="P518" s="44"/>
      <c r="R518" s="112">
        <f t="shared" ref="R518:V519" si="78">R135*$I$514</f>
        <v>0</v>
      </c>
      <c r="S518" s="110">
        <f t="shared" si="78"/>
        <v>0</v>
      </c>
      <c r="T518" s="110">
        <f t="shared" si="78"/>
        <v>0</v>
      </c>
      <c r="U518" s="110">
        <f t="shared" si="78"/>
        <v>0</v>
      </c>
      <c r="V518" s="110">
        <f t="shared" si="78"/>
        <v>0</v>
      </c>
      <c r="X518" s="12"/>
      <c r="AP518" s="12"/>
      <c r="AQ518" s="12"/>
      <c r="AR518" s="12"/>
    </row>
    <row r="519" spans="1:44" x14ac:dyDescent="0.3">
      <c r="A519" s="12"/>
      <c r="B519" s="12"/>
      <c r="E519" s="93" t="s">
        <v>101</v>
      </c>
      <c r="F519" s="94"/>
      <c r="G519" s="94"/>
      <c r="H519" s="93" t="s">
        <v>36</v>
      </c>
      <c r="I519" s="94"/>
      <c r="K519" s="47"/>
      <c r="L519" s="48"/>
      <c r="M519" s="48"/>
      <c r="N519" s="48"/>
      <c r="O519" s="48"/>
      <c r="P519" s="49"/>
      <c r="R519" s="112">
        <f t="shared" si="78"/>
        <v>0</v>
      </c>
      <c r="S519" s="110">
        <f t="shared" si="78"/>
        <v>0</v>
      </c>
      <c r="T519" s="110">
        <f t="shared" si="78"/>
        <v>0</v>
      </c>
      <c r="U519" s="110">
        <f t="shared" si="78"/>
        <v>0</v>
      </c>
      <c r="V519" s="110">
        <f t="shared" si="78"/>
        <v>0</v>
      </c>
      <c r="X519" s="12"/>
      <c r="AP519" s="12"/>
      <c r="AQ519" s="12"/>
      <c r="AR519" s="12"/>
    </row>
    <row r="520" spans="1:44" x14ac:dyDescent="0.3">
      <c r="A520" s="12"/>
      <c r="B520" s="12"/>
      <c r="E520" s="95" t="s">
        <v>10</v>
      </c>
      <c r="F520" s="94"/>
      <c r="G520" s="94"/>
      <c r="H520" s="93" t="s">
        <v>36</v>
      </c>
      <c r="I520" s="94"/>
      <c r="K520" s="52"/>
      <c r="L520" s="53"/>
      <c r="M520" s="53"/>
      <c r="N520" s="53"/>
      <c r="O520" s="53"/>
      <c r="P520" s="54"/>
      <c r="R520" s="113">
        <f t="shared" ref="R520:V520" si="79">SUM(R518:R519)</f>
        <v>0</v>
      </c>
      <c r="S520" s="111">
        <f t="shared" si="79"/>
        <v>0</v>
      </c>
      <c r="T520" s="111">
        <f t="shared" si="79"/>
        <v>0</v>
      </c>
      <c r="U520" s="111">
        <f t="shared" si="79"/>
        <v>0</v>
      </c>
      <c r="V520" s="111">
        <f t="shared" si="79"/>
        <v>0</v>
      </c>
      <c r="X520" s="12"/>
      <c r="AP520" s="12"/>
      <c r="AQ520" s="12"/>
      <c r="AR520" s="12"/>
    </row>
    <row r="521" spans="1:44" ht="14.5" x14ac:dyDescent="0.35">
      <c r="A521" s="12"/>
      <c r="B521" s="12"/>
      <c r="C521" s="97"/>
      <c r="E521" s="97"/>
      <c r="F521" s="97"/>
      <c r="G521" s="97"/>
      <c r="H521" s="97"/>
      <c r="I521" s="97"/>
      <c r="Q521" s="97"/>
      <c r="X521" s="12"/>
      <c r="AP521" s="12"/>
      <c r="AQ521" s="12"/>
      <c r="AR521" s="12"/>
    </row>
    <row r="522" spans="1:44" ht="14.5" x14ac:dyDescent="0.35">
      <c r="A522" s="12"/>
      <c r="B522" s="12"/>
      <c r="C522" s="28" t="s">
        <v>140</v>
      </c>
      <c r="E522" s="97"/>
      <c r="F522" s="97"/>
      <c r="G522" s="97"/>
      <c r="H522" s="97"/>
      <c r="I522" s="97"/>
      <c r="Q522" s="12"/>
      <c r="R522" s="12"/>
      <c r="S522" s="12"/>
      <c r="T522" s="12"/>
      <c r="U522" s="12"/>
      <c r="V522" s="12"/>
      <c r="X522" s="12"/>
      <c r="AP522" s="12"/>
      <c r="AQ522" s="12"/>
      <c r="AR522" s="12"/>
    </row>
    <row r="523" spans="1:44" ht="14.5" x14ac:dyDescent="0.35">
      <c r="A523" s="12"/>
      <c r="B523" s="12"/>
      <c r="C523" s="97"/>
      <c r="E523" s="97"/>
      <c r="F523" s="97"/>
      <c r="G523" s="97"/>
      <c r="I523" s="12"/>
      <c r="Q523" s="12"/>
      <c r="R523" s="12"/>
      <c r="S523" s="12"/>
      <c r="T523" s="12"/>
      <c r="U523" s="12"/>
      <c r="V523" s="12"/>
      <c r="X523" s="12"/>
      <c r="AP523" s="12"/>
      <c r="AQ523" s="12"/>
      <c r="AR523" s="12"/>
    </row>
    <row r="524" spans="1:44" ht="14.5" x14ac:dyDescent="0.35">
      <c r="A524" s="12"/>
      <c r="B524" s="12"/>
      <c r="C524" s="97"/>
      <c r="E524" s="93" t="s">
        <v>100</v>
      </c>
      <c r="F524" s="97"/>
      <c r="G524" s="97"/>
      <c r="H524" s="93" t="s">
        <v>141</v>
      </c>
      <c r="I524" s="135">
        <v>2.9</v>
      </c>
      <c r="Q524" s="12"/>
      <c r="R524" s="12"/>
      <c r="S524" s="12"/>
      <c r="T524" s="12"/>
      <c r="U524" s="12"/>
      <c r="V524" s="12"/>
      <c r="X524" s="12"/>
      <c r="AP524" s="12"/>
      <c r="AQ524" s="12"/>
      <c r="AR524" s="12"/>
    </row>
    <row r="525" spans="1:44" ht="14.5" x14ac:dyDescent="0.35">
      <c r="A525" s="12"/>
      <c r="B525" s="12"/>
      <c r="C525" s="97"/>
      <c r="E525" s="93" t="s">
        <v>142</v>
      </c>
      <c r="F525" s="97"/>
      <c r="G525" s="97"/>
      <c r="H525" s="93" t="s">
        <v>141</v>
      </c>
      <c r="I525" s="135">
        <v>1.3</v>
      </c>
      <c r="Q525" s="12"/>
      <c r="R525" s="12"/>
      <c r="S525" s="12"/>
      <c r="T525" s="12"/>
      <c r="U525" s="12"/>
      <c r="V525" s="12"/>
      <c r="X525" s="12"/>
      <c r="AP525" s="12"/>
      <c r="AQ525" s="12"/>
      <c r="AR525" s="12"/>
    </row>
    <row r="526" spans="1:44" ht="14.5" x14ac:dyDescent="0.35">
      <c r="A526" s="12"/>
      <c r="B526" s="12"/>
      <c r="C526" s="97"/>
      <c r="E526" s="97"/>
      <c r="F526" s="97"/>
      <c r="G526" s="97"/>
      <c r="H526" s="97"/>
      <c r="I526" s="97"/>
      <c r="Q526" s="12"/>
      <c r="R526" s="12"/>
      <c r="S526" s="12"/>
      <c r="T526" s="12"/>
      <c r="U526" s="12"/>
      <c r="V526" s="12"/>
      <c r="X526" s="12"/>
      <c r="AP526" s="12"/>
      <c r="AQ526" s="12"/>
      <c r="AR526" s="12"/>
    </row>
    <row r="527" spans="1:44" x14ac:dyDescent="0.3">
      <c r="A527" s="12"/>
      <c r="B527" s="12"/>
      <c r="C527" s="28" t="s">
        <v>153</v>
      </c>
      <c r="E527" s="28"/>
      <c r="Q527" s="12"/>
      <c r="R527" s="12"/>
      <c r="S527" s="12"/>
      <c r="T527" s="12"/>
      <c r="U527" s="12"/>
      <c r="V527" s="12"/>
      <c r="X527" s="12"/>
      <c r="AP527" s="12"/>
      <c r="AQ527" s="12"/>
      <c r="AR527" s="12"/>
    </row>
    <row r="528" spans="1:44" x14ac:dyDescent="0.3">
      <c r="A528" s="12"/>
      <c r="B528" s="12"/>
      <c r="X528" s="12"/>
      <c r="AP528" s="12"/>
      <c r="AQ528" s="12"/>
      <c r="AR528" s="12"/>
    </row>
    <row r="529" spans="1:44" x14ac:dyDescent="0.3">
      <c r="A529" s="12"/>
      <c r="B529" s="12"/>
      <c r="E529" s="93" t="s">
        <v>100</v>
      </c>
      <c r="F529" s="94"/>
      <c r="G529" s="94"/>
      <c r="H529" s="93" t="s">
        <v>144</v>
      </c>
      <c r="I529" s="94">
        <v>1000</v>
      </c>
      <c r="K529" s="42"/>
      <c r="L529" s="43"/>
      <c r="M529" s="43"/>
      <c r="N529" s="43"/>
      <c r="O529" s="43"/>
      <c r="P529" s="44"/>
      <c r="R529" s="112">
        <f t="shared" ref="R529:V530" si="80">$I524*R518/$I529</f>
        <v>0</v>
      </c>
      <c r="S529" s="110">
        <f t="shared" si="80"/>
        <v>0</v>
      </c>
      <c r="T529" s="110">
        <f t="shared" si="80"/>
        <v>0</v>
      </c>
      <c r="U529" s="110">
        <f t="shared" si="80"/>
        <v>0</v>
      </c>
      <c r="V529" s="110">
        <f t="shared" si="80"/>
        <v>0</v>
      </c>
      <c r="X529" s="12"/>
      <c r="AP529" s="12"/>
      <c r="AQ529" s="12"/>
      <c r="AR529" s="12"/>
    </row>
    <row r="530" spans="1:44" x14ac:dyDescent="0.3">
      <c r="A530" s="12"/>
      <c r="B530" s="12"/>
      <c r="E530" s="93" t="s">
        <v>101</v>
      </c>
      <c r="F530" s="94"/>
      <c r="G530" s="94"/>
      <c r="H530" s="93" t="s">
        <v>144</v>
      </c>
      <c r="I530" s="94">
        <v>1000</v>
      </c>
      <c r="K530" s="47"/>
      <c r="L530" s="48"/>
      <c r="M530" s="48"/>
      <c r="N530" s="48"/>
      <c r="O530" s="48"/>
      <c r="P530" s="49"/>
      <c r="R530" s="112">
        <f t="shared" si="80"/>
        <v>0</v>
      </c>
      <c r="S530" s="110">
        <f t="shared" si="80"/>
        <v>0</v>
      </c>
      <c r="T530" s="110">
        <f t="shared" si="80"/>
        <v>0</v>
      </c>
      <c r="U530" s="110">
        <f t="shared" si="80"/>
        <v>0</v>
      </c>
      <c r="V530" s="110">
        <f t="shared" si="80"/>
        <v>0</v>
      </c>
      <c r="X530" s="12"/>
      <c r="AP530" s="12"/>
      <c r="AQ530" s="12"/>
      <c r="AR530" s="12"/>
    </row>
    <row r="531" spans="1:44" x14ac:dyDescent="0.3">
      <c r="A531" s="12"/>
      <c r="B531" s="12"/>
      <c r="E531" s="95" t="s">
        <v>10</v>
      </c>
      <c r="F531" s="94"/>
      <c r="G531" s="94"/>
      <c r="H531" s="93" t="s">
        <v>144</v>
      </c>
      <c r="I531" s="94"/>
      <c r="K531" s="52"/>
      <c r="L531" s="53"/>
      <c r="M531" s="53"/>
      <c r="N531" s="53"/>
      <c r="O531" s="53"/>
      <c r="P531" s="54"/>
      <c r="R531" s="113">
        <f t="shared" ref="R531:V531" si="81">SUM(R529:R530)</f>
        <v>0</v>
      </c>
      <c r="S531" s="111">
        <f t="shared" si="81"/>
        <v>0</v>
      </c>
      <c r="T531" s="111">
        <f t="shared" si="81"/>
        <v>0</v>
      </c>
      <c r="U531" s="111">
        <f t="shared" si="81"/>
        <v>0</v>
      </c>
      <c r="V531" s="111">
        <f t="shared" si="81"/>
        <v>0</v>
      </c>
      <c r="X531" s="12"/>
      <c r="AP531" s="12"/>
      <c r="AQ531" s="12"/>
      <c r="AR531" s="12"/>
    </row>
    <row r="532" spans="1:44" ht="14.5" x14ac:dyDescent="0.35">
      <c r="A532" s="12"/>
      <c r="B532" s="12"/>
      <c r="C532" s="97"/>
      <c r="E532" s="97"/>
      <c r="F532" s="97"/>
      <c r="G532" s="97"/>
      <c r="H532" s="97"/>
      <c r="I532" s="97"/>
      <c r="Q532" s="97"/>
      <c r="X532" s="12"/>
      <c r="AP532" s="12"/>
      <c r="AQ532" s="12"/>
      <c r="AR532" s="12"/>
    </row>
    <row r="533" spans="1:44" x14ac:dyDescent="0.3">
      <c r="A533" s="12"/>
      <c r="B533" s="12"/>
      <c r="C533" s="28"/>
      <c r="D533" s="28"/>
      <c r="E533" s="28"/>
      <c r="F533" s="28"/>
      <c r="Q533" s="12"/>
      <c r="R533" s="12"/>
      <c r="S533" s="12"/>
      <c r="T533" s="12"/>
      <c r="U533" s="12"/>
      <c r="V533" s="12"/>
      <c r="X533" s="12"/>
      <c r="AP533" s="12"/>
      <c r="AQ533" s="12"/>
      <c r="AR533" s="12"/>
    </row>
    <row r="534" spans="1:44" ht="14.5" x14ac:dyDescent="0.35">
      <c r="A534" s="12"/>
      <c r="B534" s="12"/>
      <c r="C534" s="17" t="s">
        <v>145</v>
      </c>
      <c r="E534" s="97"/>
      <c r="F534" s="97"/>
      <c r="G534" s="97"/>
      <c r="H534" s="97"/>
      <c r="I534" s="97"/>
      <c r="Q534" s="97"/>
      <c r="X534" s="12"/>
      <c r="AP534" s="12"/>
      <c r="AQ534" s="12"/>
      <c r="AR534" s="12"/>
    </row>
    <row r="535" spans="1:44" ht="14.5" x14ac:dyDescent="0.35">
      <c r="A535" s="12"/>
      <c r="B535" s="12"/>
      <c r="C535" s="97"/>
      <c r="E535" s="16" t="s">
        <v>25</v>
      </c>
      <c r="F535" s="97"/>
      <c r="G535" s="16" t="s">
        <v>80</v>
      </c>
      <c r="H535" s="16" t="s">
        <v>146</v>
      </c>
      <c r="I535" s="97"/>
      <c r="K535" s="64"/>
      <c r="L535" s="65"/>
      <c r="M535" s="65"/>
      <c r="N535" s="65"/>
      <c r="O535" s="65"/>
      <c r="P535" s="66"/>
      <c r="R535" s="136" t="e">
        <f>R511/ R531</f>
        <v>#DIV/0!</v>
      </c>
      <c r="S535" s="137" t="e">
        <f>S511/ S531</f>
        <v>#DIV/0!</v>
      </c>
      <c r="T535" s="137" t="e">
        <f>T511/ T531</f>
        <v>#DIV/0!</v>
      </c>
      <c r="U535" s="137" t="e">
        <f>U511/ U531</f>
        <v>#DIV/0!</v>
      </c>
      <c r="V535" s="137" t="e">
        <f>V511/ V531</f>
        <v>#DIV/0!</v>
      </c>
      <c r="X535" s="12"/>
      <c r="AP535" s="12"/>
      <c r="AQ535" s="12"/>
      <c r="AR535" s="12"/>
    </row>
    <row r="536" spans="1:44" ht="14.5" x14ac:dyDescent="0.35">
      <c r="A536" s="12"/>
      <c r="B536" s="12"/>
      <c r="C536" s="97"/>
      <c r="E536" s="97"/>
      <c r="F536" s="97"/>
      <c r="G536" s="97"/>
      <c r="H536" s="97"/>
      <c r="I536" s="97"/>
      <c r="Q536" s="97"/>
      <c r="X536" s="12"/>
      <c r="AP536" s="12"/>
      <c r="AQ536" s="12"/>
      <c r="AR536" s="12"/>
    </row>
    <row r="537" spans="1:44" ht="14.5" x14ac:dyDescent="0.35">
      <c r="A537" s="12"/>
      <c r="B537" s="12"/>
      <c r="C537" s="17" t="s">
        <v>154</v>
      </c>
      <c r="E537" s="97"/>
      <c r="F537" s="97"/>
      <c r="G537" s="97"/>
      <c r="H537" s="97"/>
      <c r="I537" s="97"/>
      <c r="Q537" s="12"/>
      <c r="R537" s="12"/>
      <c r="S537" s="12"/>
      <c r="T537" s="12"/>
      <c r="U537" s="12"/>
      <c r="V537" s="12"/>
      <c r="X537" s="12"/>
      <c r="AP537" s="12"/>
      <c r="AQ537" s="12"/>
      <c r="AR537" s="12"/>
    </row>
    <row r="538" spans="1:44" ht="14.5" x14ac:dyDescent="0.35">
      <c r="A538" s="12"/>
      <c r="B538" s="12"/>
      <c r="C538" s="97"/>
      <c r="E538" s="97"/>
      <c r="F538" s="97"/>
      <c r="G538" s="97"/>
      <c r="H538" s="97"/>
      <c r="I538" s="97"/>
      <c r="Q538" s="12"/>
      <c r="R538" s="12"/>
      <c r="S538" s="12"/>
      <c r="T538" s="12"/>
      <c r="U538" s="12"/>
      <c r="V538" s="12"/>
      <c r="X538" s="12"/>
      <c r="AP538" s="12"/>
      <c r="AQ538" s="12"/>
      <c r="AR538" s="12"/>
    </row>
    <row r="539" spans="1:44" ht="14.5" x14ac:dyDescent="0.35">
      <c r="A539" s="12"/>
      <c r="B539" s="12"/>
      <c r="C539" s="97"/>
      <c r="E539" s="16" t="s">
        <v>155</v>
      </c>
      <c r="F539" s="97"/>
      <c r="G539" s="16" t="s">
        <v>80</v>
      </c>
      <c r="H539" s="16" t="s">
        <v>146</v>
      </c>
      <c r="I539" s="138">
        <v>0.19540406439080715</v>
      </c>
      <c r="Q539" s="12"/>
      <c r="R539" s="12"/>
      <c r="S539" s="12"/>
      <c r="T539" s="12"/>
      <c r="U539" s="12"/>
      <c r="V539" s="12"/>
      <c r="X539" s="12"/>
      <c r="AP539" s="12"/>
      <c r="AQ539" s="12"/>
      <c r="AR539" s="12"/>
    </row>
    <row r="540" spans="1:44" ht="14.5" x14ac:dyDescent="0.35">
      <c r="A540" s="12"/>
      <c r="B540" s="12"/>
      <c r="C540" s="97"/>
      <c r="E540" s="16" t="s">
        <v>149</v>
      </c>
      <c r="F540" s="97"/>
      <c r="G540" s="16" t="s">
        <v>80</v>
      </c>
      <c r="H540" s="16" t="s">
        <v>18</v>
      </c>
      <c r="I540" s="132">
        <v>0.1</v>
      </c>
      <c r="Q540" s="12"/>
      <c r="R540" s="12"/>
      <c r="S540" s="12"/>
      <c r="T540" s="12"/>
      <c r="U540" s="12"/>
      <c r="V540" s="12"/>
      <c r="X540" s="12"/>
      <c r="AP540" s="12"/>
      <c r="AQ540" s="12"/>
      <c r="AR540" s="12"/>
    </row>
    <row r="541" spans="1:44" ht="14.5" x14ac:dyDescent="0.35">
      <c r="A541" s="12"/>
      <c r="B541" s="12"/>
      <c r="C541" s="97"/>
      <c r="E541" s="97"/>
      <c r="F541" s="97"/>
      <c r="G541" s="97"/>
      <c r="H541" s="97"/>
      <c r="I541" s="97"/>
      <c r="Q541" s="97"/>
      <c r="X541" s="12"/>
      <c r="AP541" s="12"/>
      <c r="AQ541" s="12"/>
      <c r="AR541" s="12"/>
    </row>
    <row r="542" spans="1:44" ht="14.5" x14ac:dyDescent="0.35">
      <c r="A542" s="12"/>
      <c r="B542" s="12"/>
      <c r="C542" s="97"/>
      <c r="E542" s="16" t="s">
        <v>156</v>
      </c>
      <c r="F542" s="97"/>
      <c r="G542" s="16" t="s">
        <v>157</v>
      </c>
      <c r="H542" t="s">
        <v>66</v>
      </c>
      <c r="I542" s="97"/>
      <c r="K542" s="64"/>
      <c r="L542" s="65"/>
      <c r="M542" s="65"/>
      <c r="N542" s="65"/>
      <c r="O542" s="65"/>
      <c r="P542" s="66"/>
      <c r="R542" s="115" t="e">
        <f>IF(R535&lt;=$I$539*(1+$I$540), "OK", "ERROR")</f>
        <v>#DIV/0!</v>
      </c>
      <c r="S542" s="115" t="e">
        <f>IF(S535&lt;=$I$539*(1+$I$540), "OK", "ERROR")</f>
        <v>#DIV/0!</v>
      </c>
      <c r="T542" s="115" t="e">
        <f t="shared" ref="T542:V542" si="82">IF(T535&lt;=$I$539*(1+$I$540), "OK", "ERROR")</f>
        <v>#DIV/0!</v>
      </c>
      <c r="U542" s="115" t="e">
        <f t="shared" si="82"/>
        <v>#DIV/0!</v>
      </c>
      <c r="V542" s="115" t="e">
        <f t="shared" si="82"/>
        <v>#DIV/0!</v>
      </c>
      <c r="X542" s="12"/>
      <c r="AP542" s="12"/>
      <c r="AQ542" s="12"/>
      <c r="AR542" s="12"/>
    </row>
    <row r="543" spans="1:44" x14ac:dyDescent="0.3">
      <c r="A543" s="12"/>
      <c r="B543" s="12"/>
      <c r="C543" s="12"/>
      <c r="E543" s="12"/>
      <c r="I543" s="12"/>
      <c r="Q543" s="12"/>
      <c r="R543" s="12"/>
      <c r="S543" s="12"/>
      <c r="T543" s="12"/>
      <c r="U543" s="12"/>
      <c r="V543" s="12"/>
      <c r="X543" s="12"/>
      <c r="AP543" s="12"/>
      <c r="AQ543" s="12"/>
      <c r="AR543" s="12"/>
    </row>
    <row r="544" spans="1:44" x14ac:dyDescent="0.3">
      <c r="A544" s="12"/>
      <c r="B544" s="13" t="s">
        <v>216</v>
      </c>
      <c r="C544" s="14"/>
      <c r="D544" s="14"/>
      <c r="E544" s="14"/>
      <c r="F544" s="15"/>
      <c r="G544" s="15"/>
      <c r="H544" s="15"/>
      <c r="I544" s="14"/>
      <c r="J544" s="14"/>
      <c r="K544" s="15"/>
      <c r="L544" s="15"/>
      <c r="M544" s="15"/>
      <c r="N544" s="15"/>
      <c r="O544" s="15"/>
      <c r="P544" s="15"/>
      <c r="Q544" s="14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4"/>
      <c r="AR544" s="17"/>
    </row>
    <row r="545" spans="1:44" x14ac:dyDescent="0.3">
      <c r="B545" s="12"/>
    </row>
    <row r="546" spans="1:44" x14ac:dyDescent="0.3">
      <c r="A546" s="12"/>
      <c r="B546" s="12"/>
      <c r="C546" s="17" t="s">
        <v>158</v>
      </c>
      <c r="E546" s="16"/>
      <c r="F546" s="16"/>
      <c r="G546" s="16"/>
      <c r="X546" s="12"/>
      <c r="AP546" s="12"/>
      <c r="AQ546" s="12"/>
      <c r="AR546" s="12"/>
    </row>
    <row r="547" spans="1:44" x14ac:dyDescent="0.3">
      <c r="A547" s="12"/>
      <c r="B547" s="12"/>
      <c r="C547" s="16"/>
      <c r="E547" s="16" t="s">
        <v>26</v>
      </c>
      <c r="F547" s="16"/>
      <c r="G547" s="22" t="s">
        <v>27</v>
      </c>
      <c r="H547" s="16" t="s">
        <v>28</v>
      </c>
      <c r="I547" s="94"/>
      <c r="J547" s="94"/>
      <c r="K547" s="64"/>
      <c r="L547" s="65"/>
      <c r="M547" s="65"/>
      <c r="N547" s="65"/>
      <c r="O547" s="65"/>
      <c r="P547" s="66"/>
      <c r="R547" s="38">
        <f>R107</f>
        <v>0</v>
      </c>
      <c r="S547" s="38">
        <f>S107</f>
        <v>0</v>
      </c>
      <c r="T547" s="38">
        <f>T107</f>
        <v>0</v>
      </c>
      <c r="U547" s="38">
        <f>U107</f>
        <v>0</v>
      </c>
      <c r="V547" s="38">
        <f>V107</f>
        <v>0</v>
      </c>
      <c r="X547" s="12"/>
      <c r="AP547" s="12"/>
      <c r="AQ547" s="12"/>
      <c r="AR547" s="12"/>
    </row>
    <row r="548" spans="1:44" ht="14.5" x14ac:dyDescent="0.35">
      <c r="A548" s="12"/>
      <c r="B548" s="12"/>
      <c r="C548" s="97"/>
      <c r="E548" s="97"/>
      <c r="F548" s="97"/>
      <c r="G548" s="97"/>
      <c r="H548" s="97"/>
      <c r="I548" s="97"/>
      <c r="J548" s="97"/>
      <c r="R548" s="12"/>
      <c r="S548" s="12"/>
      <c r="T548" s="12"/>
      <c r="U548" s="12"/>
      <c r="V548" s="12"/>
      <c r="X548" s="12"/>
      <c r="AP548" s="12"/>
      <c r="AQ548" s="12"/>
      <c r="AR548" s="12"/>
    </row>
    <row r="549" spans="1:44" x14ac:dyDescent="0.3">
      <c r="A549" s="12"/>
      <c r="B549" s="12"/>
      <c r="C549" s="28" t="s">
        <v>159</v>
      </c>
      <c r="E549" s="93"/>
      <c r="F549" s="94"/>
      <c r="G549" s="94"/>
      <c r="H549" s="93"/>
      <c r="I549" s="94"/>
      <c r="X549" s="12"/>
      <c r="AP549" s="12"/>
      <c r="AQ549" s="12"/>
      <c r="AR549" s="12"/>
    </row>
    <row r="550" spans="1:44" x14ac:dyDescent="0.3">
      <c r="A550" s="12"/>
      <c r="B550" s="12"/>
      <c r="E550" s="93" t="s">
        <v>138</v>
      </c>
      <c r="F550" s="94"/>
      <c r="G550" s="94"/>
      <c r="H550" s="93"/>
      <c r="I550" s="122"/>
      <c r="X550" s="12"/>
      <c r="AP550" s="12"/>
      <c r="AQ550" s="12"/>
      <c r="AR550" s="12"/>
    </row>
    <row r="551" spans="1:44" ht="14.5" x14ac:dyDescent="0.35">
      <c r="A551" s="12"/>
      <c r="B551" s="12"/>
      <c r="C551" s="97"/>
      <c r="E551" s="97"/>
      <c r="F551" s="97"/>
      <c r="G551" s="97"/>
      <c r="H551" s="97"/>
      <c r="I551" s="97"/>
      <c r="Q551" s="97"/>
      <c r="X551" s="12"/>
      <c r="AP551" s="12"/>
      <c r="AQ551" s="12"/>
      <c r="AR551" s="12"/>
    </row>
    <row r="552" spans="1:44" x14ac:dyDescent="0.3">
      <c r="A552" s="12"/>
      <c r="B552" s="12"/>
      <c r="C552" s="28" t="s">
        <v>160</v>
      </c>
      <c r="E552" s="28"/>
      <c r="X552" s="12"/>
      <c r="AP552" s="12"/>
      <c r="AQ552" s="12"/>
      <c r="AR552" s="12"/>
    </row>
    <row r="553" spans="1:44" x14ac:dyDescent="0.3">
      <c r="A553" s="12"/>
      <c r="B553" s="12"/>
      <c r="X553" s="12"/>
      <c r="AP553" s="12"/>
      <c r="AQ553" s="12"/>
      <c r="AR553" s="12"/>
    </row>
    <row r="554" spans="1:44" x14ac:dyDescent="0.3">
      <c r="A554" s="12"/>
      <c r="B554" s="12"/>
      <c r="E554" s="93" t="s">
        <v>100</v>
      </c>
      <c r="F554" s="94"/>
      <c r="G554" s="94"/>
      <c r="H554" s="93" t="s">
        <v>36</v>
      </c>
      <c r="I554" s="94"/>
      <c r="K554" s="42"/>
      <c r="L554" s="43"/>
      <c r="M554" s="43"/>
      <c r="N554" s="43"/>
      <c r="O554" s="43"/>
      <c r="P554" s="44"/>
      <c r="R554" s="112">
        <f t="shared" ref="R554:V555" si="83">R135*$I$550</f>
        <v>0</v>
      </c>
      <c r="S554" s="110">
        <f t="shared" si="83"/>
        <v>0</v>
      </c>
      <c r="T554" s="110">
        <f t="shared" si="83"/>
        <v>0</v>
      </c>
      <c r="U554" s="110">
        <f t="shared" si="83"/>
        <v>0</v>
      </c>
      <c r="V554" s="110">
        <f t="shared" si="83"/>
        <v>0</v>
      </c>
      <c r="X554" s="12"/>
      <c r="AP554" s="12"/>
      <c r="AQ554" s="12"/>
      <c r="AR554" s="12"/>
    </row>
    <row r="555" spans="1:44" x14ac:dyDescent="0.3">
      <c r="A555" s="12"/>
      <c r="B555" s="12"/>
      <c r="E555" s="93" t="s">
        <v>101</v>
      </c>
      <c r="F555" s="94"/>
      <c r="G555" s="94"/>
      <c r="H555" s="93" t="s">
        <v>36</v>
      </c>
      <c r="I555" s="94"/>
      <c r="K555" s="47"/>
      <c r="L555" s="48"/>
      <c r="M555" s="48"/>
      <c r="N555" s="48"/>
      <c r="O555" s="48"/>
      <c r="P555" s="49"/>
      <c r="R555" s="112">
        <f t="shared" si="83"/>
        <v>0</v>
      </c>
      <c r="S555" s="110">
        <f t="shared" si="83"/>
        <v>0</v>
      </c>
      <c r="T555" s="110">
        <f t="shared" si="83"/>
        <v>0</v>
      </c>
      <c r="U555" s="110">
        <f t="shared" si="83"/>
        <v>0</v>
      </c>
      <c r="V555" s="110">
        <f t="shared" si="83"/>
        <v>0</v>
      </c>
      <c r="X555" s="12"/>
      <c r="AP555" s="12"/>
      <c r="AQ555" s="12"/>
      <c r="AR555" s="12"/>
    </row>
    <row r="556" spans="1:44" x14ac:dyDescent="0.3">
      <c r="A556" s="12"/>
      <c r="B556" s="12"/>
      <c r="E556" s="95" t="s">
        <v>10</v>
      </c>
      <c r="F556" s="94"/>
      <c r="G556" s="94"/>
      <c r="H556" s="93" t="s">
        <v>36</v>
      </c>
      <c r="I556" s="94"/>
      <c r="K556" s="52"/>
      <c r="L556" s="53"/>
      <c r="M556" s="53"/>
      <c r="N556" s="53"/>
      <c r="O556" s="53"/>
      <c r="P556" s="54"/>
      <c r="R556" s="113">
        <f t="shared" ref="R556:V556" si="84">SUM(R554:R555)</f>
        <v>0</v>
      </c>
      <c r="S556" s="111">
        <f t="shared" si="84"/>
        <v>0</v>
      </c>
      <c r="T556" s="111">
        <f t="shared" si="84"/>
        <v>0</v>
      </c>
      <c r="U556" s="111">
        <f t="shared" si="84"/>
        <v>0</v>
      </c>
      <c r="V556" s="111">
        <f t="shared" si="84"/>
        <v>0</v>
      </c>
      <c r="X556" s="12"/>
      <c r="AP556" s="12"/>
      <c r="AQ556" s="12"/>
      <c r="AR556" s="12"/>
    </row>
    <row r="557" spans="1:44" ht="14.5" x14ac:dyDescent="0.35">
      <c r="A557" s="12"/>
      <c r="B557" s="12"/>
      <c r="C557" s="97"/>
      <c r="E557" s="97"/>
      <c r="F557" s="97"/>
      <c r="G557" s="97"/>
      <c r="H557" s="97"/>
      <c r="I557" s="97"/>
      <c r="Q557" s="97"/>
      <c r="X557" s="12"/>
      <c r="AP557" s="12"/>
      <c r="AQ557" s="12"/>
      <c r="AR557" s="12"/>
    </row>
    <row r="558" spans="1:44" ht="14.5" x14ac:dyDescent="0.35">
      <c r="A558" s="12"/>
      <c r="B558" s="12"/>
      <c r="C558" s="28" t="s">
        <v>140</v>
      </c>
      <c r="E558" s="97"/>
      <c r="F558" s="97"/>
      <c r="G558" s="97"/>
      <c r="H558" s="97"/>
      <c r="I558" s="97"/>
      <c r="Q558" s="12"/>
      <c r="R558" s="12"/>
      <c r="S558" s="12"/>
      <c r="T558" s="12"/>
      <c r="U558" s="12"/>
      <c r="V558" s="12"/>
      <c r="X558" s="12"/>
      <c r="AP558" s="12"/>
      <c r="AQ558" s="12"/>
      <c r="AR558" s="12"/>
    </row>
    <row r="559" spans="1:44" ht="14.5" x14ac:dyDescent="0.35">
      <c r="A559" s="12"/>
      <c r="B559" s="12"/>
      <c r="C559" s="97"/>
      <c r="E559" s="97"/>
      <c r="F559" s="97"/>
      <c r="G559" s="97"/>
      <c r="I559" s="12"/>
      <c r="Q559" s="12"/>
      <c r="R559" s="12"/>
      <c r="S559" s="12"/>
      <c r="T559" s="12"/>
      <c r="U559" s="12"/>
      <c r="V559" s="12"/>
      <c r="X559" s="12"/>
      <c r="AP559" s="12"/>
      <c r="AQ559" s="12"/>
      <c r="AR559" s="12"/>
    </row>
    <row r="560" spans="1:44" ht="14.5" x14ac:dyDescent="0.35">
      <c r="A560" s="12"/>
      <c r="B560" s="12"/>
      <c r="C560" s="97"/>
      <c r="E560" s="93" t="s">
        <v>100</v>
      </c>
      <c r="F560" s="97"/>
      <c r="G560" s="97"/>
      <c r="H560" s="93" t="s">
        <v>141</v>
      </c>
      <c r="I560" s="135">
        <v>2.9</v>
      </c>
      <c r="Q560" s="12"/>
      <c r="R560" s="12"/>
      <c r="S560" s="12"/>
      <c r="T560" s="12"/>
      <c r="U560" s="12"/>
      <c r="V560" s="12"/>
      <c r="X560" s="12"/>
      <c r="AP560" s="12"/>
      <c r="AQ560" s="12"/>
      <c r="AR560" s="12"/>
    </row>
    <row r="561" spans="1:44" ht="14.5" x14ac:dyDescent="0.35">
      <c r="A561" s="12"/>
      <c r="B561" s="12"/>
      <c r="C561" s="97"/>
      <c r="E561" s="93" t="s">
        <v>142</v>
      </c>
      <c r="F561" s="97"/>
      <c r="G561" s="97"/>
      <c r="H561" s="93" t="s">
        <v>141</v>
      </c>
      <c r="I561" s="135">
        <v>1.3</v>
      </c>
      <c r="Q561" s="12"/>
      <c r="R561" s="12"/>
      <c r="S561" s="12"/>
      <c r="T561" s="12"/>
      <c r="U561" s="12"/>
      <c r="V561" s="12"/>
      <c r="X561" s="12"/>
      <c r="AP561" s="12"/>
      <c r="AQ561" s="12"/>
      <c r="AR561" s="12"/>
    </row>
    <row r="562" spans="1:44" ht="14.5" x14ac:dyDescent="0.35">
      <c r="A562" s="12"/>
      <c r="B562" s="12"/>
      <c r="C562" s="97"/>
      <c r="E562" s="97"/>
      <c r="F562" s="97"/>
      <c r="G562" s="97"/>
      <c r="H562" s="97"/>
      <c r="I562" s="97"/>
      <c r="Q562" s="12"/>
      <c r="R562" s="12"/>
      <c r="S562" s="12"/>
      <c r="T562" s="12"/>
      <c r="U562" s="12"/>
      <c r="V562" s="12"/>
      <c r="X562" s="12"/>
      <c r="AP562" s="12"/>
      <c r="AQ562" s="12"/>
      <c r="AR562" s="12"/>
    </row>
    <row r="563" spans="1:44" x14ac:dyDescent="0.3">
      <c r="A563" s="12"/>
      <c r="B563" s="12"/>
      <c r="C563" s="28" t="s">
        <v>221</v>
      </c>
      <c r="E563" s="28"/>
      <c r="Q563" s="12"/>
      <c r="R563" s="12"/>
      <c r="S563" s="12"/>
      <c r="T563" s="12"/>
      <c r="U563" s="12"/>
      <c r="V563" s="12"/>
      <c r="X563" s="12"/>
      <c r="AP563" s="12"/>
      <c r="AQ563" s="12"/>
      <c r="AR563" s="12"/>
    </row>
    <row r="564" spans="1:44" x14ac:dyDescent="0.3">
      <c r="A564" s="12"/>
      <c r="B564" s="12"/>
      <c r="X564" s="12"/>
      <c r="AP564" s="12"/>
      <c r="AQ564" s="12"/>
      <c r="AR564" s="12"/>
    </row>
    <row r="565" spans="1:44" x14ac:dyDescent="0.3">
      <c r="A565" s="12"/>
      <c r="B565" s="12"/>
      <c r="E565" s="93" t="s">
        <v>100</v>
      </c>
      <c r="F565" s="94"/>
      <c r="G565" s="94"/>
      <c r="H565" s="93" t="s">
        <v>144</v>
      </c>
      <c r="I565" s="94">
        <v>1000</v>
      </c>
      <c r="K565" s="42"/>
      <c r="L565" s="43"/>
      <c r="M565" s="43"/>
      <c r="N565" s="43"/>
      <c r="O565" s="43"/>
      <c r="P565" s="44"/>
      <c r="R565" s="112">
        <f>$I$560*R554/$I565</f>
        <v>0</v>
      </c>
      <c r="S565" s="110">
        <f>$I$560*S554/$I565</f>
        <v>0</v>
      </c>
      <c r="T565" s="110">
        <f>$I$560*T554/$I565</f>
        <v>0</v>
      </c>
      <c r="U565" s="110">
        <f>$I$560*U554/$I565</f>
        <v>0</v>
      </c>
      <c r="V565" s="110">
        <f>$I$560*V554/$I565</f>
        <v>0</v>
      </c>
      <c r="X565" s="12"/>
      <c r="AP565" s="12"/>
      <c r="AQ565" s="12"/>
      <c r="AR565" s="12"/>
    </row>
    <row r="566" spans="1:44" x14ac:dyDescent="0.3">
      <c r="A566" s="12"/>
      <c r="B566" s="12"/>
      <c r="E566" s="93" t="s">
        <v>101</v>
      </c>
      <c r="F566" s="94"/>
      <c r="G566" s="94"/>
      <c r="H566" s="93" t="s">
        <v>144</v>
      </c>
      <c r="I566" s="94">
        <v>1000</v>
      </c>
      <c r="K566" s="47"/>
      <c r="L566" s="48"/>
      <c r="M566" s="48"/>
      <c r="N566" s="48"/>
      <c r="O566" s="48"/>
      <c r="P566" s="49"/>
      <c r="R566" s="112">
        <f>$I$561*R555/$I566</f>
        <v>0</v>
      </c>
      <c r="S566" s="110">
        <f>$I$561*S555/$I566</f>
        <v>0</v>
      </c>
      <c r="T566" s="110">
        <f>$I$561*T555/$I566</f>
        <v>0</v>
      </c>
      <c r="U566" s="110">
        <f>$I$561*U555/$I566</f>
        <v>0</v>
      </c>
      <c r="V566" s="110">
        <f>$I$561*V555/$I566</f>
        <v>0</v>
      </c>
      <c r="X566" s="12"/>
      <c r="AP566" s="12"/>
      <c r="AQ566" s="12"/>
      <c r="AR566" s="12"/>
    </row>
    <row r="567" spans="1:44" x14ac:dyDescent="0.3">
      <c r="A567" s="12"/>
      <c r="B567" s="12"/>
      <c r="E567" s="95" t="s">
        <v>10</v>
      </c>
      <c r="F567" s="94"/>
      <c r="G567" s="94"/>
      <c r="H567" s="93" t="s">
        <v>144</v>
      </c>
      <c r="I567" s="94"/>
      <c r="K567" s="52"/>
      <c r="L567" s="53"/>
      <c r="M567" s="53"/>
      <c r="N567" s="53"/>
      <c r="O567" s="53"/>
      <c r="P567" s="54"/>
      <c r="R567" s="113">
        <f t="shared" ref="R567:V567" si="85">SUM(R565:R566)</f>
        <v>0</v>
      </c>
      <c r="S567" s="111">
        <f t="shared" si="85"/>
        <v>0</v>
      </c>
      <c r="T567" s="111">
        <f t="shared" si="85"/>
        <v>0</v>
      </c>
      <c r="U567" s="111">
        <f t="shared" si="85"/>
        <v>0</v>
      </c>
      <c r="V567" s="111">
        <f t="shared" si="85"/>
        <v>0</v>
      </c>
      <c r="X567" s="12"/>
      <c r="AP567" s="12"/>
      <c r="AQ567" s="12"/>
      <c r="AR567" s="12"/>
    </row>
    <row r="568" spans="1:44" ht="14.5" x14ac:dyDescent="0.35">
      <c r="A568" s="12"/>
      <c r="B568" s="12"/>
      <c r="C568" s="97"/>
      <c r="E568" s="97"/>
      <c r="F568" s="97"/>
      <c r="G568" s="97"/>
      <c r="H568" s="97"/>
      <c r="I568" s="97"/>
      <c r="Q568" s="97"/>
      <c r="X568" s="12"/>
      <c r="AP568" s="12"/>
      <c r="AQ568" s="12"/>
      <c r="AR568" s="12"/>
    </row>
    <row r="569" spans="1:44" x14ac:dyDescent="0.3">
      <c r="A569" s="12"/>
      <c r="B569" s="12"/>
      <c r="C569" s="12"/>
      <c r="E569" s="12"/>
      <c r="Q569" s="12"/>
      <c r="R569" s="12"/>
      <c r="S569" s="12"/>
      <c r="T569" s="12"/>
      <c r="U569" s="12"/>
      <c r="V569" s="12"/>
      <c r="X569" s="12"/>
      <c r="AP569" s="12"/>
      <c r="AQ569" s="12"/>
      <c r="AR569" s="12"/>
    </row>
    <row r="570" spans="1:44" ht="14.5" x14ac:dyDescent="0.35">
      <c r="A570" s="12"/>
      <c r="B570" s="12"/>
      <c r="C570" s="17" t="s">
        <v>220</v>
      </c>
      <c r="E570" s="97"/>
      <c r="F570" s="97"/>
      <c r="G570" s="97"/>
      <c r="H570" s="97"/>
      <c r="I570" s="97"/>
      <c r="Q570" s="97"/>
      <c r="X570" s="12"/>
      <c r="AP570" s="12"/>
      <c r="AQ570" s="12"/>
      <c r="AR570" s="12"/>
    </row>
    <row r="571" spans="1:44" ht="14.5" x14ac:dyDescent="0.35">
      <c r="A571" s="12"/>
      <c r="B571" s="12"/>
      <c r="C571" s="17"/>
      <c r="E571" s="16" t="s">
        <v>26</v>
      </c>
      <c r="F571" s="97"/>
      <c r="G571" s="16" t="s">
        <v>27</v>
      </c>
      <c r="H571" s="16" t="s">
        <v>162</v>
      </c>
      <c r="I571" s="97"/>
      <c r="K571" s="64"/>
      <c r="L571" s="65"/>
      <c r="M571" s="65"/>
      <c r="N571" s="65"/>
      <c r="O571" s="65"/>
      <c r="P571" s="66"/>
      <c r="R571" s="136" t="e">
        <f>R547/ R567</f>
        <v>#DIV/0!</v>
      </c>
      <c r="S571" s="137" t="e">
        <f>S547/ S567</f>
        <v>#DIV/0!</v>
      </c>
      <c r="T571" s="137" t="e">
        <f>T547/ T567</f>
        <v>#DIV/0!</v>
      </c>
      <c r="U571" s="137" t="e">
        <f>U547/ U567</f>
        <v>#DIV/0!</v>
      </c>
      <c r="V571" s="137" t="e">
        <f>V547/ V567</f>
        <v>#DIV/0!</v>
      </c>
      <c r="X571" s="12"/>
      <c r="AP571" s="12"/>
      <c r="AQ571" s="12"/>
      <c r="AR571" s="12"/>
    </row>
    <row r="572" spans="1:44" ht="14.5" x14ac:dyDescent="0.35">
      <c r="A572" s="12"/>
      <c r="B572" s="12"/>
      <c r="C572" s="17"/>
      <c r="E572" s="97"/>
      <c r="F572" s="97"/>
      <c r="G572" s="97"/>
      <c r="H572" s="97"/>
      <c r="I572" s="97"/>
      <c r="Q572" s="97"/>
      <c r="X572" s="12"/>
      <c r="AP572" s="12"/>
      <c r="AQ572" s="12"/>
      <c r="AR572" s="12"/>
    </row>
    <row r="573" spans="1:44" ht="14.5" x14ac:dyDescent="0.35">
      <c r="A573" s="12"/>
      <c r="B573" s="12"/>
      <c r="C573" s="17" t="s">
        <v>225</v>
      </c>
      <c r="E573" s="97"/>
      <c r="F573" s="97"/>
      <c r="G573" s="97"/>
      <c r="H573" s="97"/>
      <c r="I573" s="97"/>
      <c r="Q573" s="12"/>
      <c r="R573" s="12"/>
      <c r="S573" s="12"/>
      <c r="T573" s="12"/>
      <c r="U573" s="12"/>
      <c r="V573" s="12"/>
      <c r="X573" s="12"/>
      <c r="AP573" s="12"/>
      <c r="AQ573" s="12"/>
      <c r="AR573" s="12"/>
    </row>
    <row r="574" spans="1:44" ht="14.5" x14ac:dyDescent="0.35">
      <c r="A574" s="12"/>
      <c r="B574" s="12"/>
      <c r="C574" s="17"/>
      <c r="E574" s="97"/>
      <c r="F574" s="97"/>
      <c r="G574" s="97"/>
      <c r="H574" s="97"/>
      <c r="I574" s="97"/>
      <c r="Q574" s="12"/>
      <c r="R574" s="12"/>
      <c r="S574" s="12"/>
      <c r="T574" s="12"/>
      <c r="U574" s="12"/>
      <c r="V574" s="12"/>
      <c r="X574" s="12"/>
      <c r="AP574" s="12"/>
      <c r="AQ574" s="12"/>
      <c r="AR574" s="12"/>
    </row>
    <row r="575" spans="1:44" ht="14.5" x14ac:dyDescent="0.35">
      <c r="A575" s="12"/>
      <c r="B575" s="12"/>
      <c r="C575" s="97"/>
      <c r="E575" s="16" t="s">
        <v>226</v>
      </c>
      <c r="F575" s="97"/>
      <c r="G575" s="16" t="s">
        <v>27</v>
      </c>
      <c r="H575" s="16" t="s">
        <v>162</v>
      </c>
      <c r="I575" s="138">
        <v>0.54970170327594714</v>
      </c>
      <c r="Q575" s="12"/>
      <c r="R575" s="12"/>
      <c r="S575" s="12"/>
      <c r="T575" s="12"/>
      <c r="U575" s="12"/>
      <c r="V575" s="12"/>
      <c r="X575" s="12"/>
      <c r="AP575" s="12"/>
      <c r="AQ575" s="12"/>
      <c r="AR575" s="12"/>
    </row>
    <row r="576" spans="1:44" ht="14.5" x14ac:dyDescent="0.35">
      <c r="A576" s="12"/>
      <c r="B576" s="12"/>
      <c r="C576" s="97"/>
      <c r="E576" s="16" t="s">
        <v>149</v>
      </c>
      <c r="F576" s="97"/>
      <c r="G576" s="16" t="s">
        <v>27</v>
      </c>
      <c r="H576" s="16" t="s">
        <v>18</v>
      </c>
      <c r="I576" s="132">
        <v>0.1</v>
      </c>
      <c r="Q576" s="12"/>
      <c r="R576" s="12"/>
      <c r="S576" s="12"/>
      <c r="T576" s="12"/>
      <c r="U576" s="12"/>
      <c r="V576" s="12"/>
      <c r="X576" s="12"/>
      <c r="AP576" s="12"/>
      <c r="AQ576" s="12"/>
      <c r="AR576" s="12"/>
    </row>
    <row r="577" spans="1:44" ht="14.5" x14ac:dyDescent="0.35">
      <c r="A577" s="12"/>
      <c r="B577" s="12"/>
      <c r="C577" s="97"/>
      <c r="E577" s="97"/>
      <c r="F577" s="97"/>
      <c r="G577" s="97"/>
      <c r="H577" s="97"/>
      <c r="I577" s="97"/>
      <c r="Q577" s="97"/>
      <c r="X577" s="12"/>
      <c r="AP577" s="12"/>
      <c r="AQ577" s="12"/>
      <c r="AR577" s="12"/>
    </row>
    <row r="578" spans="1:44" ht="14.5" x14ac:dyDescent="0.35">
      <c r="A578" s="12"/>
      <c r="B578" s="12"/>
      <c r="C578" s="97"/>
      <c r="E578" s="16" t="s">
        <v>163</v>
      </c>
      <c r="F578" s="97"/>
      <c r="G578" s="16" t="s">
        <v>27</v>
      </c>
      <c r="H578" t="s">
        <v>66</v>
      </c>
      <c r="I578" s="97"/>
      <c r="K578" s="64"/>
      <c r="L578" s="65"/>
      <c r="M578" s="65"/>
      <c r="N578" s="65"/>
      <c r="O578" s="65"/>
      <c r="P578" s="66"/>
      <c r="R578" s="115" t="e">
        <f>IF(R571&lt;=$I$575*(1+$I$576), "OK", "ERROR")</f>
        <v>#DIV/0!</v>
      </c>
      <c r="S578" s="115" t="e">
        <f>IF(S571&lt;=$I$575*(1+$I$576), "OK", "ERROR")</f>
        <v>#DIV/0!</v>
      </c>
      <c r="T578" s="115" t="e">
        <f>IF(T571&lt;=$I$575*(1+$I$576), "OK", "ERROR")</f>
        <v>#DIV/0!</v>
      </c>
      <c r="U578" s="115" t="e">
        <f>IF(U571&lt;=$I$575*(1+$I$576), "OK", "ERROR")</f>
        <v>#DIV/0!</v>
      </c>
      <c r="V578" s="115" t="e">
        <f>IF(V571&lt;=$I$575*(1+$I$576), "OK", "ERROR")</f>
        <v>#DIV/0!</v>
      </c>
      <c r="X578" s="12"/>
      <c r="AP578" s="12"/>
      <c r="AQ578" s="12"/>
      <c r="AR578" s="12"/>
    </row>
    <row r="579" spans="1:44" x14ac:dyDescent="0.3">
      <c r="A579" s="12"/>
      <c r="B579" s="12"/>
      <c r="C579" s="12"/>
      <c r="E579" s="16"/>
      <c r="I579" s="12"/>
      <c r="Q579" s="12"/>
      <c r="R579" s="12"/>
      <c r="S579" s="12"/>
      <c r="T579" s="12"/>
      <c r="U579" s="12"/>
      <c r="V579" s="12"/>
      <c r="X579" s="12"/>
      <c r="AP579" s="12"/>
      <c r="AQ579" s="12"/>
      <c r="AR579" s="12"/>
    </row>
    <row r="580" spans="1:44" x14ac:dyDescent="0.3">
      <c r="A580" s="12"/>
      <c r="B580" s="13" t="s">
        <v>217</v>
      </c>
      <c r="C580" s="14"/>
      <c r="D580" s="14"/>
      <c r="E580" s="14"/>
      <c r="F580" s="15"/>
      <c r="G580" s="15"/>
      <c r="H580" s="15"/>
      <c r="I580" s="14"/>
      <c r="J580" s="14"/>
      <c r="K580" s="15"/>
      <c r="L580" s="15"/>
      <c r="M580" s="15"/>
      <c r="N580" s="15"/>
      <c r="O580" s="15"/>
      <c r="P580" s="15"/>
      <c r="Q580" s="14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4"/>
      <c r="AR580" s="17"/>
    </row>
    <row r="581" spans="1:44" x14ac:dyDescent="0.3">
      <c r="B581" s="12"/>
    </row>
    <row r="582" spans="1:44" x14ac:dyDescent="0.3">
      <c r="A582" s="12"/>
      <c r="B582" s="12"/>
      <c r="C582" s="17" t="s">
        <v>158</v>
      </c>
      <c r="E582" s="16"/>
      <c r="F582" s="16"/>
      <c r="G582" s="16"/>
      <c r="K582" s="107"/>
      <c r="L582" s="107"/>
      <c r="M582" s="107"/>
      <c r="N582" s="107"/>
      <c r="O582" s="107"/>
      <c r="P582" s="107"/>
      <c r="X582" s="12"/>
      <c r="AP582" s="12"/>
      <c r="AQ582" s="12"/>
      <c r="AR582" s="12"/>
    </row>
    <row r="583" spans="1:44" x14ac:dyDescent="0.3">
      <c r="A583" s="12"/>
      <c r="B583" s="12"/>
      <c r="C583" s="16"/>
      <c r="E583" s="16" t="s">
        <v>26</v>
      </c>
      <c r="F583" s="16"/>
      <c r="G583" s="16" t="s">
        <v>30</v>
      </c>
      <c r="H583" s="16" t="s">
        <v>28</v>
      </c>
      <c r="I583" s="94"/>
      <c r="J583" s="94"/>
      <c r="K583" s="52"/>
      <c r="L583" s="53"/>
      <c r="M583" s="53"/>
      <c r="N583" s="53"/>
      <c r="O583" s="53"/>
      <c r="P583" s="54"/>
      <c r="R583" s="38">
        <f>R109</f>
        <v>0</v>
      </c>
      <c r="S583" s="38">
        <f>S109</f>
        <v>0</v>
      </c>
      <c r="T583" s="38">
        <f>T109</f>
        <v>0</v>
      </c>
      <c r="U583" s="38">
        <f>U109</f>
        <v>0</v>
      </c>
      <c r="V583" s="38">
        <f>V109</f>
        <v>0</v>
      </c>
      <c r="X583" s="12"/>
      <c r="AP583" s="12"/>
      <c r="AQ583" s="12"/>
      <c r="AR583" s="12"/>
    </row>
    <row r="584" spans="1:44" ht="14.5" x14ac:dyDescent="0.35">
      <c r="A584" s="12"/>
      <c r="B584" s="12"/>
      <c r="C584" s="97"/>
      <c r="E584" s="97"/>
      <c r="F584" s="97"/>
      <c r="G584" s="97"/>
      <c r="H584" s="97"/>
      <c r="I584" s="97"/>
      <c r="J584" s="97"/>
      <c r="R584" s="12"/>
      <c r="S584" s="12"/>
      <c r="T584" s="12"/>
      <c r="U584" s="12"/>
      <c r="V584" s="12"/>
      <c r="X584" s="12"/>
      <c r="AP584" s="12"/>
      <c r="AQ584" s="12"/>
      <c r="AR584" s="12"/>
    </row>
    <row r="585" spans="1:44" x14ac:dyDescent="0.3">
      <c r="A585" s="12"/>
      <c r="B585" s="12"/>
      <c r="C585" s="28" t="s">
        <v>164</v>
      </c>
      <c r="E585" s="93"/>
      <c r="F585" s="94"/>
      <c r="G585" s="94"/>
      <c r="H585" s="93"/>
      <c r="I585" s="94"/>
      <c r="X585" s="12"/>
      <c r="AP585" s="12"/>
      <c r="AQ585" s="12"/>
      <c r="AR585" s="12"/>
    </row>
    <row r="586" spans="1:44" x14ac:dyDescent="0.3">
      <c r="A586" s="12"/>
      <c r="B586" s="12"/>
      <c r="E586" s="93" t="s">
        <v>138</v>
      </c>
      <c r="F586" s="94"/>
      <c r="G586" s="94"/>
      <c r="H586" s="93"/>
      <c r="I586" s="122"/>
      <c r="X586" s="12"/>
      <c r="AP586" s="12"/>
      <c r="AQ586" s="12"/>
      <c r="AR586" s="12"/>
    </row>
    <row r="587" spans="1:44" ht="14.5" x14ac:dyDescent="0.35">
      <c r="A587" s="12"/>
      <c r="B587" s="12"/>
      <c r="C587" s="97"/>
      <c r="E587" s="97"/>
      <c r="F587" s="97"/>
      <c r="G587" s="97"/>
      <c r="H587" s="97"/>
      <c r="I587" s="97"/>
      <c r="Q587" s="97"/>
      <c r="X587" s="12"/>
      <c r="AP587" s="12"/>
      <c r="AQ587" s="12"/>
      <c r="AR587" s="12"/>
    </row>
    <row r="588" spans="1:44" x14ac:dyDescent="0.3">
      <c r="A588" s="12"/>
      <c r="B588" s="12"/>
      <c r="C588" s="28" t="s">
        <v>160</v>
      </c>
      <c r="E588" s="28"/>
      <c r="X588" s="12"/>
      <c r="AP588" s="12"/>
      <c r="AQ588" s="12"/>
      <c r="AR588" s="12"/>
    </row>
    <row r="589" spans="1:44" x14ac:dyDescent="0.3">
      <c r="A589" s="12"/>
      <c r="B589" s="12"/>
      <c r="X589" s="12"/>
      <c r="AP589" s="12"/>
      <c r="AQ589" s="12"/>
      <c r="AR589" s="12"/>
    </row>
    <row r="590" spans="1:44" x14ac:dyDescent="0.3">
      <c r="A590" s="12"/>
      <c r="B590" s="12"/>
      <c r="E590" s="93" t="s">
        <v>100</v>
      </c>
      <c r="F590" s="94"/>
      <c r="G590" s="94"/>
      <c r="H590" s="93" t="s">
        <v>36</v>
      </c>
      <c r="I590" s="94"/>
      <c r="K590" s="42"/>
      <c r="L590" s="43"/>
      <c r="M590" s="43"/>
      <c r="N590" s="43"/>
      <c r="O590" s="43"/>
      <c r="P590" s="44"/>
      <c r="R590" s="112">
        <f t="shared" ref="R590:V591" si="86">R135*$I$586</f>
        <v>0</v>
      </c>
      <c r="S590" s="110">
        <f t="shared" si="86"/>
        <v>0</v>
      </c>
      <c r="T590" s="110">
        <f t="shared" si="86"/>
        <v>0</v>
      </c>
      <c r="U590" s="110">
        <f t="shared" si="86"/>
        <v>0</v>
      </c>
      <c r="V590" s="110">
        <f t="shared" si="86"/>
        <v>0</v>
      </c>
      <c r="X590" s="12"/>
      <c r="AP590" s="12"/>
      <c r="AQ590" s="12"/>
      <c r="AR590" s="12"/>
    </row>
    <row r="591" spans="1:44" x14ac:dyDescent="0.3">
      <c r="A591" s="12"/>
      <c r="B591" s="12"/>
      <c r="E591" s="93" t="s">
        <v>101</v>
      </c>
      <c r="F591" s="94"/>
      <c r="G591" s="94"/>
      <c r="H591" s="93" t="s">
        <v>36</v>
      </c>
      <c r="I591" s="94"/>
      <c r="K591" s="47"/>
      <c r="L591" s="48"/>
      <c r="M591" s="48"/>
      <c r="N591" s="48"/>
      <c r="O591" s="48"/>
      <c r="P591" s="49"/>
      <c r="R591" s="112">
        <f t="shared" si="86"/>
        <v>0</v>
      </c>
      <c r="S591" s="110">
        <f t="shared" si="86"/>
        <v>0</v>
      </c>
      <c r="T591" s="110">
        <f t="shared" si="86"/>
        <v>0</v>
      </c>
      <c r="U591" s="110">
        <f t="shared" si="86"/>
        <v>0</v>
      </c>
      <c r="V591" s="110">
        <f t="shared" si="86"/>
        <v>0</v>
      </c>
      <c r="X591" s="12"/>
      <c r="AP591" s="12"/>
      <c r="AQ591" s="12"/>
      <c r="AR591" s="12"/>
    </row>
    <row r="592" spans="1:44" x14ac:dyDescent="0.3">
      <c r="A592" s="12"/>
      <c r="B592" s="12"/>
      <c r="E592" s="95" t="s">
        <v>10</v>
      </c>
      <c r="F592" s="94"/>
      <c r="G592" s="94"/>
      <c r="H592" s="93" t="s">
        <v>36</v>
      </c>
      <c r="I592" s="94"/>
      <c r="K592" s="52"/>
      <c r="L592" s="53"/>
      <c r="M592" s="53"/>
      <c r="N592" s="53"/>
      <c r="O592" s="53"/>
      <c r="P592" s="54"/>
      <c r="R592" s="113">
        <f t="shared" ref="R592:V592" si="87">SUM(R590:R591)</f>
        <v>0</v>
      </c>
      <c r="S592" s="111">
        <f t="shared" si="87"/>
        <v>0</v>
      </c>
      <c r="T592" s="111">
        <f t="shared" si="87"/>
        <v>0</v>
      </c>
      <c r="U592" s="111">
        <f t="shared" si="87"/>
        <v>0</v>
      </c>
      <c r="V592" s="111">
        <f t="shared" si="87"/>
        <v>0</v>
      </c>
      <c r="X592" s="12"/>
      <c r="AP592" s="12"/>
      <c r="AQ592" s="12"/>
      <c r="AR592" s="12"/>
    </row>
    <row r="593" spans="1:44" ht="14.5" x14ac:dyDescent="0.35">
      <c r="A593" s="12"/>
      <c r="B593" s="12"/>
      <c r="C593" s="97"/>
      <c r="E593" s="97"/>
      <c r="F593" s="97"/>
      <c r="G593" s="97"/>
      <c r="H593" s="97"/>
      <c r="I593" s="97"/>
      <c r="Q593" s="97"/>
      <c r="X593" s="12"/>
      <c r="AP593" s="12"/>
      <c r="AQ593" s="12"/>
      <c r="AR593" s="12"/>
    </row>
    <row r="594" spans="1:44" ht="14.5" x14ac:dyDescent="0.35">
      <c r="A594" s="12"/>
      <c r="B594" s="12"/>
      <c r="C594" s="28" t="s">
        <v>140</v>
      </c>
      <c r="E594" s="97"/>
      <c r="F594" s="97"/>
      <c r="G594" s="97"/>
      <c r="H594" s="97"/>
      <c r="I594" s="97"/>
      <c r="Q594" s="12"/>
      <c r="R594" s="12"/>
      <c r="S594" s="12"/>
      <c r="T594" s="12"/>
      <c r="U594" s="12"/>
      <c r="V594" s="12"/>
      <c r="X594" s="12"/>
      <c r="AP594" s="12"/>
      <c r="AQ594" s="12"/>
      <c r="AR594" s="12"/>
    </row>
    <row r="595" spans="1:44" ht="14.5" x14ac:dyDescent="0.35">
      <c r="A595" s="12"/>
      <c r="B595" s="12"/>
      <c r="C595" s="97"/>
      <c r="E595" s="97"/>
      <c r="F595" s="97"/>
      <c r="G595" s="97"/>
      <c r="I595" s="12"/>
      <c r="Q595" s="12"/>
      <c r="R595" s="12"/>
      <c r="S595" s="12"/>
      <c r="T595" s="12"/>
      <c r="U595" s="12"/>
      <c r="V595" s="12"/>
      <c r="X595" s="12"/>
      <c r="AP595" s="12"/>
      <c r="AQ595" s="12"/>
      <c r="AR595" s="12"/>
    </row>
    <row r="596" spans="1:44" ht="14.5" x14ac:dyDescent="0.35">
      <c r="A596" s="12"/>
      <c r="B596" s="12"/>
      <c r="C596" s="97"/>
      <c r="E596" s="93" t="s">
        <v>100</v>
      </c>
      <c r="F596" s="97"/>
      <c r="G596" s="97"/>
      <c r="H596" s="93" t="s">
        <v>141</v>
      </c>
      <c r="I596" s="135">
        <v>2.9</v>
      </c>
      <c r="Q596" s="12"/>
      <c r="R596" s="12"/>
      <c r="S596" s="12"/>
      <c r="T596" s="12"/>
      <c r="U596" s="12"/>
      <c r="V596" s="12"/>
      <c r="X596" s="12"/>
      <c r="AP596" s="12"/>
      <c r="AQ596" s="12"/>
      <c r="AR596" s="12"/>
    </row>
    <row r="597" spans="1:44" ht="14.5" x14ac:dyDescent="0.35">
      <c r="A597" s="12"/>
      <c r="B597" s="12"/>
      <c r="C597" s="97"/>
      <c r="E597" s="93" t="s">
        <v>142</v>
      </c>
      <c r="F597" s="97"/>
      <c r="G597" s="97"/>
      <c r="H597" s="93" t="s">
        <v>141</v>
      </c>
      <c r="I597" s="135">
        <v>1.3</v>
      </c>
      <c r="Q597" s="12"/>
      <c r="R597" s="12"/>
      <c r="S597" s="12"/>
      <c r="T597" s="12"/>
      <c r="U597" s="12"/>
      <c r="V597" s="12"/>
      <c r="X597" s="12"/>
      <c r="AP597" s="12"/>
      <c r="AQ597" s="12"/>
      <c r="AR597" s="12"/>
    </row>
    <row r="598" spans="1:44" ht="14.5" x14ac:dyDescent="0.35">
      <c r="A598" s="12"/>
      <c r="B598" s="12"/>
      <c r="C598" s="97"/>
      <c r="E598" s="97"/>
      <c r="F598" s="97"/>
      <c r="G598" s="97"/>
      <c r="H598" s="97"/>
      <c r="I598" s="97"/>
      <c r="Q598" s="12"/>
      <c r="R598" s="12"/>
      <c r="S598" s="12"/>
      <c r="T598" s="12"/>
      <c r="U598" s="12"/>
      <c r="V598" s="12"/>
      <c r="X598" s="12"/>
      <c r="AP598" s="12"/>
      <c r="AQ598" s="12"/>
      <c r="AR598" s="12"/>
    </row>
    <row r="599" spans="1:44" x14ac:dyDescent="0.3">
      <c r="A599" s="12"/>
      <c r="B599" s="12"/>
      <c r="C599" s="28" t="s">
        <v>161</v>
      </c>
      <c r="E599" s="28"/>
      <c r="Q599" s="12"/>
      <c r="R599" s="12"/>
      <c r="S599" s="12"/>
      <c r="T599" s="12"/>
      <c r="U599" s="12"/>
      <c r="V599" s="12"/>
      <c r="X599" s="12"/>
      <c r="AP599" s="12"/>
      <c r="AQ599" s="12"/>
      <c r="AR599" s="12"/>
    </row>
    <row r="600" spans="1:44" x14ac:dyDescent="0.3">
      <c r="A600" s="12"/>
      <c r="B600" s="12"/>
      <c r="X600" s="12"/>
      <c r="AP600" s="12"/>
      <c r="AQ600" s="12"/>
      <c r="AR600" s="12"/>
    </row>
    <row r="601" spans="1:44" x14ac:dyDescent="0.3">
      <c r="A601" s="12"/>
      <c r="B601" s="12"/>
      <c r="E601" s="93" t="s">
        <v>100</v>
      </c>
      <c r="F601" s="94"/>
      <c r="G601" s="94"/>
      <c r="H601" s="93" t="s">
        <v>144</v>
      </c>
      <c r="I601" s="94">
        <v>1000</v>
      </c>
      <c r="K601" s="42"/>
      <c r="L601" s="43"/>
      <c r="M601" s="43"/>
      <c r="N601" s="43"/>
      <c r="O601" s="43"/>
      <c r="P601" s="44"/>
      <c r="R601" s="112">
        <f>$I$596*R590/$I601</f>
        <v>0</v>
      </c>
      <c r="S601" s="110">
        <f>$I$560*S590/$I601</f>
        <v>0</v>
      </c>
      <c r="T601" s="110">
        <f>$I$560*T590/$I601</f>
        <v>0</v>
      </c>
      <c r="U601" s="110">
        <f>$I$560*U590/$I601</f>
        <v>0</v>
      </c>
      <c r="V601" s="110">
        <f>$I$560*V590/$I601</f>
        <v>0</v>
      </c>
      <c r="X601" s="12"/>
      <c r="AP601" s="12"/>
      <c r="AQ601" s="12"/>
      <c r="AR601" s="12"/>
    </row>
    <row r="602" spans="1:44" x14ac:dyDescent="0.3">
      <c r="A602" s="12"/>
      <c r="B602" s="12"/>
      <c r="E602" s="93" t="s">
        <v>101</v>
      </c>
      <c r="F602" s="94"/>
      <c r="G602" s="94"/>
      <c r="H602" s="93" t="s">
        <v>144</v>
      </c>
      <c r="I602" s="94">
        <v>1000</v>
      </c>
      <c r="K602" s="47"/>
      <c r="L602" s="48"/>
      <c r="M602" s="48"/>
      <c r="N602" s="48"/>
      <c r="O602" s="48"/>
      <c r="P602" s="49"/>
      <c r="R602" s="112">
        <f t="shared" ref="R602:V602" si="88">$I$597*R591/$I602</f>
        <v>0</v>
      </c>
      <c r="S602" s="110">
        <f t="shared" si="88"/>
        <v>0</v>
      </c>
      <c r="T602" s="110">
        <f t="shared" si="88"/>
        <v>0</v>
      </c>
      <c r="U602" s="110">
        <f t="shared" si="88"/>
        <v>0</v>
      </c>
      <c r="V602" s="110">
        <f t="shared" si="88"/>
        <v>0</v>
      </c>
      <c r="X602" s="12"/>
      <c r="AP602" s="12"/>
      <c r="AQ602" s="12"/>
      <c r="AR602" s="12"/>
    </row>
    <row r="603" spans="1:44" x14ac:dyDescent="0.3">
      <c r="A603" s="12"/>
      <c r="B603" s="12"/>
      <c r="E603" s="95" t="s">
        <v>10</v>
      </c>
      <c r="F603" s="94"/>
      <c r="G603" s="94"/>
      <c r="H603" s="93" t="s">
        <v>144</v>
      </c>
      <c r="I603" s="94"/>
      <c r="K603" s="52"/>
      <c r="L603" s="53"/>
      <c r="M603" s="53"/>
      <c r="N603" s="53"/>
      <c r="O603" s="53"/>
      <c r="P603" s="54"/>
      <c r="R603" s="113">
        <f t="shared" ref="R603:V603" si="89">SUM(R601:R602)</f>
        <v>0</v>
      </c>
      <c r="S603" s="111">
        <f t="shared" si="89"/>
        <v>0</v>
      </c>
      <c r="T603" s="111">
        <f t="shared" si="89"/>
        <v>0</v>
      </c>
      <c r="U603" s="111">
        <f t="shared" si="89"/>
        <v>0</v>
      </c>
      <c r="V603" s="111">
        <f t="shared" si="89"/>
        <v>0</v>
      </c>
      <c r="X603" s="12"/>
      <c r="AP603" s="12"/>
      <c r="AQ603" s="12"/>
      <c r="AR603" s="12"/>
    </row>
    <row r="604" spans="1:44" ht="14.5" x14ac:dyDescent="0.35">
      <c r="A604" s="12"/>
      <c r="B604" s="12"/>
      <c r="C604" s="97"/>
      <c r="E604" s="97"/>
      <c r="F604" s="97"/>
      <c r="G604" s="97"/>
      <c r="H604" s="97"/>
      <c r="I604" s="97"/>
      <c r="Q604" s="97"/>
      <c r="X604" s="12"/>
      <c r="AP604" s="12"/>
      <c r="AQ604" s="12"/>
      <c r="AR604" s="12"/>
    </row>
    <row r="605" spans="1:44" x14ac:dyDescent="0.3">
      <c r="A605" s="12"/>
      <c r="B605" s="12"/>
      <c r="C605" s="12"/>
      <c r="E605" s="12"/>
      <c r="Q605" s="12"/>
      <c r="R605" s="12"/>
      <c r="S605" s="12"/>
      <c r="T605" s="12"/>
      <c r="U605" s="12"/>
      <c r="V605" s="12"/>
      <c r="X605" s="12"/>
      <c r="AP605" s="12"/>
      <c r="AQ605" s="12"/>
      <c r="AR605" s="12"/>
    </row>
    <row r="606" spans="1:44" ht="14.5" x14ac:dyDescent="0.35">
      <c r="A606" s="12"/>
      <c r="B606" s="12"/>
      <c r="C606" s="17" t="s">
        <v>220</v>
      </c>
      <c r="E606" s="97"/>
      <c r="F606" s="97"/>
      <c r="G606" s="97"/>
      <c r="H606" s="97"/>
      <c r="I606" s="97"/>
      <c r="Q606" s="97"/>
      <c r="X606" s="12"/>
      <c r="AP606" s="12"/>
      <c r="AQ606" s="12"/>
      <c r="AR606" s="12"/>
    </row>
    <row r="607" spans="1:44" ht="14.5" x14ac:dyDescent="0.35">
      <c r="A607" s="12"/>
      <c r="B607" s="12"/>
      <c r="C607" s="17"/>
      <c r="E607" s="16" t="s">
        <v>26</v>
      </c>
      <c r="F607" s="97"/>
      <c r="G607" s="16" t="s">
        <v>30</v>
      </c>
      <c r="H607" s="16" t="s">
        <v>162</v>
      </c>
      <c r="I607" s="97"/>
      <c r="K607" s="64"/>
      <c r="L607" s="65"/>
      <c r="M607" s="65"/>
      <c r="N607" s="65"/>
      <c r="O607" s="65"/>
      <c r="P607" s="66"/>
      <c r="R607" s="136" t="e">
        <f>R583/ R603</f>
        <v>#DIV/0!</v>
      </c>
      <c r="S607" s="137" t="e">
        <f>S583/ S603</f>
        <v>#DIV/0!</v>
      </c>
      <c r="T607" s="137" t="e">
        <f>T583/ T603</f>
        <v>#DIV/0!</v>
      </c>
      <c r="U607" s="137" t="e">
        <f>U583/ U603</f>
        <v>#DIV/0!</v>
      </c>
      <c r="V607" s="137" t="e">
        <f>V583/ V603</f>
        <v>#DIV/0!</v>
      </c>
      <c r="X607" s="12"/>
      <c r="AP607" s="12"/>
      <c r="AQ607" s="12"/>
      <c r="AR607" s="12"/>
    </row>
    <row r="608" spans="1:44" ht="14.5" x14ac:dyDescent="0.35">
      <c r="A608" s="12"/>
      <c r="B608" s="12"/>
      <c r="C608" s="17"/>
      <c r="E608" s="97"/>
      <c r="F608" s="97"/>
      <c r="G608" s="97"/>
      <c r="H608" s="97"/>
      <c r="I608" s="97"/>
      <c r="Q608" s="97"/>
      <c r="X608" s="12"/>
      <c r="AP608" s="12"/>
      <c r="AQ608" s="12"/>
      <c r="AR608" s="12"/>
    </row>
    <row r="609" spans="1:44" ht="14.5" x14ac:dyDescent="0.35">
      <c r="A609" s="12"/>
      <c r="B609" s="12"/>
      <c r="C609" s="17" t="s">
        <v>225</v>
      </c>
      <c r="E609" s="97"/>
      <c r="F609" s="97"/>
      <c r="G609" s="97"/>
      <c r="H609" s="97"/>
      <c r="I609" s="97"/>
      <c r="Q609" s="12"/>
      <c r="R609" s="12"/>
      <c r="S609" s="12"/>
      <c r="T609" s="12"/>
      <c r="U609" s="12"/>
      <c r="V609" s="12"/>
      <c r="X609" s="12"/>
      <c r="AP609" s="12"/>
      <c r="AQ609" s="12"/>
      <c r="AR609" s="12"/>
    </row>
    <row r="610" spans="1:44" ht="14.5" x14ac:dyDescent="0.35">
      <c r="A610" s="12"/>
      <c r="B610" s="12"/>
      <c r="C610" s="17"/>
      <c r="E610" s="97"/>
      <c r="F610" s="97"/>
      <c r="G610" s="97"/>
      <c r="H610" s="97"/>
      <c r="I610" s="97"/>
      <c r="Q610" s="12"/>
      <c r="R610" s="12"/>
      <c r="S610" s="12"/>
      <c r="T610" s="12"/>
      <c r="U610" s="12"/>
      <c r="V610" s="12"/>
      <c r="X610" s="12"/>
      <c r="AP610" s="12"/>
      <c r="AQ610" s="12"/>
      <c r="AR610" s="12"/>
    </row>
    <row r="611" spans="1:44" ht="14.5" x14ac:dyDescent="0.35">
      <c r="A611" s="12"/>
      <c r="B611" s="12"/>
      <c r="C611" s="97"/>
      <c r="E611" s="16" t="s">
        <v>226</v>
      </c>
      <c r="F611" s="97"/>
      <c r="G611" s="16" t="s">
        <v>30</v>
      </c>
      <c r="H611" s="16" t="s">
        <v>162</v>
      </c>
      <c r="I611" s="138">
        <v>0.2378150811526509</v>
      </c>
      <c r="Q611" s="12"/>
      <c r="R611" s="12"/>
      <c r="S611" s="12"/>
      <c r="T611" s="12"/>
      <c r="U611" s="12"/>
      <c r="V611" s="12"/>
      <c r="X611" s="12"/>
      <c r="AP611" s="12"/>
      <c r="AQ611" s="12"/>
      <c r="AR611" s="12"/>
    </row>
    <row r="612" spans="1:44" ht="14.5" x14ac:dyDescent="0.35">
      <c r="A612" s="12"/>
      <c r="B612" s="12"/>
      <c r="C612" s="97"/>
      <c r="E612" s="16" t="s">
        <v>149</v>
      </c>
      <c r="F612" s="97"/>
      <c r="G612" s="16" t="s">
        <v>30</v>
      </c>
      <c r="H612" s="16" t="s">
        <v>18</v>
      </c>
      <c r="I612" s="132">
        <v>0.1</v>
      </c>
      <c r="Q612" s="12"/>
      <c r="R612" s="12"/>
      <c r="S612" s="12"/>
      <c r="T612" s="12"/>
      <c r="U612" s="12"/>
      <c r="V612" s="12"/>
      <c r="X612" s="12"/>
      <c r="AP612" s="12"/>
      <c r="AQ612" s="12"/>
      <c r="AR612" s="12"/>
    </row>
    <row r="613" spans="1:44" ht="14.5" x14ac:dyDescent="0.35">
      <c r="A613" s="12"/>
      <c r="B613" s="12"/>
      <c r="C613" s="97"/>
      <c r="E613" s="97"/>
      <c r="F613" s="97"/>
      <c r="G613" s="97"/>
      <c r="H613" s="97"/>
      <c r="I613" s="97"/>
      <c r="Q613" s="97"/>
      <c r="X613" s="12"/>
      <c r="AP613" s="12"/>
      <c r="AQ613" s="12"/>
      <c r="AR613" s="12"/>
    </row>
    <row r="614" spans="1:44" ht="14.5" x14ac:dyDescent="0.35">
      <c r="A614" s="12"/>
      <c r="B614" s="12"/>
      <c r="C614" s="97"/>
      <c r="E614" s="16" t="s">
        <v>163</v>
      </c>
      <c r="F614" s="97"/>
      <c r="G614" s="16" t="s">
        <v>30</v>
      </c>
      <c r="H614" t="s">
        <v>66</v>
      </c>
      <c r="I614" s="97"/>
      <c r="K614" s="64"/>
      <c r="L614" s="65"/>
      <c r="M614" s="65"/>
      <c r="N614" s="65"/>
      <c r="O614" s="65"/>
      <c r="P614" s="66"/>
      <c r="R614" s="115" t="e">
        <f t="shared" ref="R614:V614" si="90">IF(R607&lt;=$I$611*(1+$I$612), "OK", "ERROR")</f>
        <v>#DIV/0!</v>
      </c>
      <c r="S614" s="115" t="e">
        <f t="shared" si="90"/>
        <v>#DIV/0!</v>
      </c>
      <c r="T614" s="115" t="e">
        <f t="shared" si="90"/>
        <v>#DIV/0!</v>
      </c>
      <c r="U614" s="115" t="e">
        <f t="shared" si="90"/>
        <v>#DIV/0!</v>
      </c>
      <c r="V614" s="115" t="e">
        <f t="shared" si="90"/>
        <v>#DIV/0!</v>
      </c>
      <c r="X614" s="12"/>
      <c r="AP614" s="12"/>
      <c r="AQ614" s="12"/>
      <c r="AR614" s="12"/>
    </row>
    <row r="615" spans="1:44" x14ac:dyDescent="0.3">
      <c r="A615" s="12"/>
      <c r="B615" s="12"/>
      <c r="C615" s="12"/>
      <c r="E615" s="16"/>
      <c r="I615" s="12"/>
      <c r="Q615" s="12"/>
      <c r="R615" s="12"/>
      <c r="S615" s="12"/>
      <c r="T615" s="12"/>
      <c r="U615" s="12"/>
      <c r="V615" s="12"/>
      <c r="X615" s="12"/>
      <c r="AP615" s="12"/>
      <c r="AQ615" s="12"/>
      <c r="AR615" s="12"/>
    </row>
    <row r="616" spans="1:44" x14ac:dyDescent="0.3">
      <c r="A616" s="12"/>
      <c r="B616" s="13" t="s">
        <v>218</v>
      </c>
      <c r="C616" s="14"/>
      <c r="D616" s="14"/>
      <c r="E616" s="14"/>
      <c r="F616" s="15"/>
      <c r="G616" s="15"/>
      <c r="H616" s="15"/>
      <c r="I616" s="14"/>
      <c r="J616" s="14"/>
      <c r="K616" s="15"/>
      <c r="L616" s="15"/>
      <c r="M616" s="15"/>
      <c r="N616" s="15"/>
      <c r="O616" s="15"/>
      <c r="P616" s="15"/>
      <c r="Q616" s="14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4"/>
      <c r="AR616" s="17"/>
    </row>
    <row r="617" spans="1:44" x14ac:dyDescent="0.3">
      <c r="B617" s="12"/>
    </row>
    <row r="618" spans="1:44" x14ac:dyDescent="0.3">
      <c r="A618" s="12"/>
      <c r="B618" s="12"/>
      <c r="C618" s="17" t="s">
        <v>158</v>
      </c>
      <c r="E618" s="16"/>
      <c r="F618" s="16"/>
      <c r="G618" s="16"/>
      <c r="X618" s="12"/>
      <c r="AP618" s="12"/>
      <c r="AQ618" s="12"/>
      <c r="AR618" s="12"/>
    </row>
    <row r="619" spans="1:44" x14ac:dyDescent="0.3">
      <c r="A619" s="12"/>
      <c r="B619" s="12"/>
      <c r="C619" s="16"/>
      <c r="E619" s="16" t="s">
        <v>29</v>
      </c>
      <c r="F619" s="16"/>
      <c r="G619" s="22" t="s">
        <v>27</v>
      </c>
      <c r="H619" s="16" t="s">
        <v>28</v>
      </c>
      <c r="I619" s="94"/>
      <c r="J619" s="94"/>
      <c r="K619" s="64"/>
      <c r="L619" s="65"/>
      <c r="M619" s="65"/>
      <c r="N619" s="65"/>
      <c r="O619" s="65"/>
      <c r="P619" s="66"/>
      <c r="R619" s="38">
        <f>R108</f>
        <v>0</v>
      </c>
      <c r="S619" s="38">
        <f>S108</f>
        <v>0</v>
      </c>
      <c r="T619" s="38">
        <f>T108</f>
        <v>0</v>
      </c>
      <c r="U619" s="38">
        <f>U108</f>
        <v>0</v>
      </c>
      <c r="V619" s="38">
        <f>V108</f>
        <v>0</v>
      </c>
      <c r="X619" s="12"/>
      <c r="AP619" s="12"/>
      <c r="AQ619" s="12"/>
      <c r="AR619" s="12"/>
    </row>
    <row r="620" spans="1:44" ht="14.5" x14ac:dyDescent="0.35">
      <c r="A620" s="12"/>
      <c r="B620" s="12"/>
      <c r="C620" s="97"/>
      <c r="E620" s="97"/>
      <c r="F620" s="97"/>
      <c r="G620" s="97"/>
      <c r="H620" s="97"/>
      <c r="I620" s="97"/>
      <c r="J620" s="97"/>
      <c r="R620" s="12"/>
      <c r="S620" s="12"/>
      <c r="T620" s="12"/>
      <c r="U620" s="12"/>
      <c r="V620" s="12"/>
      <c r="X620" s="12"/>
      <c r="AP620" s="12"/>
      <c r="AQ620" s="12"/>
      <c r="AR620" s="12"/>
    </row>
    <row r="621" spans="1:44" x14ac:dyDescent="0.3">
      <c r="A621" s="12"/>
      <c r="B621" s="12"/>
      <c r="C621" s="28" t="s">
        <v>165</v>
      </c>
      <c r="E621" s="93"/>
      <c r="F621" s="94"/>
      <c r="G621" s="94"/>
      <c r="H621" s="93"/>
      <c r="I621" s="94"/>
      <c r="X621" s="12"/>
      <c r="AP621" s="12"/>
      <c r="AQ621" s="12"/>
      <c r="AR621" s="12"/>
    </row>
    <row r="622" spans="1:44" x14ac:dyDescent="0.3">
      <c r="A622" s="12"/>
      <c r="B622" s="12"/>
      <c r="E622" s="93" t="s">
        <v>138</v>
      </c>
      <c r="F622" s="94"/>
      <c r="G622" s="94"/>
      <c r="H622" s="93"/>
      <c r="I622" s="119"/>
      <c r="X622" s="12"/>
      <c r="AP622" s="12"/>
      <c r="AQ622" s="12"/>
      <c r="AR622" s="12"/>
    </row>
    <row r="623" spans="1:44" ht="14.5" x14ac:dyDescent="0.35">
      <c r="A623" s="12"/>
      <c r="B623" s="12"/>
      <c r="C623" s="97"/>
      <c r="E623" s="97"/>
      <c r="F623" s="97"/>
      <c r="G623" s="97"/>
      <c r="H623" s="97"/>
      <c r="I623" s="97"/>
      <c r="Q623" s="97"/>
      <c r="X623" s="12"/>
      <c r="AP623" s="12"/>
      <c r="AQ623" s="12"/>
      <c r="AR623" s="12"/>
    </row>
    <row r="624" spans="1:44" x14ac:dyDescent="0.3">
      <c r="A624" s="12"/>
      <c r="B624" s="12"/>
      <c r="C624" s="28" t="s">
        <v>160</v>
      </c>
      <c r="E624" s="28"/>
      <c r="X624" s="12"/>
      <c r="AP624" s="12"/>
      <c r="AQ624" s="12"/>
      <c r="AR624" s="12"/>
    </row>
    <row r="625" spans="1:44" x14ac:dyDescent="0.3">
      <c r="A625" s="12"/>
      <c r="B625" s="12"/>
      <c r="X625" s="12"/>
      <c r="AP625" s="12"/>
      <c r="AQ625" s="12"/>
      <c r="AR625" s="12"/>
    </row>
    <row r="626" spans="1:44" x14ac:dyDescent="0.3">
      <c r="A626" s="12"/>
      <c r="B626" s="12"/>
      <c r="E626" s="93" t="s">
        <v>100</v>
      </c>
      <c r="F626" s="94"/>
      <c r="G626" s="94"/>
      <c r="H626" s="93" t="s">
        <v>36</v>
      </c>
      <c r="I626" s="94"/>
      <c r="K626" s="42"/>
      <c r="L626" s="43"/>
      <c r="M626" s="43"/>
      <c r="N626" s="43"/>
      <c r="O626" s="43"/>
      <c r="P626" s="44"/>
      <c r="R626" s="112">
        <f>R135*$I622</f>
        <v>0</v>
      </c>
      <c r="S626" s="110">
        <f>S135*$I622</f>
        <v>0</v>
      </c>
      <c r="T626" s="110">
        <f>T135*$I622</f>
        <v>0</v>
      </c>
      <c r="U626" s="110">
        <f>U135*$I622</f>
        <v>0</v>
      </c>
      <c r="V626" s="110">
        <f>V135*$I622</f>
        <v>0</v>
      </c>
      <c r="X626" s="12"/>
      <c r="AP626" s="12"/>
      <c r="AQ626" s="12"/>
      <c r="AR626" s="12"/>
    </row>
    <row r="627" spans="1:44" x14ac:dyDescent="0.3">
      <c r="A627" s="12"/>
      <c r="B627" s="12"/>
      <c r="E627" s="93" t="s">
        <v>101</v>
      </c>
      <c r="F627" s="94"/>
      <c r="G627" s="94"/>
      <c r="H627" s="93" t="s">
        <v>36</v>
      </c>
      <c r="I627" s="94"/>
      <c r="K627" s="47"/>
      <c r="L627" s="48"/>
      <c r="M627" s="48"/>
      <c r="N627" s="48"/>
      <c r="O627" s="48"/>
      <c r="P627" s="49"/>
      <c r="R627" s="112">
        <f>R136*$I622</f>
        <v>0</v>
      </c>
      <c r="S627" s="110">
        <f>S136*$I622</f>
        <v>0</v>
      </c>
      <c r="T627" s="110">
        <f>T136*$I622</f>
        <v>0</v>
      </c>
      <c r="U627" s="110">
        <f>U136*$I622</f>
        <v>0</v>
      </c>
      <c r="V627" s="110">
        <f>V136*$I622</f>
        <v>0</v>
      </c>
      <c r="X627" s="12"/>
      <c r="AP627" s="12"/>
      <c r="AQ627" s="12"/>
      <c r="AR627" s="12"/>
    </row>
    <row r="628" spans="1:44" x14ac:dyDescent="0.3">
      <c r="A628" s="12"/>
      <c r="B628" s="12"/>
      <c r="E628" s="95" t="s">
        <v>10</v>
      </c>
      <c r="F628" s="94"/>
      <c r="G628" s="94"/>
      <c r="H628" s="93" t="s">
        <v>36</v>
      </c>
      <c r="I628" s="94"/>
      <c r="K628" s="52"/>
      <c r="L628" s="53"/>
      <c r="M628" s="53"/>
      <c r="N628" s="53"/>
      <c r="O628" s="53"/>
      <c r="P628" s="54"/>
      <c r="R628" s="113">
        <f t="shared" ref="R628:V628" si="91">SUM(R626:R627)</f>
        <v>0</v>
      </c>
      <c r="S628" s="111">
        <f t="shared" si="91"/>
        <v>0</v>
      </c>
      <c r="T628" s="111">
        <f t="shared" si="91"/>
        <v>0</v>
      </c>
      <c r="U628" s="111">
        <f t="shared" si="91"/>
        <v>0</v>
      </c>
      <c r="V628" s="111">
        <f t="shared" si="91"/>
        <v>0</v>
      </c>
      <c r="X628" s="12"/>
      <c r="AP628" s="12"/>
      <c r="AQ628" s="12"/>
      <c r="AR628" s="12"/>
    </row>
    <row r="629" spans="1:44" ht="14.5" x14ac:dyDescent="0.35">
      <c r="A629" s="12"/>
      <c r="B629" s="12"/>
      <c r="C629" s="97"/>
      <c r="E629" s="97"/>
      <c r="F629" s="97"/>
      <c r="G629" s="97"/>
      <c r="H629" s="97"/>
      <c r="I629" s="97"/>
      <c r="Q629" s="97"/>
      <c r="R629" s="102"/>
      <c r="S629" s="102"/>
      <c r="T629" s="102"/>
      <c r="U629" s="102"/>
      <c r="V629" s="102"/>
      <c r="X629" s="12"/>
      <c r="AP629" s="12"/>
      <c r="AQ629" s="12"/>
      <c r="AR629" s="12"/>
    </row>
    <row r="630" spans="1:44" ht="14.5" x14ac:dyDescent="0.35">
      <c r="A630" s="12"/>
      <c r="B630" s="12"/>
      <c r="C630" s="28" t="s">
        <v>140</v>
      </c>
      <c r="E630" s="97"/>
      <c r="F630" s="97"/>
      <c r="G630" s="97"/>
      <c r="H630" s="97"/>
      <c r="I630" s="97"/>
      <c r="Q630" s="12"/>
      <c r="R630" s="12"/>
      <c r="S630" s="12"/>
      <c r="T630" s="12"/>
      <c r="U630" s="12"/>
      <c r="V630" s="12"/>
      <c r="X630" s="12"/>
      <c r="AP630" s="12"/>
      <c r="AQ630" s="12"/>
      <c r="AR630" s="12"/>
    </row>
    <row r="631" spans="1:44" ht="14.5" x14ac:dyDescent="0.35">
      <c r="A631" s="12"/>
      <c r="B631" s="12"/>
      <c r="C631" s="97"/>
      <c r="E631" s="97"/>
      <c r="F631" s="97"/>
      <c r="G631" s="97"/>
      <c r="I631" s="12"/>
      <c r="Q631" s="12"/>
      <c r="R631" s="12"/>
      <c r="S631" s="12"/>
      <c r="T631" s="12"/>
      <c r="U631" s="12"/>
      <c r="V631" s="12"/>
      <c r="X631" s="12"/>
      <c r="AP631" s="12"/>
      <c r="AQ631" s="12"/>
      <c r="AR631" s="12"/>
    </row>
    <row r="632" spans="1:44" ht="14.5" x14ac:dyDescent="0.35">
      <c r="A632" s="12"/>
      <c r="B632" s="12"/>
      <c r="C632" s="97"/>
      <c r="E632" s="93" t="s">
        <v>100</v>
      </c>
      <c r="F632" s="97"/>
      <c r="G632" s="97"/>
      <c r="H632" s="93" t="s">
        <v>141</v>
      </c>
      <c r="I632" s="135">
        <v>2.9</v>
      </c>
      <c r="Q632" s="12"/>
      <c r="R632" s="12"/>
      <c r="S632" s="12"/>
      <c r="T632" s="12"/>
      <c r="U632" s="12"/>
      <c r="V632" s="12"/>
      <c r="X632" s="12"/>
      <c r="AP632" s="12"/>
      <c r="AQ632" s="12"/>
      <c r="AR632" s="12"/>
    </row>
    <row r="633" spans="1:44" ht="14.5" x14ac:dyDescent="0.35">
      <c r="A633" s="12"/>
      <c r="B633" s="12"/>
      <c r="C633" s="97"/>
      <c r="E633" s="93" t="s">
        <v>142</v>
      </c>
      <c r="F633" s="97"/>
      <c r="G633" s="97"/>
      <c r="H633" s="93" t="s">
        <v>141</v>
      </c>
      <c r="I633" s="135">
        <v>1.3</v>
      </c>
      <c r="Q633" s="12"/>
      <c r="R633" s="12"/>
      <c r="S633" s="12"/>
      <c r="T633" s="12"/>
      <c r="U633" s="12"/>
      <c r="V633" s="12"/>
      <c r="X633" s="12"/>
      <c r="AP633" s="12"/>
      <c r="AQ633" s="12"/>
      <c r="AR633" s="12"/>
    </row>
    <row r="634" spans="1:44" ht="14.5" x14ac:dyDescent="0.35">
      <c r="A634" s="12"/>
      <c r="B634" s="12"/>
      <c r="C634" s="97"/>
      <c r="E634" s="97"/>
      <c r="F634" s="97"/>
      <c r="G634" s="97"/>
      <c r="H634" s="97"/>
      <c r="I634" s="97"/>
      <c r="Q634" s="12"/>
      <c r="R634" s="12"/>
      <c r="S634" s="12"/>
      <c r="T634" s="12"/>
      <c r="U634" s="12"/>
      <c r="V634" s="12"/>
      <c r="X634" s="12"/>
      <c r="AP634" s="12"/>
      <c r="AQ634" s="12"/>
      <c r="AR634" s="12"/>
    </row>
    <row r="635" spans="1:44" x14ac:dyDescent="0.3">
      <c r="A635" s="12"/>
      <c r="B635" s="12"/>
      <c r="C635" s="28" t="s">
        <v>161</v>
      </c>
      <c r="E635" s="28"/>
      <c r="Q635" s="12"/>
      <c r="R635" s="12"/>
      <c r="S635" s="12"/>
      <c r="T635" s="12"/>
      <c r="U635" s="12"/>
      <c r="V635" s="12"/>
      <c r="X635" s="12"/>
      <c r="AP635" s="12"/>
      <c r="AQ635" s="12"/>
      <c r="AR635" s="12"/>
    </row>
    <row r="636" spans="1:44" x14ac:dyDescent="0.3">
      <c r="A636" s="12"/>
      <c r="B636" s="12"/>
      <c r="X636" s="12"/>
      <c r="AP636" s="12"/>
      <c r="AQ636" s="12"/>
      <c r="AR636" s="12"/>
    </row>
    <row r="637" spans="1:44" x14ac:dyDescent="0.3">
      <c r="A637" s="12"/>
      <c r="B637" s="12"/>
      <c r="E637" s="93" t="s">
        <v>100</v>
      </c>
      <c r="F637" s="94"/>
      <c r="G637" s="94"/>
      <c r="H637" s="93" t="s">
        <v>144</v>
      </c>
      <c r="I637" s="94">
        <v>1000</v>
      </c>
      <c r="K637" s="42"/>
      <c r="L637" s="43"/>
      <c r="M637" s="43"/>
      <c r="N637" s="43"/>
      <c r="O637" s="43"/>
      <c r="P637" s="44"/>
      <c r="R637" s="112">
        <f t="shared" ref="R637:V638" si="92">$I632*R626/$I637</f>
        <v>0</v>
      </c>
      <c r="S637" s="110">
        <f t="shared" si="92"/>
        <v>0</v>
      </c>
      <c r="T637" s="110">
        <f t="shared" si="92"/>
        <v>0</v>
      </c>
      <c r="U637" s="110">
        <f t="shared" si="92"/>
        <v>0</v>
      </c>
      <c r="V637" s="110">
        <f t="shared" si="92"/>
        <v>0</v>
      </c>
      <c r="X637" s="12"/>
      <c r="AP637" s="12"/>
      <c r="AQ637" s="12"/>
      <c r="AR637" s="12"/>
    </row>
    <row r="638" spans="1:44" x14ac:dyDescent="0.3">
      <c r="A638" s="12"/>
      <c r="B638" s="12"/>
      <c r="E638" s="93" t="s">
        <v>101</v>
      </c>
      <c r="F638" s="94"/>
      <c r="G638" s="94"/>
      <c r="H638" s="93" t="s">
        <v>144</v>
      </c>
      <c r="I638" s="94">
        <v>1000</v>
      </c>
      <c r="K638" s="47"/>
      <c r="L638" s="48"/>
      <c r="M638" s="48"/>
      <c r="N638" s="48"/>
      <c r="O638" s="48"/>
      <c r="P638" s="49"/>
      <c r="R638" s="112">
        <f t="shared" si="92"/>
        <v>0</v>
      </c>
      <c r="S638" s="110">
        <f t="shared" si="92"/>
        <v>0</v>
      </c>
      <c r="T638" s="110">
        <f t="shared" si="92"/>
        <v>0</v>
      </c>
      <c r="U638" s="110">
        <f t="shared" si="92"/>
        <v>0</v>
      </c>
      <c r="V638" s="110">
        <f t="shared" si="92"/>
        <v>0</v>
      </c>
      <c r="X638" s="12"/>
      <c r="AP638" s="12"/>
      <c r="AQ638" s="12"/>
      <c r="AR638" s="12"/>
    </row>
    <row r="639" spans="1:44" x14ac:dyDescent="0.3">
      <c r="A639" s="12"/>
      <c r="B639" s="12"/>
      <c r="E639" s="95" t="s">
        <v>10</v>
      </c>
      <c r="F639" s="94"/>
      <c r="G639" s="94"/>
      <c r="H639" s="93" t="s">
        <v>144</v>
      </c>
      <c r="I639" s="94"/>
      <c r="K639" s="52"/>
      <c r="L639" s="53"/>
      <c r="M639" s="53"/>
      <c r="N639" s="53"/>
      <c r="O639" s="53"/>
      <c r="P639" s="54"/>
      <c r="R639" s="113">
        <f t="shared" ref="R639:V639" si="93">SUM(R637:R638)</f>
        <v>0</v>
      </c>
      <c r="S639" s="111">
        <f t="shared" si="93"/>
        <v>0</v>
      </c>
      <c r="T639" s="111">
        <f t="shared" si="93"/>
        <v>0</v>
      </c>
      <c r="U639" s="111">
        <f t="shared" si="93"/>
        <v>0</v>
      </c>
      <c r="V639" s="111">
        <f t="shared" si="93"/>
        <v>0</v>
      </c>
      <c r="X639" s="12"/>
      <c r="AP639" s="12"/>
      <c r="AQ639" s="12"/>
      <c r="AR639" s="12"/>
    </row>
    <row r="640" spans="1:44" ht="14.5" x14ac:dyDescent="0.35">
      <c r="A640" s="12"/>
      <c r="B640" s="12"/>
      <c r="C640" s="97"/>
      <c r="E640" s="97"/>
      <c r="F640" s="97"/>
      <c r="G640" s="97"/>
      <c r="H640" s="97"/>
      <c r="I640" s="97"/>
      <c r="Q640" s="97"/>
      <c r="X640" s="12"/>
      <c r="AP640" s="12"/>
      <c r="AQ640" s="12"/>
      <c r="AR640" s="12"/>
    </row>
    <row r="641" spans="1:44" x14ac:dyDescent="0.3">
      <c r="A641" s="12"/>
      <c r="B641" s="12"/>
      <c r="C641" s="12"/>
      <c r="E641" s="12"/>
      <c r="Q641" s="12"/>
      <c r="R641" s="12"/>
      <c r="S641" s="12"/>
      <c r="T641" s="12"/>
      <c r="U641" s="12"/>
      <c r="V641" s="12"/>
      <c r="X641" s="12"/>
      <c r="AP641" s="12"/>
      <c r="AQ641" s="12"/>
      <c r="AR641" s="12"/>
    </row>
    <row r="642" spans="1:44" ht="14.5" x14ac:dyDescent="0.35">
      <c r="A642" s="12"/>
      <c r="B642" s="12"/>
      <c r="C642" s="17" t="s">
        <v>220</v>
      </c>
      <c r="E642" s="97"/>
      <c r="F642" s="97"/>
      <c r="G642" s="97"/>
      <c r="H642" s="97"/>
      <c r="I642" s="97"/>
      <c r="Q642" s="97"/>
      <c r="X642" s="12"/>
      <c r="AP642" s="12"/>
      <c r="AQ642" s="12"/>
      <c r="AR642" s="12"/>
    </row>
    <row r="643" spans="1:44" ht="14.5" x14ac:dyDescent="0.35">
      <c r="A643" s="12"/>
      <c r="B643" s="12"/>
      <c r="C643" s="17"/>
      <c r="E643" s="16" t="s">
        <v>29</v>
      </c>
      <c r="F643" s="97"/>
      <c r="G643" s="22" t="s">
        <v>27</v>
      </c>
      <c r="H643" s="16" t="s">
        <v>162</v>
      </c>
      <c r="I643" s="97"/>
      <c r="K643" s="64"/>
      <c r="L643" s="65"/>
      <c r="M643" s="65"/>
      <c r="N643" s="65"/>
      <c r="O643" s="65"/>
      <c r="P643" s="66"/>
      <c r="R643" s="136" t="e">
        <f>R619/ R639</f>
        <v>#DIV/0!</v>
      </c>
      <c r="S643" s="137" t="e">
        <f>S619/ S639</f>
        <v>#DIV/0!</v>
      </c>
      <c r="T643" s="137" t="e">
        <f>T619/ T639</f>
        <v>#DIV/0!</v>
      </c>
      <c r="U643" s="137" t="e">
        <f>U619/ U639</f>
        <v>#DIV/0!</v>
      </c>
      <c r="V643" s="137" t="e">
        <f>V619/ V639</f>
        <v>#DIV/0!</v>
      </c>
      <c r="X643" s="12"/>
      <c r="AP643" s="12"/>
      <c r="AQ643" s="12"/>
      <c r="AR643" s="12"/>
    </row>
    <row r="644" spans="1:44" ht="14.5" x14ac:dyDescent="0.35">
      <c r="A644" s="12"/>
      <c r="B644" s="12"/>
      <c r="C644" s="17"/>
      <c r="E644" s="97"/>
      <c r="F644" s="97"/>
      <c r="G644" s="97"/>
      <c r="H644" s="97"/>
      <c r="I644" s="97"/>
      <c r="Q644" s="97"/>
      <c r="X644" s="12"/>
      <c r="AP644" s="12"/>
      <c r="AQ644" s="12"/>
      <c r="AR644" s="12"/>
    </row>
    <row r="645" spans="1:44" ht="14.5" x14ac:dyDescent="0.35">
      <c r="A645" s="12"/>
      <c r="B645" s="12"/>
      <c r="C645" s="17" t="s">
        <v>227</v>
      </c>
      <c r="E645" s="97"/>
      <c r="F645" s="97"/>
      <c r="G645" s="97"/>
      <c r="H645" s="97"/>
      <c r="I645" s="97"/>
      <c r="Q645" s="12"/>
      <c r="R645" s="12"/>
      <c r="S645" s="12"/>
      <c r="T645" s="12"/>
      <c r="U645" s="12"/>
      <c r="V645" s="12"/>
      <c r="X645" s="12"/>
      <c r="AP645" s="12"/>
      <c r="AQ645" s="12"/>
      <c r="AR645" s="12"/>
    </row>
    <row r="646" spans="1:44" ht="14.5" x14ac:dyDescent="0.35">
      <c r="A646" s="12"/>
      <c r="B646" s="12"/>
      <c r="C646" s="17"/>
      <c r="E646" s="97"/>
      <c r="F646" s="97"/>
      <c r="G646" s="97"/>
      <c r="H646" s="97"/>
      <c r="I646" s="97"/>
      <c r="Q646" s="12"/>
      <c r="R646" s="12"/>
      <c r="S646" s="12"/>
      <c r="T646" s="12"/>
      <c r="U646" s="12"/>
      <c r="V646" s="12"/>
      <c r="X646" s="12"/>
      <c r="AP646" s="12"/>
      <c r="AQ646" s="12"/>
      <c r="AR646" s="12"/>
    </row>
    <row r="647" spans="1:44" ht="14.5" x14ac:dyDescent="0.35">
      <c r="A647" s="12"/>
      <c r="B647" s="12"/>
      <c r="C647" s="97"/>
      <c r="E647" s="16" t="s">
        <v>226</v>
      </c>
      <c r="F647" s="97"/>
      <c r="G647" s="22" t="s">
        <v>27</v>
      </c>
      <c r="H647" s="16" t="s">
        <v>162</v>
      </c>
      <c r="I647" s="138">
        <v>0.1923438195072103</v>
      </c>
      <c r="Q647" s="12"/>
      <c r="R647" s="12"/>
      <c r="S647" s="12"/>
      <c r="T647" s="12"/>
      <c r="U647" s="12"/>
      <c r="V647" s="12"/>
      <c r="X647" s="12"/>
      <c r="AP647" s="12"/>
      <c r="AQ647" s="12"/>
      <c r="AR647" s="12"/>
    </row>
    <row r="648" spans="1:44" ht="14.5" x14ac:dyDescent="0.35">
      <c r="A648" s="12"/>
      <c r="B648" s="12"/>
      <c r="C648" s="97"/>
      <c r="E648" s="16" t="s">
        <v>149</v>
      </c>
      <c r="F648" s="97"/>
      <c r="G648" s="22" t="s">
        <v>27</v>
      </c>
      <c r="H648" s="16" t="s">
        <v>18</v>
      </c>
      <c r="I648" s="132">
        <v>0.1</v>
      </c>
      <c r="Q648" s="12"/>
      <c r="R648" s="12"/>
      <c r="S648" s="12"/>
      <c r="T648" s="12"/>
      <c r="U648" s="12"/>
      <c r="V648" s="12"/>
      <c r="X648" s="12"/>
      <c r="AP648" s="12"/>
      <c r="AQ648" s="12"/>
      <c r="AR648" s="12"/>
    </row>
    <row r="649" spans="1:44" ht="14.5" x14ac:dyDescent="0.35">
      <c r="A649" s="12"/>
      <c r="B649" s="12"/>
      <c r="C649" s="97"/>
      <c r="E649" s="97"/>
      <c r="F649" s="97"/>
      <c r="G649" s="97"/>
      <c r="H649" s="97"/>
      <c r="I649" s="97"/>
      <c r="Q649" s="97"/>
      <c r="X649" s="12"/>
      <c r="AP649" s="12"/>
      <c r="AQ649" s="12"/>
      <c r="AR649" s="12"/>
    </row>
    <row r="650" spans="1:44" ht="14.5" x14ac:dyDescent="0.35">
      <c r="A650" s="12"/>
      <c r="B650" s="12"/>
      <c r="C650" s="97"/>
      <c r="E650" s="16" t="s">
        <v>166</v>
      </c>
      <c r="F650" s="97"/>
      <c r="G650" s="22" t="s">
        <v>27</v>
      </c>
      <c r="H650" t="s">
        <v>66</v>
      </c>
      <c r="I650" s="97"/>
      <c r="K650" s="64"/>
      <c r="L650" s="65"/>
      <c r="M650" s="65"/>
      <c r="N650" s="65"/>
      <c r="O650" s="65"/>
      <c r="P650" s="66"/>
      <c r="R650" s="115" t="e">
        <f t="shared" ref="R650:V650" si="94">IF(R643&lt;=$I$647*(1+$I$648), "OK", "ERROR")</f>
        <v>#DIV/0!</v>
      </c>
      <c r="S650" s="115" t="e">
        <f t="shared" si="94"/>
        <v>#DIV/0!</v>
      </c>
      <c r="T650" s="115" t="e">
        <f t="shared" si="94"/>
        <v>#DIV/0!</v>
      </c>
      <c r="U650" s="115" t="e">
        <f t="shared" si="94"/>
        <v>#DIV/0!</v>
      </c>
      <c r="V650" s="115" t="e">
        <f t="shared" si="94"/>
        <v>#DIV/0!</v>
      </c>
      <c r="X650" s="12"/>
      <c r="AP650" s="12"/>
      <c r="AQ650" s="12"/>
      <c r="AR650" s="12"/>
    </row>
    <row r="651" spans="1:44" x14ac:dyDescent="0.3">
      <c r="A651" s="12"/>
      <c r="B651" s="12"/>
      <c r="C651" s="12"/>
      <c r="E651" s="16"/>
      <c r="I651" s="12"/>
      <c r="Q651" s="12"/>
      <c r="R651" s="12"/>
      <c r="S651" s="12"/>
      <c r="T651" s="12"/>
      <c r="U651" s="12"/>
      <c r="V651" s="12"/>
      <c r="X651" s="12"/>
      <c r="AP651" s="12"/>
      <c r="AQ651" s="12"/>
      <c r="AR651" s="12"/>
    </row>
    <row r="652" spans="1:44" x14ac:dyDescent="0.3">
      <c r="A652" s="12"/>
      <c r="B652" s="13" t="s">
        <v>219</v>
      </c>
      <c r="C652" s="14"/>
      <c r="D652" s="14"/>
      <c r="E652" s="14"/>
      <c r="F652" s="15"/>
      <c r="G652" s="15"/>
      <c r="H652" s="15"/>
      <c r="I652" s="14"/>
      <c r="J652" s="14"/>
      <c r="K652" s="15"/>
      <c r="L652" s="15"/>
      <c r="M652" s="15"/>
      <c r="N652" s="15"/>
      <c r="O652" s="15"/>
      <c r="P652" s="15"/>
      <c r="Q652" s="14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  <c r="AO652" s="15"/>
      <c r="AP652" s="15"/>
      <c r="AQ652" s="14"/>
      <c r="AR652" s="17"/>
    </row>
    <row r="653" spans="1:44" x14ac:dyDescent="0.3">
      <c r="B653" s="12"/>
    </row>
    <row r="654" spans="1:44" x14ac:dyDescent="0.3">
      <c r="A654" s="12"/>
      <c r="B654" s="12"/>
      <c r="C654" s="17" t="s">
        <v>158</v>
      </c>
      <c r="E654" s="16"/>
      <c r="F654" s="16"/>
      <c r="G654" s="16"/>
      <c r="K654" s="107"/>
      <c r="L654" s="107"/>
      <c r="M654" s="107"/>
      <c r="N654" s="107"/>
      <c r="O654" s="107"/>
      <c r="P654" s="107"/>
      <c r="X654" s="12"/>
      <c r="AP654" s="12"/>
      <c r="AQ654" s="12"/>
      <c r="AR654" s="12"/>
    </row>
    <row r="655" spans="1:44" x14ac:dyDescent="0.3">
      <c r="A655" s="12"/>
      <c r="B655" s="12"/>
      <c r="C655" s="16"/>
      <c r="E655" s="16" t="s">
        <v>29</v>
      </c>
      <c r="F655" s="16"/>
      <c r="G655" s="16" t="s">
        <v>30</v>
      </c>
      <c r="H655" s="16" t="s">
        <v>28</v>
      </c>
      <c r="I655" s="94"/>
      <c r="J655" s="94"/>
      <c r="K655" s="52"/>
      <c r="L655" s="53"/>
      <c r="M655" s="53"/>
      <c r="N655" s="53"/>
      <c r="O655" s="53"/>
      <c r="P655" s="54"/>
      <c r="R655" s="38">
        <f>R110</f>
        <v>0</v>
      </c>
      <c r="S655" s="38">
        <f>S110</f>
        <v>0</v>
      </c>
      <c r="T655" s="38">
        <f>T110</f>
        <v>0</v>
      </c>
      <c r="U655" s="38">
        <f>U110</f>
        <v>0</v>
      </c>
      <c r="V655" s="38">
        <f>V110</f>
        <v>0</v>
      </c>
      <c r="X655" s="12"/>
      <c r="AP655" s="12"/>
      <c r="AQ655" s="12"/>
      <c r="AR655" s="12"/>
    </row>
    <row r="656" spans="1:44" ht="14.5" x14ac:dyDescent="0.35">
      <c r="A656" s="12"/>
      <c r="B656" s="12"/>
      <c r="C656" s="97"/>
      <c r="E656" s="97"/>
      <c r="F656" s="97"/>
      <c r="G656" s="97"/>
      <c r="H656" s="97"/>
      <c r="I656" s="97"/>
      <c r="J656" s="97"/>
      <c r="R656" s="12"/>
      <c r="S656" s="12"/>
      <c r="T656" s="12"/>
      <c r="U656" s="12"/>
      <c r="V656" s="12"/>
      <c r="X656" s="12"/>
      <c r="AP656" s="12"/>
      <c r="AQ656" s="12"/>
      <c r="AR656" s="12"/>
    </row>
    <row r="657" spans="1:44" x14ac:dyDescent="0.3">
      <c r="A657" s="12"/>
      <c r="B657" s="12"/>
      <c r="C657" s="28" t="s">
        <v>167</v>
      </c>
      <c r="E657" s="93"/>
      <c r="F657" s="94"/>
      <c r="G657" s="94"/>
      <c r="H657" s="93"/>
      <c r="I657" s="94"/>
      <c r="X657" s="12"/>
      <c r="AP657" s="12"/>
      <c r="AQ657" s="12"/>
      <c r="AR657" s="12"/>
    </row>
    <row r="658" spans="1:44" x14ac:dyDescent="0.3">
      <c r="A658" s="12"/>
      <c r="B658" s="12"/>
      <c r="E658" s="93" t="s">
        <v>138</v>
      </c>
      <c r="F658" s="94"/>
      <c r="G658" s="94"/>
      <c r="H658" s="93"/>
      <c r="I658" s="119"/>
      <c r="X658" s="12"/>
      <c r="AP658" s="12"/>
      <c r="AQ658" s="12"/>
      <c r="AR658" s="12"/>
    </row>
    <row r="659" spans="1:44" ht="14.5" x14ac:dyDescent="0.35">
      <c r="A659" s="12"/>
      <c r="B659" s="12"/>
      <c r="C659" s="97"/>
      <c r="E659" s="97"/>
      <c r="F659" s="97"/>
      <c r="G659" s="97"/>
      <c r="H659" s="97"/>
      <c r="I659" s="97"/>
      <c r="Q659" s="97"/>
      <c r="X659" s="12"/>
      <c r="AP659" s="12"/>
      <c r="AQ659" s="12"/>
      <c r="AR659" s="12"/>
    </row>
    <row r="660" spans="1:44" x14ac:dyDescent="0.3">
      <c r="A660" s="12"/>
      <c r="B660" s="12"/>
      <c r="C660" s="28" t="s">
        <v>160</v>
      </c>
      <c r="E660" s="28"/>
      <c r="X660" s="12"/>
      <c r="AP660" s="12"/>
      <c r="AQ660" s="12"/>
      <c r="AR660" s="12"/>
    </row>
    <row r="661" spans="1:44" x14ac:dyDescent="0.3">
      <c r="A661" s="12"/>
      <c r="B661" s="12"/>
      <c r="X661" s="12"/>
      <c r="AP661" s="12"/>
      <c r="AQ661" s="12"/>
      <c r="AR661" s="12"/>
    </row>
    <row r="662" spans="1:44" x14ac:dyDescent="0.3">
      <c r="A662" s="12"/>
      <c r="B662" s="12"/>
      <c r="E662" s="93" t="s">
        <v>100</v>
      </c>
      <c r="F662" s="94"/>
      <c r="G662" s="94"/>
      <c r="H662" s="93" t="s">
        <v>36</v>
      </c>
      <c r="I662" s="94"/>
      <c r="K662" s="42"/>
      <c r="L662" s="43"/>
      <c r="M662" s="43"/>
      <c r="N662" s="43"/>
      <c r="O662" s="43"/>
      <c r="P662" s="44"/>
      <c r="R662" s="112">
        <f t="shared" ref="R662:V663" si="95">R135*$I$658</f>
        <v>0</v>
      </c>
      <c r="S662" s="110">
        <f t="shared" si="95"/>
        <v>0</v>
      </c>
      <c r="T662" s="110">
        <f t="shared" si="95"/>
        <v>0</v>
      </c>
      <c r="U662" s="110">
        <f t="shared" si="95"/>
        <v>0</v>
      </c>
      <c r="V662" s="110">
        <f t="shared" si="95"/>
        <v>0</v>
      </c>
      <c r="X662" s="12"/>
      <c r="AP662" s="12"/>
      <c r="AQ662" s="12"/>
      <c r="AR662" s="12"/>
    </row>
    <row r="663" spans="1:44" x14ac:dyDescent="0.3">
      <c r="A663" s="12"/>
      <c r="B663" s="12"/>
      <c r="E663" s="93" t="s">
        <v>101</v>
      </c>
      <c r="F663" s="94"/>
      <c r="G663" s="94"/>
      <c r="H663" s="93" t="s">
        <v>36</v>
      </c>
      <c r="I663" s="94"/>
      <c r="K663" s="47"/>
      <c r="L663" s="48"/>
      <c r="M663" s="48"/>
      <c r="N663" s="48"/>
      <c r="O663" s="48"/>
      <c r="P663" s="49"/>
      <c r="R663" s="112">
        <f t="shared" si="95"/>
        <v>0</v>
      </c>
      <c r="S663" s="110">
        <f t="shared" si="95"/>
        <v>0</v>
      </c>
      <c r="T663" s="110">
        <f t="shared" si="95"/>
        <v>0</v>
      </c>
      <c r="U663" s="110">
        <f t="shared" si="95"/>
        <v>0</v>
      </c>
      <c r="V663" s="110">
        <f t="shared" si="95"/>
        <v>0</v>
      </c>
      <c r="X663" s="12"/>
      <c r="AP663" s="12"/>
      <c r="AQ663" s="12"/>
      <c r="AR663" s="12"/>
    </row>
    <row r="664" spans="1:44" x14ac:dyDescent="0.3">
      <c r="A664" s="12"/>
      <c r="B664" s="12"/>
      <c r="E664" s="95" t="s">
        <v>10</v>
      </c>
      <c r="F664" s="94"/>
      <c r="G664" s="94"/>
      <c r="H664" s="93" t="s">
        <v>36</v>
      </c>
      <c r="I664" s="94"/>
      <c r="K664" s="52"/>
      <c r="L664" s="53"/>
      <c r="M664" s="53"/>
      <c r="N664" s="53"/>
      <c r="O664" s="53"/>
      <c r="P664" s="54"/>
      <c r="R664" s="113">
        <f t="shared" ref="R664:V664" si="96">SUM(R662:R663)</f>
        <v>0</v>
      </c>
      <c r="S664" s="111">
        <f t="shared" si="96"/>
        <v>0</v>
      </c>
      <c r="T664" s="111">
        <f t="shared" si="96"/>
        <v>0</v>
      </c>
      <c r="U664" s="111">
        <f t="shared" si="96"/>
        <v>0</v>
      </c>
      <c r="V664" s="111">
        <f t="shared" si="96"/>
        <v>0</v>
      </c>
      <c r="X664" s="12"/>
      <c r="AP664" s="12"/>
      <c r="AQ664" s="12"/>
      <c r="AR664" s="12"/>
    </row>
    <row r="665" spans="1:44" ht="14.5" x14ac:dyDescent="0.35">
      <c r="A665" s="12"/>
      <c r="B665" s="12"/>
      <c r="C665" s="97"/>
      <c r="E665" s="97"/>
      <c r="F665" s="97"/>
      <c r="G665" s="97"/>
      <c r="H665" s="97"/>
      <c r="I665" s="97"/>
      <c r="Q665" s="97"/>
      <c r="R665" s="102"/>
      <c r="S665" s="102"/>
      <c r="T665" s="102"/>
      <c r="U665" s="102"/>
      <c r="V665" s="102"/>
      <c r="X665" s="12"/>
      <c r="AP665" s="12"/>
      <c r="AQ665" s="12"/>
      <c r="AR665" s="12"/>
    </row>
    <row r="666" spans="1:44" ht="14.5" x14ac:dyDescent="0.35">
      <c r="A666" s="12"/>
      <c r="B666" s="12"/>
      <c r="C666" s="28" t="s">
        <v>140</v>
      </c>
      <c r="E666" s="97"/>
      <c r="F666" s="97"/>
      <c r="G666" s="97"/>
      <c r="H666" s="97"/>
      <c r="I666" s="97"/>
      <c r="Q666" s="12"/>
      <c r="R666" s="12"/>
      <c r="S666" s="12"/>
      <c r="T666" s="12"/>
      <c r="U666" s="12"/>
      <c r="V666" s="12"/>
      <c r="X666" s="12"/>
      <c r="AP666" s="12"/>
      <c r="AQ666" s="12"/>
      <c r="AR666" s="12"/>
    </row>
    <row r="667" spans="1:44" ht="14.5" x14ac:dyDescent="0.35">
      <c r="A667" s="12"/>
      <c r="B667" s="12"/>
      <c r="C667" s="97"/>
      <c r="E667" s="97"/>
      <c r="F667" s="97"/>
      <c r="G667" s="97"/>
      <c r="I667" s="12"/>
      <c r="Q667" s="12"/>
      <c r="R667" s="12"/>
      <c r="S667" s="12"/>
      <c r="T667" s="12"/>
      <c r="U667" s="12"/>
      <c r="V667" s="12"/>
      <c r="X667" s="12"/>
      <c r="AP667" s="12"/>
      <c r="AQ667" s="12"/>
      <c r="AR667" s="12"/>
    </row>
    <row r="668" spans="1:44" ht="14.5" x14ac:dyDescent="0.35">
      <c r="A668" s="12"/>
      <c r="B668" s="12"/>
      <c r="C668" s="97"/>
      <c r="E668" s="93" t="s">
        <v>100</v>
      </c>
      <c r="F668" s="97"/>
      <c r="G668" s="97"/>
      <c r="H668" s="93" t="s">
        <v>141</v>
      </c>
      <c r="I668" s="135">
        <v>2.9</v>
      </c>
      <c r="Q668" s="12"/>
      <c r="R668" s="12"/>
      <c r="S668" s="12"/>
      <c r="T668" s="12"/>
      <c r="U668" s="12"/>
      <c r="V668" s="12"/>
      <c r="X668" s="12"/>
      <c r="AP668" s="12"/>
      <c r="AQ668" s="12"/>
      <c r="AR668" s="12"/>
    </row>
    <row r="669" spans="1:44" ht="14.5" x14ac:dyDescent="0.35">
      <c r="A669" s="12"/>
      <c r="B669" s="12"/>
      <c r="C669" s="97"/>
      <c r="E669" s="93" t="s">
        <v>142</v>
      </c>
      <c r="F669" s="97"/>
      <c r="G669" s="97"/>
      <c r="H669" s="93" t="s">
        <v>141</v>
      </c>
      <c r="I669" s="135">
        <v>1.3</v>
      </c>
      <c r="Q669" s="12"/>
      <c r="R669" s="12"/>
      <c r="S669" s="12"/>
      <c r="T669" s="12"/>
      <c r="U669" s="12"/>
      <c r="V669" s="12"/>
      <c r="X669" s="12"/>
      <c r="AP669" s="12"/>
      <c r="AQ669" s="12"/>
      <c r="AR669" s="12"/>
    </row>
    <row r="670" spans="1:44" ht="14.5" x14ac:dyDescent="0.35">
      <c r="A670" s="12"/>
      <c r="B670" s="12"/>
      <c r="C670" s="97"/>
      <c r="E670" s="97"/>
      <c r="F670" s="97"/>
      <c r="G670" s="97"/>
      <c r="H670" s="97"/>
      <c r="I670" s="97"/>
      <c r="Q670" s="12"/>
      <c r="R670" s="12"/>
      <c r="S670" s="12"/>
      <c r="T670" s="12"/>
      <c r="U670" s="12"/>
      <c r="V670" s="12"/>
      <c r="X670" s="12"/>
      <c r="AP670" s="12"/>
      <c r="AQ670" s="12"/>
      <c r="AR670" s="12"/>
    </row>
    <row r="671" spans="1:44" x14ac:dyDescent="0.3">
      <c r="A671" s="12"/>
      <c r="B671" s="12"/>
      <c r="C671" s="28" t="s">
        <v>161</v>
      </c>
      <c r="E671" s="28"/>
      <c r="Q671" s="12"/>
      <c r="R671" s="12"/>
      <c r="S671" s="12"/>
      <c r="T671" s="12"/>
      <c r="U671" s="12"/>
      <c r="V671" s="12"/>
      <c r="X671" s="12"/>
      <c r="AP671" s="12"/>
      <c r="AQ671" s="12"/>
      <c r="AR671" s="12"/>
    </row>
    <row r="672" spans="1:44" x14ac:dyDescent="0.3">
      <c r="A672" s="12"/>
      <c r="B672" s="12"/>
      <c r="X672" s="12"/>
      <c r="AP672" s="12"/>
      <c r="AQ672" s="12"/>
      <c r="AR672" s="12"/>
    </row>
    <row r="673" spans="1:44" x14ac:dyDescent="0.3">
      <c r="A673" s="12"/>
      <c r="B673" s="12"/>
      <c r="E673" s="93" t="s">
        <v>100</v>
      </c>
      <c r="F673" s="94"/>
      <c r="G673" s="94"/>
      <c r="H673" s="93" t="s">
        <v>144</v>
      </c>
      <c r="I673" s="94">
        <v>1000</v>
      </c>
      <c r="K673" s="42"/>
      <c r="L673" s="43"/>
      <c r="M673" s="43"/>
      <c r="N673" s="43"/>
      <c r="O673" s="43"/>
      <c r="P673" s="44"/>
      <c r="R673" s="112">
        <f t="shared" ref="R673:V673" si="97">$I668*R662/$I673</f>
        <v>0</v>
      </c>
      <c r="S673" s="110">
        <f t="shared" si="97"/>
        <v>0</v>
      </c>
      <c r="T673" s="110">
        <f t="shared" si="97"/>
        <v>0</v>
      </c>
      <c r="U673" s="110">
        <f t="shared" si="97"/>
        <v>0</v>
      </c>
      <c r="V673" s="110">
        <f t="shared" si="97"/>
        <v>0</v>
      </c>
      <c r="X673" s="12"/>
      <c r="AP673" s="12"/>
      <c r="AQ673" s="12"/>
      <c r="AR673" s="12"/>
    </row>
    <row r="674" spans="1:44" x14ac:dyDescent="0.3">
      <c r="A674" s="12"/>
      <c r="B674" s="12"/>
      <c r="E674" s="93" t="s">
        <v>101</v>
      </c>
      <c r="F674" s="94"/>
      <c r="G674" s="94"/>
      <c r="H674" s="93" t="s">
        <v>144</v>
      </c>
      <c r="I674" s="94">
        <v>1000</v>
      </c>
      <c r="K674" s="47"/>
      <c r="L674" s="48"/>
      <c r="M674" s="48"/>
      <c r="N674" s="48"/>
      <c r="O674" s="48"/>
      <c r="P674" s="49"/>
      <c r="R674" s="112">
        <f t="shared" ref="R674:V674" si="98">$I669*R663/$I674</f>
        <v>0</v>
      </c>
      <c r="S674" s="110">
        <f t="shared" si="98"/>
        <v>0</v>
      </c>
      <c r="T674" s="110">
        <f t="shared" si="98"/>
        <v>0</v>
      </c>
      <c r="U674" s="110">
        <f t="shared" si="98"/>
        <v>0</v>
      </c>
      <c r="V674" s="110">
        <f t="shared" si="98"/>
        <v>0</v>
      </c>
      <c r="X674" s="12"/>
      <c r="AP674" s="12"/>
      <c r="AQ674" s="12"/>
      <c r="AR674" s="12"/>
    </row>
    <row r="675" spans="1:44" x14ac:dyDescent="0.3">
      <c r="A675" s="12"/>
      <c r="B675" s="12"/>
      <c r="E675" s="95" t="s">
        <v>10</v>
      </c>
      <c r="F675" s="94"/>
      <c r="G675" s="94"/>
      <c r="H675" s="93" t="s">
        <v>144</v>
      </c>
      <c r="I675" s="94"/>
      <c r="K675" s="52"/>
      <c r="L675" s="53"/>
      <c r="M675" s="53"/>
      <c r="N675" s="53"/>
      <c r="O675" s="53"/>
      <c r="P675" s="54"/>
      <c r="R675" s="113">
        <f t="shared" ref="R675:V675" si="99">SUM(R673:R674)</f>
        <v>0</v>
      </c>
      <c r="S675" s="111">
        <f t="shared" si="99"/>
        <v>0</v>
      </c>
      <c r="T675" s="111">
        <f t="shared" si="99"/>
        <v>0</v>
      </c>
      <c r="U675" s="111">
        <f t="shared" si="99"/>
        <v>0</v>
      </c>
      <c r="V675" s="111">
        <f t="shared" si="99"/>
        <v>0</v>
      </c>
      <c r="X675" s="12"/>
      <c r="AP675" s="12"/>
      <c r="AQ675" s="12"/>
      <c r="AR675" s="12"/>
    </row>
    <row r="676" spans="1:44" ht="14.5" x14ac:dyDescent="0.35">
      <c r="A676" s="12"/>
      <c r="B676" s="12"/>
      <c r="C676" s="97"/>
      <c r="E676" s="97"/>
      <c r="F676" s="97"/>
      <c r="G676" s="97"/>
      <c r="H676" s="97"/>
      <c r="I676" s="97"/>
      <c r="Q676" s="97"/>
      <c r="X676" s="12"/>
      <c r="AP676" s="12"/>
      <c r="AQ676" s="12"/>
      <c r="AR676" s="12"/>
    </row>
    <row r="677" spans="1:44" x14ac:dyDescent="0.3">
      <c r="A677" s="12"/>
      <c r="B677" s="12"/>
      <c r="C677" s="12"/>
      <c r="E677" s="12"/>
      <c r="Q677" s="12"/>
      <c r="R677" s="12"/>
      <c r="S677" s="12"/>
      <c r="T677" s="12"/>
      <c r="U677" s="12"/>
      <c r="V677" s="12"/>
      <c r="X677" s="12"/>
      <c r="AP677" s="12"/>
      <c r="AQ677" s="12"/>
      <c r="AR677" s="12"/>
    </row>
    <row r="678" spans="1:44" ht="14.5" x14ac:dyDescent="0.35">
      <c r="A678" s="12"/>
      <c r="B678" s="12"/>
      <c r="C678" s="17" t="s">
        <v>220</v>
      </c>
      <c r="E678" s="97"/>
      <c r="F678" s="97"/>
      <c r="G678" s="97"/>
      <c r="H678" s="97"/>
      <c r="I678" s="97"/>
      <c r="Q678" s="97"/>
      <c r="X678" s="12"/>
      <c r="AP678" s="12"/>
      <c r="AQ678" s="12"/>
      <c r="AR678" s="12"/>
    </row>
    <row r="679" spans="1:44" ht="14.5" x14ac:dyDescent="0.35">
      <c r="A679" s="12"/>
      <c r="B679" s="12"/>
      <c r="C679" s="17"/>
      <c r="E679" s="16" t="s">
        <v>29</v>
      </c>
      <c r="F679" s="97"/>
      <c r="G679" s="16" t="s">
        <v>30</v>
      </c>
      <c r="H679" s="16" t="s">
        <v>162</v>
      </c>
      <c r="I679" s="97"/>
      <c r="K679" s="64"/>
      <c r="L679" s="65"/>
      <c r="M679" s="65"/>
      <c r="N679" s="65"/>
      <c r="O679" s="65"/>
      <c r="P679" s="66"/>
      <c r="R679" s="136" t="e">
        <f>R655/ R675</f>
        <v>#DIV/0!</v>
      </c>
      <c r="S679" s="137" t="e">
        <f>S655/ S675</f>
        <v>#DIV/0!</v>
      </c>
      <c r="T679" s="137" t="e">
        <f>T655/ T675</f>
        <v>#DIV/0!</v>
      </c>
      <c r="U679" s="137" t="e">
        <f>U655/ U675</f>
        <v>#DIV/0!</v>
      </c>
      <c r="V679" s="137" t="e">
        <f>V655/ V675</f>
        <v>#DIV/0!</v>
      </c>
      <c r="X679" s="12"/>
      <c r="AP679" s="12"/>
      <c r="AQ679" s="12"/>
      <c r="AR679" s="12"/>
    </row>
    <row r="680" spans="1:44" ht="14.5" x14ac:dyDescent="0.35">
      <c r="A680" s="12"/>
      <c r="B680" s="12"/>
      <c r="C680" s="17"/>
      <c r="E680" s="97"/>
      <c r="F680" s="97"/>
      <c r="G680" s="97"/>
      <c r="H680" s="97"/>
      <c r="I680" s="97"/>
      <c r="Q680" s="97"/>
      <c r="X680" s="12"/>
      <c r="AP680" s="12"/>
      <c r="AQ680" s="12"/>
      <c r="AR680" s="12"/>
    </row>
    <row r="681" spans="1:44" ht="14.5" x14ac:dyDescent="0.35">
      <c r="A681" s="12"/>
      <c r="B681" s="12"/>
      <c r="C681" s="17" t="s">
        <v>227</v>
      </c>
      <c r="E681" s="97"/>
      <c r="F681" s="97"/>
      <c r="G681" s="97"/>
      <c r="H681" s="97"/>
      <c r="I681" s="97"/>
      <c r="Q681" s="12"/>
      <c r="R681" s="12"/>
      <c r="S681" s="12"/>
      <c r="T681" s="12"/>
      <c r="U681" s="12"/>
      <c r="V681" s="12"/>
      <c r="X681" s="12"/>
      <c r="AP681" s="12"/>
      <c r="AQ681" s="12"/>
      <c r="AR681" s="12"/>
    </row>
    <row r="682" spans="1:44" ht="14.5" x14ac:dyDescent="0.35">
      <c r="A682" s="12"/>
      <c r="B682" s="12"/>
      <c r="C682" s="17"/>
      <c r="E682" s="97"/>
      <c r="F682" s="97"/>
      <c r="G682" s="97"/>
      <c r="H682" s="97"/>
      <c r="I682" s="97"/>
      <c r="Q682" s="12"/>
      <c r="R682" s="12"/>
      <c r="S682" s="12"/>
      <c r="T682" s="12"/>
      <c r="U682" s="12"/>
      <c r="V682" s="12"/>
      <c r="X682" s="12"/>
      <c r="AP682" s="12"/>
      <c r="AQ682" s="12"/>
      <c r="AR682" s="12"/>
    </row>
    <row r="683" spans="1:44" ht="14.5" x14ac:dyDescent="0.35">
      <c r="A683" s="12"/>
      <c r="B683" s="12"/>
      <c r="C683" s="97"/>
      <c r="E683" s="16" t="s">
        <v>226</v>
      </c>
      <c r="F683" s="97"/>
      <c r="G683" s="16" t="s">
        <v>30</v>
      </c>
      <c r="H683" s="16" t="s">
        <v>162</v>
      </c>
      <c r="I683" s="138">
        <v>8.9131927389168489E-2</v>
      </c>
      <c r="Q683" s="12"/>
      <c r="R683" s="12"/>
      <c r="S683" s="12"/>
      <c r="T683" s="12"/>
      <c r="U683" s="12"/>
      <c r="V683" s="12"/>
      <c r="X683" s="12"/>
      <c r="AP683" s="12"/>
      <c r="AQ683" s="12"/>
      <c r="AR683" s="12"/>
    </row>
    <row r="684" spans="1:44" ht="14.5" x14ac:dyDescent="0.35">
      <c r="A684" s="12"/>
      <c r="B684" s="12"/>
      <c r="C684" s="97"/>
      <c r="E684" s="16" t="s">
        <v>149</v>
      </c>
      <c r="F684" s="97"/>
      <c r="G684" s="16" t="s">
        <v>30</v>
      </c>
      <c r="H684" s="16" t="s">
        <v>18</v>
      </c>
      <c r="I684" s="132">
        <v>0.1</v>
      </c>
      <c r="Q684" s="12"/>
      <c r="R684" s="12"/>
      <c r="S684" s="12"/>
      <c r="T684" s="12"/>
      <c r="U684" s="12"/>
      <c r="V684" s="12"/>
      <c r="X684" s="12"/>
      <c r="AP684" s="12"/>
      <c r="AQ684" s="12"/>
      <c r="AR684" s="12"/>
    </row>
    <row r="685" spans="1:44" ht="14.5" x14ac:dyDescent="0.35">
      <c r="A685" s="12"/>
      <c r="B685" s="12"/>
      <c r="C685" s="97"/>
      <c r="E685" s="97"/>
      <c r="F685" s="97"/>
      <c r="G685" s="97"/>
      <c r="H685" s="97"/>
      <c r="I685" s="97"/>
      <c r="Q685" s="97"/>
      <c r="X685" s="12"/>
      <c r="AP685" s="12"/>
      <c r="AQ685" s="12"/>
      <c r="AR685" s="12"/>
    </row>
    <row r="686" spans="1:44" ht="14.5" x14ac:dyDescent="0.35">
      <c r="A686" s="12"/>
      <c r="B686" s="12"/>
      <c r="C686" s="97"/>
      <c r="E686" s="16" t="s">
        <v>166</v>
      </c>
      <c r="F686" s="97"/>
      <c r="G686" s="16" t="s">
        <v>30</v>
      </c>
      <c r="H686" t="s">
        <v>66</v>
      </c>
      <c r="I686" s="97"/>
      <c r="K686" s="64"/>
      <c r="L686" s="65"/>
      <c r="M686" s="65"/>
      <c r="N686" s="65"/>
      <c r="O686" s="65"/>
      <c r="P686" s="66"/>
      <c r="R686" s="115" t="e">
        <f t="shared" ref="R686:V686" si="100">IF(R679&lt;=$I$683*(1+$I$684), "OK", "ERROR")</f>
        <v>#DIV/0!</v>
      </c>
      <c r="S686" s="115" t="e">
        <f t="shared" si="100"/>
        <v>#DIV/0!</v>
      </c>
      <c r="T686" s="115" t="e">
        <f t="shared" si="100"/>
        <v>#DIV/0!</v>
      </c>
      <c r="U686" s="115" t="e">
        <f t="shared" si="100"/>
        <v>#DIV/0!</v>
      </c>
      <c r="V686" s="115" t="e">
        <f t="shared" si="100"/>
        <v>#DIV/0!</v>
      </c>
      <c r="X686" s="12"/>
      <c r="AP686" s="12"/>
      <c r="AQ686" s="12"/>
      <c r="AR686" s="12"/>
    </row>
    <row r="687" spans="1:44" x14ac:dyDescent="0.3">
      <c r="A687" s="12"/>
      <c r="B687" s="12"/>
      <c r="C687" s="12"/>
      <c r="E687" s="16"/>
      <c r="I687" s="12"/>
      <c r="Q687" s="12"/>
      <c r="R687" s="12"/>
      <c r="S687" s="12"/>
      <c r="T687" s="12"/>
      <c r="U687" s="12"/>
      <c r="V687" s="12"/>
      <c r="X687" s="12"/>
      <c r="AP687" s="12"/>
      <c r="AQ687" s="12"/>
      <c r="AR687" s="12"/>
    </row>
    <row r="688" spans="1:44" x14ac:dyDescent="0.3">
      <c r="A688" s="12"/>
      <c r="B688" s="13" t="s">
        <v>224</v>
      </c>
      <c r="C688" s="14"/>
      <c r="D688" s="15"/>
      <c r="E688" s="15"/>
      <c r="F688" s="15"/>
      <c r="G688" s="15"/>
      <c r="H688" s="116"/>
      <c r="I688" s="14"/>
      <c r="J688" s="14"/>
      <c r="K688" s="15"/>
      <c r="L688" s="15"/>
      <c r="M688" s="15"/>
      <c r="N688" s="15"/>
      <c r="O688" s="15"/>
      <c r="P688" s="15"/>
      <c r="Q688" s="14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  <c r="AO688" s="15"/>
      <c r="AP688" s="15"/>
      <c r="AQ688" s="14"/>
      <c r="AR688" s="17"/>
    </row>
    <row r="690" spans="1:27" ht="14.5" x14ac:dyDescent="0.35">
      <c r="A690" s="117"/>
      <c r="B690" s="12"/>
      <c r="C690" s="28" t="s">
        <v>168</v>
      </c>
      <c r="D690" s="117"/>
      <c r="E690" s="117"/>
      <c r="F690" s="117"/>
      <c r="G690" s="117"/>
      <c r="H690" s="117"/>
      <c r="I690" s="117"/>
      <c r="J690" s="117"/>
      <c r="K690" s="117"/>
      <c r="L690" s="117"/>
      <c r="M690" s="117"/>
      <c r="N690" s="117"/>
      <c r="O690" s="117"/>
      <c r="P690" s="117"/>
      <c r="Q690" s="117"/>
      <c r="R690" s="117"/>
      <c r="S690" s="117"/>
      <c r="T690" s="117"/>
      <c r="U690" s="117"/>
      <c r="V690" s="117"/>
      <c r="W690" s="117"/>
      <c r="X690" s="117"/>
      <c r="Y690" s="117"/>
      <c r="Z690" s="117"/>
      <c r="AA690" s="117"/>
    </row>
    <row r="691" spans="1:27" ht="14.5" x14ac:dyDescent="0.35">
      <c r="A691" s="117"/>
      <c r="B691" s="12"/>
      <c r="C691" s="28"/>
      <c r="D691" s="117"/>
      <c r="E691" s="117"/>
      <c r="F691" s="117"/>
      <c r="G691" s="117"/>
      <c r="H691" s="117"/>
      <c r="I691" s="117"/>
      <c r="J691" s="117"/>
      <c r="K691" s="117"/>
      <c r="L691" s="117"/>
      <c r="M691" s="117"/>
      <c r="N691" s="117"/>
      <c r="O691" s="117"/>
      <c r="P691" s="117"/>
      <c r="Q691" s="117"/>
      <c r="R691" s="117"/>
      <c r="S691" s="117"/>
      <c r="T691" s="117"/>
      <c r="U691" s="117"/>
      <c r="V691" s="117"/>
      <c r="X691" s="117"/>
      <c r="Y691" s="117"/>
      <c r="Z691" s="117"/>
      <c r="AA691" s="117"/>
    </row>
    <row r="692" spans="1:27" x14ac:dyDescent="0.3">
      <c r="B692" s="12"/>
      <c r="E692" t="s">
        <v>169</v>
      </c>
      <c r="G692" s="16" t="s">
        <v>80</v>
      </c>
      <c r="H692" t="s">
        <v>18</v>
      </c>
      <c r="K692" s="42"/>
      <c r="L692" s="43"/>
      <c r="M692" s="43"/>
      <c r="N692" s="43"/>
      <c r="O692" s="43"/>
      <c r="P692" s="44"/>
      <c r="R692" s="125"/>
      <c r="S692" s="118" t="e">
        <f>SUMPRODUCT('SRVD and LVSVD'!$I$156:$I$164,'SRVD and LVSVD'!S$156:S$164)</f>
        <v>#DIV/0!</v>
      </c>
      <c r="T692" s="119" t="e">
        <f>SUMPRODUCT('SRVD and LVSVD'!$I$156:$I$164,'SRVD and LVSVD'!T$156:T$164)</f>
        <v>#DIV/0!</v>
      </c>
      <c r="U692" s="119" t="e">
        <f>SUMPRODUCT('SRVD and LVSVD'!$I$156:$I$164,'SRVD and LVSVD'!U$156:U$164)</f>
        <v>#DIV/0!</v>
      </c>
      <c r="V692" s="119" t="e">
        <f>SUMPRODUCT('SRVD and LVSVD'!$I$156:$I$164,'SRVD and LVSVD'!V$156:V$164)</f>
        <v>#DIV/0!</v>
      </c>
    </row>
    <row r="693" spans="1:27" x14ac:dyDescent="0.3">
      <c r="E693" t="s">
        <v>210</v>
      </c>
      <c r="G693" s="16" t="s">
        <v>80</v>
      </c>
      <c r="H693" t="s">
        <v>66</v>
      </c>
      <c r="K693" s="52"/>
      <c r="L693" s="53"/>
      <c r="M693" s="53"/>
      <c r="N693" s="53"/>
      <c r="O693" s="53"/>
      <c r="P693" s="54"/>
      <c r="R693" s="88"/>
      <c r="S693" s="114" t="e">
        <f t="shared" ref="S693:V693" si="101">IF(S692&gt;0, "Positive", "Negative")</f>
        <v>#DIV/0!</v>
      </c>
      <c r="T693" s="114" t="e">
        <f t="shared" si="101"/>
        <v>#DIV/0!</v>
      </c>
      <c r="U693" s="114" t="e">
        <f t="shared" si="101"/>
        <v>#DIV/0!</v>
      </c>
      <c r="V693" s="114" t="e">
        <f t="shared" si="101"/>
        <v>#DIV/0!</v>
      </c>
    </row>
    <row r="694" spans="1:27" ht="14.5" x14ac:dyDescent="0.35">
      <c r="B694" s="12"/>
      <c r="K694" s="117"/>
      <c r="L694" s="117"/>
      <c r="M694" s="117"/>
      <c r="N694" s="117"/>
      <c r="O694" s="117"/>
      <c r="P694" s="117"/>
      <c r="Q694" s="117"/>
    </row>
    <row r="695" spans="1:27" x14ac:dyDescent="0.3">
      <c r="B695" s="12"/>
      <c r="E695" t="s">
        <v>170</v>
      </c>
      <c r="G695" s="16" t="s">
        <v>80</v>
      </c>
      <c r="H695" t="s">
        <v>18</v>
      </c>
      <c r="K695" s="42"/>
      <c r="L695" s="43"/>
      <c r="M695" s="43"/>
      <c r="N695" s="43"/>
      <c r="O695" s="43"/>
      <c r="P695" s="44"/>
      <c r="R695" s="125"/>
      <c r="S695" s="118" t="e">
        <f>SUMPRODUCT('SRVD and LVSVD'!$I$185:$I$193,'SRVD and LVSVD'!S$185:S$193)</f>
        <v>#DIV/0!</v>
      </c>
      <c r="T695" s="119" t="e">
        <f>SUMPRODUCT('SRVD and LVSVD'!$I$185:$I$193,'SRVD and LVSVD'!T$185:T$193)</f>
        <v>#DIV/0!</v>
      </c>
      <c r="U695" s="119" t="e">
        <f>SUMPRODUCT('SRVD and LVSVD'!$I$185:$I$193,'SRVD and LVSVD'!U$185:U$193)</f>
        <v>#DIV/0!</v>
      </c>
      <c r="V695" s="119" t="e">
        <f>SUMPRODUCT('SRVD and LVSVD'!$I$185:$I$193,'SRVD and LVSVD'!V$185:V$193)</f>
        <v>#DIV/0!</v>
      </c>
    </row>
    <row r="696" spans="1:27" x14ac:dyDescent="0.3">
      <c r="E696" t="s">
        <v>211</v>
      </c>
      <c r="G696" s="16" t="s">
        <v>80</v>
      </c>
      <c r="H696" t="s">
        <v>66</v>
      </c>
      <c r="K696" s="52"/>
      <c r="L696" s="53"/>
      <c r="M696" s="53"/>
      <c r="N696" s="53"/>
      <c r="O696" s="53"/>
      <c r="P696" s="54"/>
      <c r="R696" s="88"/>
      <c r="S696" s="114" t="e">
        <f t="shared" ref="S696" si="102">IF(S695&gt;0, "Positive", "Negative")</f>
        <v>#DIV/0!</v>
      </c>
      <c r="T696" s="114" t="e">
        <f t="shared" ref="T696" si="103">IF(T695&gt;0, "Positive", "Negative")</f>
        <v>#DIV/0!</v>
      </c>
      <c r="U696" s="114" t="e">
        <f t="shared" ref="U696" si="104">IF(U695&gt;0, "Positive", "Negative")</f>
        <v>#DIV/0!</v>
      </c>
      <c r="V696" s="114" t="e">
        <f t="shared" ref="V696" si="105">IF(V695&gt;0, "Positive", "Negative")</f>
        <v>#DIV/0!</v>
      </c>
    </row>
    <row r="698" spans="1:27" ht="14.5" x14ac:dyDescent="0.35">
      <c r="B698" s="12"/>
      <c r="C698" s="28" t="s">
        <v>212</v>
      </c>
      <c r="K698" s="117"/>
      <c r="L698" s="117"/>
      <c r="M698" s="117"/>
      <c r="N698" s="117"/>
      <c r="O698" s="117"/>
      <c r="P698" s="117"/>
      <c r="Q698" s="117"/>
    </row>
    <row r="699" spans="1:27" ht="14.5" x14ac:dyDescent="0.35">
      <c r="B699" s="12"/>
      <c r="K699" s="117"/>
      <c r="L699" s="117"/>
      <c r="M699" s="117"/>
      <c r="N699" s="117"/>
      <c r="O699" s="117"/>
      <c r="P699" s="117"/>
      <c r="Q699" s="117"/>
    </row>
    <row r="700" spans="1:27" ht="14.5" x14ac:dyDescent="0.35">
      <c r="B700" s="12"/>
      <c r="E700" t="s">
        <v>206</v>
      </c>
      <c r="F700" s="117"/>
      <c r="G700" s="16" t="s">
        <v>80</v>
      </c>
      <c r="H700" t="s">
        <v>18</v>
      </c>
      <c r="K700" s="42"/>
      <c r="L700" s="43"/>
      <c r="M700" s="43"/>
      <c r="N700" s="43"/>
      <c r="O700" s="43"/>
      <c r="P700" s="44"/>
      <c r="R700" s="125"/>
      <c r="S700" s="118" t="e">
        <f>SUMPRODUCT('SRVD and LVSVD'!$I$214:$I$222,'SRVD and LVSVD'!S$214:S$222)</f>
        <v>#DIV/0!</v>
      </c>
      <c r="T700" s="118" t="e">
        <f>SUMPRODUCT('SRVD and LVSVD'!$I$214:$I$222,'SRVD and LVSVD'!T$214:T$222)</f>
        <v>#DIV/0!</v>
      </c>
      <c r="U700" s="118" t="e">
        <f>SUMPRODUCT('SRVD and LVSVD'!$I$214:$I$222,'SRVD and LVSVD'!U$214:U$222)</f>
        <v>#DIV/0!</v>
      </c>
      <c r="V700" s="118" t="e">
        <f>SUMPRODUCT('SRVD and LVSVD'!$I$214:$I$222,'SRVD and LVSVD'!V$214:V$222)</f>
        <v>#DIV/0!</v>
      </c>
    </row>
    <row r="701" spans="1:27" x14ac:dyDescent="0.3">
      <c r="E701" t="s">
        <v>207</v>
      </c>
      <c r="G701" s="16" t="s">
        <v>80</v>
      </c>
      <c r="H701" t="s">
        <v>66</v>
      </c>
      <c r="K701" s="52"/>
      <c r="L701" s="53"/>
      <c r="M701" s="53"/>
      <c r="N701" s="53"/>
      <c r="O701" s="53"/>
      <c r="P701" s="54"/>
      <c r="R701" s="88"/>
      <c r="S701" s="114" t="e">
        <f t="shared" ref="S701" si="106">IF(S700&gt;0, "Positive", "Negative")</f>
        <v>#DIV/0!</v>
      </c>
      <c r="T701" s="114" t="e">
        <f t="shared" ref="T701" si="107">IF(T700&gt;0, "Positive", "Negative")</f>
        <v>#DIV/0!</v>
      </c>
      <c r="U701" s="114" t="e">
        <f t="shared" ref="U701" si="108">IF(U700&gt;0, "Positive", "Negative")</f>
        <v>#DIV/0!</v>
      </c>
      <c r="V701" s="114" t="e">
        <f t="shared" ref="V701" si="109">IF(V700&gt;0, "Positive", "Negative")</f>
        <v>#DIV/0!</v>
      </c>
    </row>
    <row r="702" spans="1:27" ht="14.5" x14ac:dyDescent="0.35">
      <c r="K702" s="117"/>
      <c r="L702" s="117"/>
      <c r="M702" s="117"/>
      <c r="N702" s="117"/>
      <c r="O702" s="117"/>
      <c r="P702" s="117"/>
      <c r="Q702" s="117"/>
    </row>
    <row r="703" spans="1:27" ht="14.5" x14ac:dyDescent="0.35">
      <c r="B703" s="12"/>
      <c r="E703" t="s">
        <v>208</v>
      </c>
      <c r="F703" s="117"/>
      <c r="G703" s="16" t="s">
        <v>80</v>
      </c>
      <c r="H703" t="s">
        <v>18</v>
      </c>
      <c r="K703" s="42"/>
      <c r="L703" s="43"/>
      <c r="M703" s="43"/>
      <c r="N703" s="43"/>
      <c r="O703" s="43"/>
      <c r="P703" s="44"/>
      <c r="R703" s="125"/>
      <c r="S703" s="118" t="e">
        <f>SUMPRODUCT('SRVD and LVSVD'!$I$243:$I$251,'SRVD and LVSVD'!S$243:S$251)</f>
        <v>#DIV/0!</v>
      </c>
      <c r="T703" s="118" t="e">
        <f>SUMPRODUCT('SRVD and LVSVD'!$I$243:$I$251,'SRVD and LVSVD'!T$243:T$251)</f>
        <v>#DIV/0!</v>
      </c>
      <c r="U703" s="118" t="e">
        <f>SUMPRODUCT('SRVD and LVSVD'!$I$243:$I$251,'SRVD and LVSVD'!U$243:U$251)</f>
        <v>#DIV/0!</v>
      </c>
      <c r="V703" s="118" t="e">
        <f>SUMPRODUCT('SRVD and LVSVD'!$I$243:$I$251,'SRVD and LVSVD'!V$243:V$251)</f>
        <v>#DIV/0!</v>
      </c>
    </row>
    <row r="704" spans="1:27" x14ac:dyDescent="0.3">
      <c r="E704" t="s">
        <v>209</v>
      </c>
      <c r="G704" s="16" t="s">
        <v>80</v>
      </c>
      <c r="H704" t="s">
        <v>66</v>
      </c>
      <c r="K704" s="52"/>
      <c r="L704" s="53"/>
      <c r="M704" s="53"/>
      <c r="N704" s="53"/>
      <c r="O704" s="53"/>
      <c r="P704" s="54"/>
      <c r="R704" s="88"/>
      <c r="S704" s="114" t="e">
        <f>IF(S703&gt;0, "Positive", "Negative")</f>
        <v>#DIV/0!</v>
      </c>
      <c r="T704" s="114" t="e">
        <f t="shared" ref="T704" si="110">IF(T703&gt;0, "Positive", "Negative")</f>
        <v>#DIV/0!</v>
      </c>
      <c r="U704" s="114" t="e">
        <f t="shared" ref="U704" si="111">IF(U703&gt;0, "Positive", "Negative")</f>
        <v>#DIV/0!</v>
      </c>
      <c r="V704" s="114" t="e">
        <f t="shared" ref="V704" si="112">IF(V703&gt;0, "Positive", "Negative")</f>
        <v>#DIV/0!</v>
      </c>
    </row>
    <row r="705" spans="1:44" x14ac:dyDescent="0.3">
      <c r="B705" s="12"/>
      <c r="C705" s="28"/>
    </row>
    <row r="706" spans="1:44" x14ac:dyDescent="0.3">
      <c r="A706" s="12"/>
      <c r="B706" s="13" t="s">
        <v>223</v>
      </c>
      <c r="C706" s="14"/>
      <c r="D706" s="15"/>
      <c r="E706" s="15"/>
      <c r="F706" s="15"/>
      <c r="G706" s="15"/>
      <c r="H706" s="15"/>
      <c r="I706" s="14"/>
      <c r="J706" s="14"/>
      <c r="K706" s="15"/>
      <c r="L706" s="15"/>
      <c r="M706" s="15"/>
      <c r="N706" s="15"/>
      <c r="O706" s="15"/>
      <c r="P706" s="15"/>
      <c r="Q706" s="14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  <c r="AO706" s="15"/>
      <c r="AP706" s="15"/>
      <c r="AQ706" s="14"/>
      <c r="AR706" s="17"/>
    </row>
    <row r="708" spans="1:44" x14ac:dyDescent="0.3">
      <c r="C708" s="17" t="s">
        <v>187</v>
      </c>
      <c r="D708" s="17"/>
      <c r="E708" s="25"/>
      <c r="F708" s="25"/>
      <c r="G708" s="25"/>
      <c r="H708" s="17"/>
      <c r="I708" s="25"/>
    </row>
    <row r="709" spans="1:44" x14ac:dyDescent="0.3">
      <c r="C709" s="17"/>
      <c r="D709" s="17"/>
      <c r="E709" s="25"/>
      <c r="F709" s="25"/>
      <c r="G709" s="25"/>
      <c r="H709" s="17"/>
      <c r="I709" s="25"/>
    </row>
    <row r="710" spans="1:44" x14ac:dyDescent="0.3">
      <c r="E710" s="34" t="s">
        <v>62</v>
      </c>
      <c r="F710" t="s">
        <v>35</v>
      </c>
      <c r="G710" s="16" t="s">
        <v>80</v>
      </c>
      <c r="H710" t="s">
        <v>18</v>
      </c>
      <c r="I710" s="132">
        <f>Flexibility!I117</f>
        <v>1</v>
      </c>
    </row>
    <row r="711" spans="1:44" x14ac:dyDescent="0.3">
      <c r="E711" s="34" t="s">
        <v>200</v>
      </c>
      <c r="F711" t="s">
        <v>35</v>
      </c>
      <c r="G711" s="16" t="s">
        <v>80</v>
      </c>
      <c r="H711" t="s">
        <v>18</v>
      </c>
      <c r="I711" s="132">
        <f>Flexibility!I118</f>
        <v>0</v>
      </c>
    </row>
    <row r="712" spans="1:44" x14ac:dyDescent="0.3">
      <c r="E712" s="34"/>
      <c r="G712" s="22"/>
      <c r="I712" s="30"/>
    </row>
    <row r="713" spans="1:44" x14ac:dyDescent="0.3">
      <c r="E713" s="34" t="s">
        <v>201</v>
      </c>
      <c r="F713" t="s">
        <v>35</v>
      </c>
      <c r="G713" s="16" t="s">
        <v>80</v>
      </c>
      <c r="H713" t="s">
        <v>24</v>
      </c>
      <c r="K713" s="42"/>
      <c r="L713" s="43"/>
      <c r="M713" s="43"/>
      <c r="N713" s="43"/>
      <c r="O713" s="43"/>
      <c r="P713" s="44"/>
      <c r="R713" s="46" t="e">
        <f>Flexibility!$P120</f>
        <v>#DIV/0!</v>
      </c>
      <c r="S713" s="45" t="e">
        <f>Flexibility!$W120</f>
        <v>#DIV/0!</v>
      </c>
      <c r="T713" s="45" t="e">
        <f>Flexibility!$AD120</f>
        <v>#DIV/0!</v>
      </c>
      <c r="U713" s="45" t="e">
        <f>Flexibility!$AK120</f>
        <v>#DIV/0!</v>
      </c>
      <c r="V713" s="45" t="e">
        <f>Flexibility!$AR120</f>
        <v>#DIV/0!</v>
      </c>
    </row>
    <row r="714" spans="1:44" x14ac:dyDescent="0.3">
      <c r="E714" s="34" t="s">
        <v>65</v>
      </c>
      <c r="F714" t="s">
        <v>35</v>
      </c>
      <c r="G714" s="16" t="s">
        <v>80</v>
      </c>
      <c r="H714" t="s">
        <v>66</v>
      </c>
      <c r="K714" s="52"/>
      <c r="L714" s="53"/>
      <c r="M714" s="53"/>
      <c r="N714" s="53"/>
      <c r="O714" s="53"/>
      <c r="P714" s="54"/>
      <c r="R714" s="115" t="e">
        <f>Flexibility!$P121</f>
        <v>#DIV/0!</v>
      </c>
      <c r="S714" s="115" t="e">
        <f>Flexibility!$W121</f>
        <v>#DIV/0!</v>
      </c>
      <c r="T714" s="115" t="e">
        <f>Flexibility!$AD121</f>
        <v>#DIV/0!</v>
      </c>
      <c r="U714" s="115" t="e">
        <f>Flexibility!$AK121</f>
        <v>#DIV/0!</v>
      </c>
      <c r="V714" s="115" t="e">
        <f>Flexibility!$AR121</f>
        <v>#DIV/0!</v>
      </c>
    </row>
    <row r="716" spans="1:44" x14ac:dyDescent="0.3">
      <c r="C716" s="17" t="s">
        <v>188</v>
      </c>
      <c r="D716" s="17"/>
      <c r="E716" s="25"/>
      <c r="F716" s="25"/>
      <c r="G716" s="25"/>
      <c r="H716" s="17"/>
      <c r="I716" s="25"/>
    </row>
    <row r="717" spans="1:44" x14ac:dyDescent="0.3">
      <c r="C717" s="17"/>
      <c r="D717" s="17"/>
      <c r="E717" s="25"/>
      <c r="F717" s="25"/>
      <c r="G717" s="25"/>
      <c r="H717" s="17"/>
      <c r="I717" s="25"/>
    </row>
    <row r="718" spans="1:44" x14ac:dyDescent="0.3">
      <c r="E718" s="34" t="s">
        <v>62</v>
      </c>
      <c r="F718" t="s">
        <v>46</v>
      </c>
      <c r="G718" s="16" t="s">
        <v>80</v>
      </c>
      <c r="H718" t="s">
        <v>18</v>
      </c>
      <c r="I718" s="132">
        <f>Flexibility!I125</f>
        <v>1</v>
      </c>
    </row>
    <row r="719" spans="1:44" x14ac:dyDescent="0.3">
      <c r="E719" s="34" t="s">
        <v>200</v>
      </c>
      <c r="F719" t="s">
        <v>46</v>
      </c>
      <c r="G719" s="16" t="s">
        <v>80</v>
      </c>
      <c r="H719" t="s">
        <v>18</v>
      </c>
      <c r="I719" s="132">
        <f>Flexibility!I126</f>
        <v>0</v>
      </c>
    </row>
    <row r="720" spans="1:44" x14ac:dyDescent="0.3">
      <c r="E720" s="34"/>
      <c r="G720" s="22"/>
    </row>
    <row r="721" spans="1:44" x14ac:dyDescent="0.3">
      <c r="E721" s="34" t="s">
        <v>201</v>
      </c>
      <c r="F721" t="s">
        <v>46</v>
      </c>
      <c r="G721" s="16" t="s">
        <v>80</v>
      </c>
      <c r="H721" t="s">
        <v>24</v>
      </c>
      <c r="K721" s="42"/>
      <c r="L721" s="43"/>
      <c r="M721" s="43"/>
      <c r="N721" s="43"/>
      <c r="O721" s="43"/>
      <c r="P721" s="44"/>
      <c r="R721" s="46" t="e">
        <f>Flexibility!$P128</f>
        <v>#DIV/0!</v>
      </c>
      <c r="S721" s="45" t="e">
        <f>Flexibility!$W128</f>
        <v>#DIV/0!</v>
      </c>
      <c r="T721" s="45" t="e">
        <f>Flexibility!$AD128</f>
        <v>#DIV/0!</v>
      </c>
      <c r="U721" s="45" t="e">
        <f>Flexibility!$AK128</f>
        <v>#DIV/0!</v>
      </c>
      <c r="V721" s="45" t="e">
        <f>Flexibility!$AR128</f>
        <v>#DIV/0!</v>
      </c>
    </row>
    <row r="722" spans="1:44" x14ac:dyDescent="0.3">
      <c r="E722" s="34" t="s">
        <v>65</v>
      </c>
      <c r="F722" t="s">
        <v>46</v>
      </c>
      <c r="G722" s="16" t="s">
        <v>80</v>
      </c>
      <c r="H722" t="s">
        <v>66</v>
      </c>
      <c r="K722" s="52"/>
      <c r="L722" s="53"/>
      <c r="M722" s="53"/>
      <c r="N722" s="53"/>
      <c r="O722" s="53"/>
      <c r="P722" s="54"/>
      <c r="R722" s="115" t="e">
        <f>Flexibility!$P129</f>
        <v>#DIV/0!</v>
      </c>
      <c r="S722" s="115" t="e">
        <f>Flexibility!$W129</f>
        <v>#DIV/0!</v>
      </c>
      <c r="T722" s="115" t="e">
        <f>Flexibility!$AD129</f>
        <v>#DIV/0!</v>
      </c>
      <c r="U722" s="115" t="e">
        <f>Flexibility!$AK129</f>
        <v>#DIV/0!</v>
      </c>
      <c r="V722" s="115" t="e">
        <f>Flexibility!$AR129</f>
        <v>#DIV/0!</v>
      </c>
    </row>
    <row r="724" spans="1:44" x14ac:dyDescent="0.3">
      <c r="A724" s="12"/>
      <c r="B724" s="13" t="s">
        <v>222</v>
      </c>
      <c r="C724" s="14"/>
      <c r="D724" s="15"/>
      <c r="E724" s="15"/>
      <c r="F724" s="15"/>
      <c r="G724" s="15"/>
      <c r="H724" s="116"/>
      <c r="I724" s="14"/>
      <c r="J724" s="14"/>
      <c r="K724" s="15"/>
      <c r="L724" s="15"/>
      <c r="M724" s="15"/>
      <c r="N724" s="15"/>
      <c r="O724" s="15"/>
      <c r="P724" s="15"/>
      <c r="Q724" s="14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  <c r="AO724" s="15"/>
      <c r="AP724" s="15"/>
      <c r="AQ724" s="14"/>
      <c r="AR724" s="17"/>
    </row>
    <row r="726" spans="1:44" x14ac:dyDescent="0.3">
      <c r="E726" t="s">
        <v>171</v>
      </c>
      <c r="H726" t="s">
        <v>18</v>
      </c>
      <c r="I726" s="132">
        <v>1.2</v>
      </c>
    </row>
    <row r="728" spans="1:44" x14ac:dyDescent="0.3">
      <c r="A728" s="12"/>
      <c r="B728" s="17"/>
      <c r="C728" s="17" t="s">
        <v>117</v>
      </c>
      <c r="H728" s="35"/>
      <c r="I728" s="17"/>
      <c r="J728" s="17"/>
      <c r="K728" s="16"/>
      <c r="L728" s="16"/>
      <c r="M728" s="16"/>
      <c r="N728" s="16"/>
      <c r="O728" s="16"/>
      <c r="P728" s="16"/>
      <c r="Q728" s="17"/>
      <c r="W728" s="16"/>
      <c r="X728" s="16"/>
      <c r="AF728" s="92"/>
      <c r="AG728" s="92"/>
      <c r="AH728" s="92"/>
      <c r="AI728" s="92"/>
      <c r="AJ728" s="92"/>
      <c r="AQ728" s="17"/>
      <c r="AR728" s="17"/>
    </row>
    <row r="729" spans="1:44" x14ac:dyDescent="0.3">
      <c r="A729" s="12"/>
      <c r="B729" s="17"/>
      <c r="C729" s="17"/>
      <c r="E729" t="s">
        <v>118</v>
      </c>
      <c r="H729" s="35" t="s">
        <v>36</v>
      </c>
      <c r="I729" s="17"/>
      <c r="J729" s="17"/>
      <c r="K729" s="64"/>
      <c r="L729" s="65"/>
      <c r="M729" s="65"/>
      <c r="N729" s="65"/>
      <c r="O729" s="65"/>
      <c r="P729" s="66"/>
      <c r="R729" s="38">
        <f>R256</f>
        <v>0</v>
      </c>
      <c r="S729" s="38">
        <f>S256</f>
        <v>0</v>
      </c>
      <c r="T729" s="38">
        <f>T256</f>
        <v>0</v>
      </c>
      <c r="U729" s="38">
        <f>U256</f>
        <v>0</v>
      </c>
      <c r="V729" s="38">
        <f>V256</f>
        <v>0</v>
      </c>
      <c r="W729" s="16"/>
      <c r="X729" s="16"/>
      <c r="AF729" s="92"/>
      <c r="AG729" s="92"/>
      <c r="AH729" s="92"/>
      <c r="AI729" s="92"/>
      <c r="AJ729" s="92"/>
      <c r="AQ729" s="17"/>
      <c r="AR729" s="17"/>
    </row>
    <row r="730" spans="1:44" x14ac:dyDescent="0.3">
      <c r="A730" s="12"/>
      <c r="B730" s="17"/>
      <c r="C730" s="17"/>
      <c r="H730" s="35"/>
      <c r="I730" s="17"/>
      <c r="J730" s="17"/>
      <c r="K730" s="16"/>
      <c r="L730" s="16"/>
      <c r="M730" s="16"/>
      <c r="N730" s="16"/>
      <c r="O730" s="16"/>
      <c r="P730" s="16"/>
      <c r="Q730" s="17"/>
      <c r="R730" s="120"/>
      <c r="S730" s="120"/>
      <c r="T730" s="120"/>
      <c r="U730" s="120"/>
      <c r="V730" s="120"/>
      <c r="W730" s="16"/>
      <c r="X730" s="16"/>
      <c r="AF730" s="92"/>
      <c r="AG730" s="92"/>
      <c r="AH730" s="92"/>
      <c r="AI730" s="92"/>
      <c r="AJ730" s="92"/>
      <c r="AQ730" s="17"/>
      <c r="AR730" s="17"/>
    </row>
    <row r="731" spans="1:44" x14ac:dyDescent="0.3">
      <c r="A731" s="12"/>
      <c r="B731" s="17"/>
      <c r="C731" s="17" t="s">
        <v>87</v>
      </c>
      <c r="H731" s="35"/>
      <c r="I731" s="17"/>
      <c r="J731" s="17"/>
      <c r="K731" s="16"/>
      <c r="L731" s="16"/>
      <c r="M731" s="16"/>
      <c r="N731" s="16"/>
      <c r="O731" s="16"/>
      <c r="P731" s="16"/>
      <c r="Q731" s="17"/>
      <c r="R731" s="16"/>
      <c r="S731" s="16"/>
      <c r="T731" s="16"/>
      <c r="U731" s="16"/>
      <c r="V731" s="16"/>
      <c r="W731" s="16"/>
      <c r="X731" s="16"/>
      <c r="AF731" s="92"/>
      <c r="AG731" s="92"/>
      <c r="AH731" s="92"/>
      <c r="AI731" s="92"/>
      <c r="AJ731" s="92"/>
      <c r="AQ731" s="17"/>
      <c r="AR731" s="17"/>
    </row>
    <row r="732" spans="1:44" x14ac:dyDescent="0.3">
      <c r="E732" s="29" t="s">
        <v>26</v>
      </c>
      <c r="F732" s="12" t="s">
        <v>88</v>
      </c>
      <c r="G732" s="22" t="s">
        <v>27</v>
      </c>
      <c r="H732" s="35" t="s">
        <v>36</v>
      </c>
      <c r="K732" s="42"/>
      <c r="L732" s="43"/>
      <c r="M732" s="43"/>
      <c r="N732" s="43"/>
      <c r="O732" s="43"/>
      <c r="P732" s="44"/>
      <c r="R732" s="38">
        <f>R121</f>
        <v>0</v>
      </c>
      <c r="S732" s="38">
        <f>S121</f>
        <v>0</v>
      </c>
      <c r="T732" s="38">
        <f>T121</f>
        <v>0</v>
      </c>
      <c r="U732" s="38">
        <f>U121</f>
        <v>0</v>
      </c>
      <c r="V732" s="38">
        <f>V121</f>
        <v>0</v>
      </c>
    </row>
    <row r="733" spans="1:44" x14ac:dyDescent="0.3">
      <c r="E733" s="29" t="s">
        <v>29</v>
      </c>
      <c r="F733" s="12" t="s">
        <v>90</v>
      </c>
      <c r="G733" s="22" t="s">
        <v>27</v>
      </c>
      <c r="H733" s="35" t="s">
        <v>36</v>
      </c>
      <c r="K733" s="47"/>
      <c r="L733" s="48"/>
      <c r="M733" s="48"/>
      <c r="N733" s="48"/>
      <c r="O733" s="48"/>
      <c r="P733" s="49"/>
      <c r="R733" s="38">
        <f>R122</f>
        <v>0</v>
      </c>
      <c r="S733" s="38">
        <f>S122</f>
        <v>0</v>
      </c>
      <c r="T733" s="38">
        <f>T122</f>
        <v>0</v>
      </c>
      <c r="U733" s="38">
        <f>U122</f>
        <v>0</v>
      </c>
      <c r="V733" s="38">
        <f>V122</f>
        <v>0</v>
      </c>
    </row>
    <row r="734" spans="1:44" x14ac:dyDescent="0.3">
      <c r="E734" s="28" t="s">
        <v>10</v>
      </c>
      <c r="F734" t="s">
        <v>135</v>
      </c>
      <c r="G734" t="s">
        <v>27</v>
      </c>
      <c r="H734" s="35" t="s">
        <v>36</v>
      </c>
      <c r="K734" s="52"/>
      <c r="L734" s="53"/>
      <c r="M734" s="53"/>
      <c r="N734" s="53"/>
      <c r="O734" s="53"/>
      <c r="P734" s="54"/>
      <c r="R734" s="23">
        <f t="shared" ref="R734:V734" si="113">SUM(R732:R733)</f>
        <v>0</v>
      </c>
      <c r="S734" s="23">
        <f t="shared" si="113"/>
        <v>0</v>
      </c>
      <c r="T734" s="23">
        <f t="shared" si="113"/>
        <v>0</v>
      </c>
      <c r="U734" s="23">
        <f t="shared" si="113"/>
        <v>0</v>
      </c>
      <c r="V734" s="23">
        <f t="shared" si="113"/>
        <v>0</v>
      </c>
    </row>
    <row r="735" spans="1:44" x14ac:dyDescent="0.3">
      <c r="H735" s="35"/>
    </row>
    <row r="736" spans="1:44" x14ac:dyDescent="0.3">
      <c r="E736" s="29" t="s">
        <v>91</v>
      </c>
      <c r="F736" s="12" t="s">
        <v>92</v>
      </c>
      <c r="G736" s="22" t="s">
        <v>27</v>
      </c>
      <c r="H736" s="35" t="s">
        <v>36</v>
      </c>
      <c r="K736" s="42"/>
      <c r="L736" s="43"/>
      <c r="M736" s="43"/>
      <c r="N736" s="43"/>
      <c r="O736" s="43"/>
      <c r="P736" s="44"/>
      <c r="R736" s="38">
        <f>R123</f>
        <v>0</v>
      </c>
      <c r="S736" s="38">
        <f>S123</f>
        <v>0</v>
      </c>
      <c r="T736" s="38">
        <f>T123</f>
        <v>0</v>
      </c>
      <c r="U736" s="38">
        <f>U123</f>
        <v>0</v>
      </c>
      <c r="V736" s="38">
        <f>V123</f>
        <v>0</v>
      </c>
    </row>
    <row r="737" spans="1:44" x14ac:dyDescent="0.3">
      <c r="E737" s="72" t="s">
        <v>91</v>
      </c>
      <c r="F737" s="12" t="s">
        <v>93</v>
      </c>
      <c r="G737" s="84" t="s">
        <v>27</v>
      </c>
      <c r="H737" s="35" t="s">
        <v>36</v>
      </c>
      <c r="K737" s="47"/>
      <c r="L737" s="48"/>
      <c r="M737" s="48"/>
      <c r="N737" s="48"/>
      <c r="O737" s="48"/>
      <c r="P737" s="49"/>
      <c r="R737" s="38">
        <f>R124</f>
        <v>0</v>
      </c>
      <c r="S737" s="38">
        <f>S124</f>
        <v>0</v>
      </c>
      <c r="T737" s="38">
        <f>T124</f>
        <v>0</v>
      </c>
      <c r="U737" s="38">
        <f>U124</f>
        <v>0</v>
      </c>
      <c r="V737" s="38">
        <f>V124</f>
        <v>0</v>
      </c>
    </row>
    <row r="738" spans="1:44" x14ac:dyDescent="0.3">
      <c r="E738" s="28" t="s">
        <v>10</v>
      </c>
      <c r="F738" t="s">
        <v>135</v>
      </c>
      <c r="G738" t="s">
        <v>27</v>
      </c>
      <c r="H738" s="35" t="s">
        <v>36</v>
      </c>
      <c r="K738" s="52"/>
      <c r="L738" s="53"/>
      <c r="M738" s="53"/>
      <c r="N738" s="53"/>
      <c r="O738" s="53"/>
      <c r="P738" s="54"/>
      <c r="R738" s="23">
        <f t="shared" ref="R738:V738" si="114">SUM(R736:R737)</f>
        <v>0</v>
      </c>
      <c r="S738" s="23">
        <f t="shared" si="114"/>
        <v>0</v>
      </c>
      <c r="T738" s="23">
        <f t="shared" si="114"/>
        <v>0</v>
      </c>
      <c r="U738" s="23">
        <f t="shared" si="114"/>
        <v>0</v>
      </c>
      <c r="V738" s="23">
        <f t="shared" si="114"/>
        <v>0</v>
      </c>
    </row>
    <row r="739" spans="1:44" x14ac:dyDescent="0.3">
      <c r="H739" s="32"/>
    </row>
    <row r="740" spans="1:44" x14ac:dyDescent="0.3">
      <c r="C740" s="28" t="s">
        <v>172</v>
      </c>
    </row>
    <row r="741" spans="1:44" x14ac:dyDescent="0.3">
      <c r="C741" s="28"/>
      <c r="E741" t="s">
        <v>173</v>
      </c>
      <c r="F741" t="s">
        <v>135</v>
      </c>
      <c r="G741" t="s">
        <v>27</v>
      </c>
      <c r="H741" t="s">
        <v>18</v>
      </c>
      <c r="K741" s="42"/>
      <c r="L741" s="43"/>
      <c r="M741" s="43"/>
      <c r="N741" s="43"/>
      <c r="O741" s="43"/>
      <c r="P741" s="44"/>
      <c r="R741" s="119" t="e">
        <f>R734/R$729</f>
        <v>#DIV/0!</v>
      </c>
      <c r="S741" s="119" t="e">
        <f>S734/S$729</f>
        <v>#DIV/0!</v>
      </c>
      <c r="T741" s="119" t="e">
        <f>T734/T$729</f>
        <v>#DIV/0!</v>
      </c>
      <c r="U741" s="119" t="e">
        <f>U734/U$729</f>
        <v>#DIV/0!</v>
      </c>
      <c r="V741" s="119" t="e">
        <f>V734/V$729</f>
        <v>#DIV/0!</v>
      </c>
    </row>
    <row r="742" spans="1:44" x14ac:dyDescent="0.3">
      <c r="E742" t="s">
        <v>174</v>
      </c>
      <c r="F742" s="12" t="s">
        <v>92</v>
      </c>
      <c r="G742" t="s">
        <v>27</v>
      </c>
      <c r="H742" t="s">
        <v>18</v>
      </c>
      <c r="K742" s="47"/>
      <c r="L742" s="48"/>
      <c r="M742" s="48"/>
      <c r="N742" s="48"/>
      <c r="O742" s="48"/>
      <c r="P742" s="49"/>
      <c r="R742" s="119" t="e">
        <f t="shared" ref="R742:V743" si="115">R736/R$729</f>
        <v>#DIV/0!</v>
      </c>
      <c r="S742" s="119" t="e">
        <f t="shared" si="115"/>
        <v>#DIV/0!</v>
      </c>
      <c r="T742" s="119" t="e">
        <f t="shared" si="115"/>
        <v>#DIV/0!</v>
      </c>
      <c r="U742" s="119" t="e">
        <f t="shared" si="115"/>
        <v>#DIV/0!</v>
      </c>
      <c r="V742" s="119" t="e">
        <f t="shared" si="115"/>
        <v>#DIV/0!</v>
      </c>
    </row>
    <row r="743" spans="1:44" x14ac:dyDescent="0.3">
      <c r="E743" t="s">
        <v>175</v>
      </c>
      <c r="F743" s="12" t="s">
        <v>93</v>
      </c>
      <c r="G743" t="s">
        <v>27</v>
      </c>
      <c r="H743" t="s">
        <v>18</v>
      </c>
      <c r="K743" s="52"/>
      <c r="L743" s="53"/>
      <c r="M743" s="53"/>
      <c r="N743" s="53"/>
      <c r="O743" s="53"/>
      <c r="P743" s="54"/>
      <c r="R743" s="119" t="e">
        <f t="shared" si="115"/>
        <v>#DIV/0!</v>
      </c>
      <c r="S743" s="119" t="e">
        <f t="shared" si="115"/>
        <v>#DIV/0!</v>
      </c>
      <c r="T743" s="119" t="e">
        <f t="shared" si="115"/>
        <v>#DIV/0!</v>
      </c>
      <c r="U743" s="119" t="e">
        <f t="shared" si="115"/>
        <v>#DIV/0!</v>
      </c>
      <c r="V743" s="119" t="e">
        <f t="shared" si="115"/>
        <v>#DIV/0!</v>
      </c>
    </row>
    <row r="745" spans="1:44" x14ac:dyDescent="0.3">
      <c r="E745" t="s">
        <v>176</v>
      </c>
      <c r="F745" t="s">
        <v>135</v>
      </c>
      <c r="G745" t="s">
        <v>27</v>
      </c>
      <c r="H745" t="s">
        <v>66</v>
      </c>
      <c r="K745" s="42"/>
      <c r="L745" s="43"/>
      <c r="M745" s="43"/>
      <c r="N745" s="43"/>
      <c r="O745" s="43"/>
      <c r="P745" s="44"/>
      <c r="R745" s="115" t="e">
        <f t="shared" ref="R745:V747" si="116">IF(R741&gt;$I$726, "ERROR", "OK")</f>
        <v>#DIV/0!</v>
      </c>
      <c r="S745" s="115" t="e">
        <f t="shared" si="116"/>
        <v>#DIV/0!</v>
      </c>
      <c r="T745" s="115" t="e">
        <f t="shared" si="116"/>
        <v>#DIV/0!</v>
      </c>
      <c r="U745" s="115" t="e">
        <f t="shared" si="116"/>
        <v>#DIV/0!</v>
      </c>
      <c r="V745" s="115" t="e">
        <f t="shared" si="116"/>
        <v>#DIV/0!</v>
      </c>
    </row>
    <row r="746" spans="1:44" x14ac:dyDescent="0.3">
      <c r="E746" t="s">
        <v>174</v>
      </c>
      <c r="F746" s="12" t="s">
        <v>92</v>
      </c>
      <c r="G746" t="s">
        <v>27</v>
      </c>
      <c r="H746" t="s">
        <v>66</v>
      </c>
      <c r="K746" s="47"/>
      <c r="L746" s="48"/>
      <c r="M746" s="48"/>
      <c r="N746" s="48"/>
      <c r="O746" s="48"/>
      <c r="P746" s="49"/>
      <c r="R746" s="115" t="e">
        <f t="shared" si="116"/>
        <v>#DIV/0!</v>
      </c>
      <c r="S746" s="115" t="e">
        <f t="shared" si="116"/>
        <v>#DIV/0!</v>
      </c>
      <c r="T746" s="115" t="e">
        <f t="shared" si="116"/>
        <v>#DIV/0!</v>
      </c>
      <c r="U746" s="115" t="e">
        <f t="shared" si="116"/>
        <v>#DIV/0!</v>
      </c>
      <c r="V746" s="115" t="e">
        <f t="shared" si="116"/>
        <v>#DIV/0!</v>
      </c>
    </row>
    <row r="747" spans="1:44" x14ac:dyDescent="0.3">
      <c r="E747" t="s">
        <v>175</v>
      </c>
      <c r="F747" s="12" t="s">
        <v>93</v>
      </c>
      <c r="G747" t="s">
        <v>27</v>
      </c>
      <c r="H747" t="s">
        <v>66</v>
      </c>
      <c r="K747" s="52"/>
      <c r="L747" s="53"/>
      <c r="M747" s="53"/>
      <c r="N747" s="53"/>
      <c r="O747" s="53"/>
      <c r="P747" s="54"/>
      <c r="R747" s="115" t="e">
        <f t="shared" si="116"/>
        <v>#DIV/0!</v>
      </c>
      <c r="S747" s="115" t="e">
        <f t="shared" si="116"/>
        <v>#DIV/0!</v>
      </c>
      <c r="T747" s="115" t="e">
        <f t="shared" si="116"/>
        <v>#DIV/0!</v>
      </c>
      <c r="U747" s="115" t="e">
        <f t="shared" si="116"/>
        <v>#DIV/0!</v>
      </c>
      <c r="V747" s="115" t="e">
        <f t="shared" si="116"/>
        <v>#DIV/0!</v>
      </c>
    </row>
    <row r="749" spans="1:44" x14ac:dyDescent="0.3">
      <c r="A749" s="5" t="s">
        <v>67</v>
      </c>
      <c r="B749" s="5" t="s">
        <v>67</v>
      </c>
      <c r="C749" s="5" t="s">
        <v>67</v>
      </c>
      <c r="D749" s="5" t="s">
        <v>67</v>
      </c>
      <c r="E749" s="5" t="s">
        <v>67</v>
      </c>
      <c r="F749" s="5" t="s">
        <v>67</v>
      </c>
      <c r="G749" s="5" t="s">
        <v>67</v>
      </c>
      <c r="H749" s="5" t="s">
        <v>67</v>
      </c>
      <c r="I749" s="5" t="s">
        <v>67</v>
      </c>
      <c r="J749" s="5" t="s">
        <v>67</v>
      </c>
      <c r="K749" s="5" t="s">
        <v>67</v>
      </c>
      <c r="L749" s="5" t="s">
        <v>67</v>
      </c>
      <c r="M749" s="5" t="s">
        <v>67</v>
      </c>
      <c r="N749" s="5" t="s">
        <v>67</v>
      </c>
      <c r="O749" s="7" t="s">
        <v>67</v>
      </c>
      <c r="P749" s="56" t="s">
        <v>67</v>
      </c>
      <c r="Q749" s="5" t="s">
        <v>67</v>
      </c>
      <c r="R749" s="5" t="s">
        <v>67</v>
      </c>
      <c r="S749" s="5" t="s">
        <v>67</v>
      </c>
      <c r="T749" s="5" t="s">
        <v>67</v>
      </c>
      <c r="U749" s="5" t="s">
        <v>67</v>
      </c>
      <c r="V749" s="7" t="s">
        <v>67</v>
      </c>
      <c r="W749" s="56" t="s">
        <v>67</v>
      </c>
      <c r="X749" s="5" t="s">
        <v>67</v>
      </c>
      <c r="Y749" s="5" t="s">
        <v>67</v>
      </c>
      <c r="Z749" s="5" t="s">
        <v>67</v>
      </c>
      <c r="AA749" s="5" t="s">
        <v>67</v>
      </c>
      <c r="AB749" s="5" t="s">
        <v>67</v>
      </c>
      <c r="AC749" s="5" t="s">
        <v>67</v>
      </c>
      <c r="AD749" s="5" t="s">
        <v>67</v>
      </c>
      <c r="AE749" s="5" t="s">
        <v>67</v>
      </c>
      <c r="AF749" s="5" t="s">
        <v>67</v>
      </c>
      <c r="AG749" s="5" t="s">
        <v>67</v>
      </c>
      <c r="AH749" s="5" t="s">
        <v>67</v>
      </c>
      <c r="AI749" s="5" t="s">
        <v>67</v>
      </c>
      <c r="AJ749" s="5" t="s">
        <v>67</v>
      </c>
      <c r="AK749" s="5" t="s">
        <v>67</v>
      </c>
      <c r="AL749" s="5" t="s">
        <v>67</v>
      </c>
      <c r="AM749" s="5" t="s">
        <v>67</v>
      </c>
      <c r="AN749" s="5" t="s">
        <v>67</v>
      </c>
      <c r="AO749" s="5" t="s">
        <v>67</v>
      </c>
      <c r="AP749" s="57" t="s">
        <v>67</v>
      </c>
      <c r="AQ749" s="5" t="s">
        <v>67</v>
      </c>
      <c r="AR749" s="5" t="s">
        <v>67</v>
      </c>
    </row>
    <row r="751" spans="1:44" x14ac:dyDescent="0.3">
      <c r="B751" s="17"/>
      <c r="C751" s="17"/>
      <c r="D751" s="17"/>
      <c r="E751" s="17"/>
      <c r="F751" s="17"/>
      <c r="G751" s="17"/>
      <c r="H751" s="17"/>
      <c r="I751" s="17"/>
    </row>
    <row r="752" spans="1:44" x14ac:dyDescent="0.3">
      <c r="B752" s="17"/>
      <c r="C752" s="17"/>
      <c r="D752" s="17"/>
      <c r="E752" s="17"/>
      <c r="F752" s="17"/>
      <c r="G752" s="17"/>
      <c r="H752" s="17"/>
      <c r="I752" s="17"/>
    </row>
    <row r="753" spans="2:9" x14ac:dyDescent="0.3">
      <c r="B753" s="17"/>
      <c r="C753" s="17"/>
      <c r="D753" s="17"/>
      <c r="E753" s="17"/>
      <c r="F753" s="17"/>
      <c r="G753" s="17"/>
      <c r="H753" s="17"/>
      <c r="I753" s="17"/>
    </row>
    <row r="754" spans="2:9" x14ac:dyDescent="0.3">
      <c r="B754" s="17"/>
      <c r="C754" s="17"/>
      <c r="D754" s="17"/>
      <c r="E754" s="17"/>
      <c r="F754" s="17"/>
      <c r="G754" s="17"/>
      <c r="H754" s="17"/>
      <c r="I754" s="17"/>
    </row>
    <row r="755" spans="2:9" x14ac:dyDescent="0.3">
      <c r="B755" s="17"/>
      <c r="C755" s="17"/>
      <c r="D755" s="17"/>
      <c r="E755" s="17"/>
      <c r="F755" s="17"/>
      <c r="G755" s="17"/>
      <c r="H755" s="17"/>
      <c r="I755" s="17"/>
    </row>
    <row r="756" spans="2:9" x14ac:dyDescent="0.3">
      <c r="B756" s="17"/>
      <c r="C756" s="17"/>
      <c r="D756" s="17"/>
      <c r="E756" s="17"/>
      <c r="F756" s="17"/>
      <c r="G756" s="17"/>
      <c r="H756" s="17"/>
      <c r="I756" s="17"/>
    </row>
    <row r="757" spans="2:9" x14ac:dyDescent="0.3">
      <c r="B757" s="17"/>
      <c r="C757" s="17"/>
      <c r="D757" s="17"/>
      <c r="E757" s="17"/>
      <c r="F757" s="17"/>
      <c r="G757" s="17"/>
      <c r="H757" s="17"/>
      <c r="I757" s="17"/>
    </row>
    <row r="758" spans="2:9" x14ac:dyDescent="0.3">
      <c r="B758" s="17"/>
      <c r="C758" s="17"/>
      <c r="D758" s="17"/>
      <c r="E758" s="17"/>
      <c r="F758" s="17"/>
      <c r="G758" s="17"/>
      <c r="H758" s="17"/>
      <c r="I758" s="17"/>
    </row>
    <row r="759" spans="2:9" x14ac:dyDescent="0.3">
      <c r="B759" s="17"/>
      <c r="C759" s="17"/>
      <c r="D759" s="17"/>
      <c r="E759" s="17"/>
      <c r="F759" s="17"/>
      <c r="G759" s="17"/>
      <c r="H759" s="17"/>
      <c r="I759" s="17"/>
    </row>
    <row r="760" spans="2:9" x14ac:dyDescent="0.3">
      <c r="B760" s="17"/>
      <c r="C760" s="17"/>
      <c r="D760" s="17"/>
      <c r="E760" s="17"/>
      <c r="F760" s="17"/>
      <c r="G760" s="17"/>
      <c r="H760" s="17"/>
      <c r="I760" s="17"/>
    </row>
    <row r="761" spans="2:9" x14ac:dyDescent="0.3">
      <c r="B761" s="17"/>
      <c r="C761" s="17"/>
      <c r="D761" s="17"/>
      <c r="E761" s="17"/>
      <c r="F761" s="17"/>
      <c r="G761" s="17"/>
      <c r="H761" s="17"/>
      <c r="I761" s="17"/>
    </row>
    <row r="762" spans="2:9" x14ac:dyDescent="0.3">
      <c r="B762" s="17"/>
      <c r="C762" s="17"/>
      <c r="D762" s="17"/>
      <c r="E762" s="17"/>
      <c r="F762" s="17"/>
      <c r="G762" s="17"/>
      <c r="H762" s="17"/>
      <c r="I762" s="17"/>
    </row>
    <row r="763" spans="2:9" x14ac:dyDescent="0.3">
      <c r="B763" s="17"/>
      <c r="C763" s="17"/>
      <c r="D763" s="17"/>
      <c r="E763" s="17"/>
      <c r="F763" s="17"/>
      <c r="G763" s="17"/>
      <c r="H763" s="17"/>
      <c r="I763" s="17"/>
    </row>
    <row r="764" spans="2:9" x14ac:dyDescent="0.3">
      <c r="B764" s="17"/>
      <c r="C764" s="17"/>
      <c r="D764" s="17"/>
      <c r="E764" s="17"/>
      <c r="F764" s="17"/>
      <c r="G764" s="17"/>
      <c r="H764" s="17"/>
      <c r="I764" s="17"/>
    </row>
    <row r="765" spans="2:9" x14ac:dyDescent="0.3">
      <c r="B765" s="17"/>
      <c r="C765" s="17"/>
      <c r="D765" s="17"/>
      <c r="E765" s="17"/>
      <c r="F765" s="17"/>
      <c r="G765" s="17"/>
      <c r="H765" s="17"/>
      <c r="I765" s="17"/>
    </row>
    <row r="766" spans="2:9" x14ac:dyDescent="0.3">
      <c r="B766" s="17"/>
      <c r="C766" s="17"/>
      <c r="D766" s="17"/>
      <c r="E766" s="17"/>
      <c r="F766" s="17"/>
      <c r="G766" s="17"/>
      <c r="H766" s="17"/>
      <c r="I766" s="17"/>
    </row>
    <row r="767" spans="2:9" x14ac:dyDescent="0.3">
      <c r="B767" s="17"/>
      <c r="C767" s="17"/>
      <c r="D767" s="17"/>
      <c r="E767" s="17"/>
      <c r="F767" s="17"/>
      <c r="G767" s="17"/>
      <c r="H767" s="17"/>
      <c r="I767" s="17"/>
    </row>
    <row r="768" spans="2:9" x14ac:dyDescent="0.3">
      <c r="B768" s="17"/>
      <c r="C768" s="17"/>
      <c r="D768" s="17"/>
      <c r="E768" s="17"/>
      <c r="F768" s="17"/>
      <c r="G768" s="17"/>
      <c r="H768" s="17"/>
      <c r="I768" s="17"/>
    </row>
    <row r="769" spans="2:9" x14ac:dyDescent="0.3">
      <c r="B769" s="17"/>
      <c r="C769" s="17"/>
      <c r="D769" s="17"/>
      <c r="E769" s="17"/>
      <c r="F769" s="17"/>
      <c r="G769" s="17"/>
      <c r="H769" s="17"/>
      <c r="I769" s="17"/>
    </row>
    <row r="770" spans="2:9" x14ac:dyDescent="0.3">
      <c r="B770" s="17"/>
      <c r="C770" s="17"/>
      <c r="D770" s="17"/>
      <c r="E770" s="17"/>
      <c r="F770" s="17"/>
      <c r="G770" s="17"/>
      <c r="H770" s="17"/>
      <c r="I770" s="17"/>
    </row>
    <row r="771" spans="2:9" x14ac:dyDescent="0.3">
      <c r="B771" s="17"/>
      <c r="C771" s="17"/>
      <c r="D771" s="17"/>
      <c r="E771" s="17"/>
      <c r="F771" s="17"/>
      <c r="G771" s="17"/>
      <c r="H771" s="17"/>
      <c r="I771" s="17"/>
    </row>
    <row r="772" spans="2:9" x14ac:dyDescent="0.3">
      <c r="B772" s="17"/>
      <c r="C772" s="17"/>
      <c r="D772" s="17"/>
      <c r="E772" s="17"/>
      <c r="F772" s="17"/>
      <c r="G772" s="17"/>
      <c r="H772" s="17"/>
      <c r="I772" s="17"/>
    </row>
    <row r="773" spans="2:9" x14ac:dyDescent="0.3">
      <c r="B773" s="17"/>
      <c r="C773" s="17"/>
      <c r="D773" s="17"/>
      <c r="E773" s="17"/>
      <c r="F773" s="17"/>
      <c r="G773" s="17"/>
      <c r="H773" s="17"/>
      <c r="I773" s="17"/>
    </row>
    <row r="774" spans="2:9" x14ac:dyDescent="0.3">
      <c r="B774" s="17"/>
      <c r="C774" s="17"/>
      <c r="D774" s="17"/>
      <c r="E774" s="17"/>
      <c r="F774" s="17"/>
      <c r="G774" s="17"/>
      <c r="H774" s="17"/>
      <c r="I774" s="17"/>
    </row>
    <row r="775" spans="2:9" x14ac:dyDescent="0.3">
      <c r="B775" s="17"/>
      <c r="C775" s="17"/>
      <c r="D775" s="17"/>
      <c r="E775" s="17"/>
      <c r="F775" s="17"/>
      <c r="G775" s="17"/>
      <c r="H775" s="17"/>
      <c r="I775" s="17"/>
    </row>
    <row r="776" spans="2:9" x14ac:dyDescent="0.3">
      <c r="B776" s="17"/>
      <c r="C776" s="17"/>
      <c r="D776" s="17"/>
      <c r="E776" s="17"/>
      <c r="F776" s="17"/>
      <c r="G776" s="17"/>
      <c r="H776" s="17"/>
      <c r="I776" s="17"/>
    </row>
  </sheetData>
  <conditionalFormatting sqref="AL261:AO262">
    <cfRule type="expression" dxfId="111" priority="438" stopIfTrue="1">
      <formula>NOT(ISERROR(SEARCH("Err",AL261)))</formula>
    </cfRule>
  </conditionalFormatting>
  <conditionalFormatting sqref="AL265:AO268">
    <cfRule type="expression" dxfId="110" priority="437" stopIfTrue="1">
      <formula>NOT(ISERROR(SEARCH("Err",AL265)))</formula>
    </cfRule>
  </conditionalFormatting>
  <conditionalFormatting sqref="AL271:AO273">
    <cfRule type="expression" dxfId="109" priority="436" stopIfTrue="1">
      <formula>NOT(ISERROR(SEARCH("Err",AL271)))</formula>
    </cfRule>
  </conditionalFormatting>
  <conditionalFormatting sqref="R468:V468">
    <cfRule type="containsText" dxfId="108" priority="434" operator="containsText" text="ERROR">
      <formula>NOT(ISERROR(SEARCH("ERROR",R468)))</formula>
    </cfRule>
    <cfRule type="cellIs" dxfId="107" priority="435" operator="equal">
      <formula>"ERROR"</formula>
    </cfRule>
  </conditionalFormatting>
  <conditionalFormatting sqref="R460:V460">
    <cfRule type="containsText" dxfId="106" priority="432" operator="containsText" text="ERROR">
      <formula>NOT(ISERROR(SEARCH("ERROR",R460)))</formula>
    </cfRule>
    <cfRule type="cellIs" dxfId="105" priority="433" operator="equal">
      <formula>"ERROR"</formula>
    </cfRule>
  </conditionalFormatting>
  <conditionalFormatting sqref="AL58:AO59">
    <cfRule type="expression" dxfId="104" priority="426" stopIfTrue="1">
      <formula>NOT(ISERROR(SEARCH("Err",AL58)))</formula>
    </cfRule>
  </conditionalFormatting>
  <conditionalFormatting sqref="AF58:AJ59">
    <cfRule type="expression" dxfId="103" priority="423" stopIfTrue="1">
      <formula>NOT(ISERROR(SEARCH("Err",AF58)))</formula>
    </cfRule>
  </conditionalFormatting>
  <conditionalFormatting sqref="AL75:AO81">
    <cfRule type="expression" dxfId="102" priority="421" stopIfTrue="1">
      <formula>NOT(ISERROR(SEARCH("Err",AL75)))</formula>
    </cfRule>
  </conditionalFormatting>
  <conditionalFormatting sqref="AL97:AO103">
    <cfRule type="expression" dxfId="101" priority="419" stopIfTrue="1">
      <formula>NOT(ISERROR(SEARCH("Err",AL97)))</formula>
    </cfRule>
  </conditionalFormatting>
  <conditionalFormatting sqref="AL107:AO110">
    <cfRule type="expression" dxfId="100" priority="418" stopIfTrue="1">
      <formula>NOT(ISERROR(SEARCH("Err",AL107)))</formula>
    </cfRule>
  </conditionalFormatting>
  <conditionalFormatting sqref="AL128:AO131">
    <cfRule type="expression" dxfId="99" priority="417" stopIfTrue="1">
      <formula>NOT(ISERROR(SEARCH("Err",AL128)))</formula>
    </cfRule>
  </conditionalFormatting>
  <conditionalFormatting sqref="R506:V506 S693:V693 S696:V696 S701:V701 S704:V704">
    <cfRule type="containsText" dxfId="98" priority="414" operator="containsText" text="PASS">
      <formula>NOT(ISERROR(SEARCH("PASS",R506)))</formula>
    </cfRule>
    <cfRule type="containsText" dxfId="97" priority="415" operator="containsText" text="ERROR">
      <formula>NOT(ISERROR(SEARCH("ERROR",R506)))</formula>
    </cfRule>
    <cfRule type="cellIs" dxfId="96" priority="416" operator="equal">
      <formula>"ERROR"</formula>
    </cfRule>
  </conditionalFormatting>
  <conditionalFormatting sqref="R542:V542">
    <cfRule type="containsText" dxfId="95" priority="396" operator="containsText" text="PASS">
      <formula>NOT(ISERROR(SEARCH("PASS",R542)))</formula>
    </cfRule>
    <cfRule type="containsText" dxfId="94" priority="397" operator="containsText" text="ERROR">
      <formula>NOT(ISERROR(SEARCH("ERROR",R542)))</formula>
    </cfRule>
    <cfRule type="cellIs" dxfId="93" priority="398" operator="equal">
      <formula>"ERROR"</formula>
    </cfRule>
  </conditionalFormatting>
  <conditionalFormatting sqref="K438:O438">
    <cfRule type="containsText" dxfId="92" priority="394" operator="containsText" text="No">
      <formula>NOT(ISERROR(SEARCH("No",K438)))</formula>
    </cfRule>
    <cfRule type="containsText" dxfId="91" priority="395" operator="containsText" text="Yes">
      <formula>NOT(ISERROR(SEARCH("Yes",K438)))</formula>
    </cfRule>
  </conditionalFormatting>
  <conditionalFormatting sqref="R460:V460 R468:V468 R506:V506 S693:V693 S696:V696 S701:V701 S704:V704 R542:V542">
    <cfRule type="expression" dxfId="90" priority="385">
      <formula>$I$449="No"</formula>
    </cfRule>
  </conditionalFormatting>
  <conditionalFormatting sqref="AL274:AO274">
    <cfRule type="expression" dxfId="89" priority="327" stopIfTrue="1">
      <formula>NOT(ISERROR(SEARCH("Err",AL274)))</formula>
    </cfRule>
  </conditionalFormatting>
  <conditionalFormatting sqref="R745:V747">
    <cfRule type="containsText" dxfId="88" priority="310" operator="containsText" text="PASS">
      <formula>NOT(ISERROR(SEARCH("PASS",R745)))</formula>
    </cfRule>
    <cfRule type="containsText" dxfId="87" priority="311" operator="containsText" text="ERROR">
      <formula>NOT(ISERROR(SEARCH("ERROR",R745)))</formula>
    </cfRule>
    <cfRule type="cellIs" dxfId="86" priority="312" operator="equal">
      <formula>"ERROR"</formula>
    </cfRule>
  </conditionalFormatting>
  <conditionalFormatting sqref="R745:V747">
    <cfRule type="expression" dxfId="85" priority="309">
      <formula>$I$450="No"</formula>
    </cfRule>
  </conditionalFormatting>
  <conditionalFormatting sqref="AL114:AO117">
    <cfRule type="expression" dxfId="84" priority="307" stopIfTrue="1">
      <formula>NOT(ISERROR(SEARCH("Err",AL114)))</formula>
    </cfRule>
  </conditionalFormatting>
  <conditionalFormatting sqref="AL121:AO124">
    <cfRule type="expression" dxfId="83" priority="305" stopIfTrue="1">
      <formula>NOT(ISERROR(SEARCH("Err",AL121)))</formula>
    </cfRule>
  </conditionalFormatting>
  <conditionalFormatting sqref="K58:O59 R256:V256 S214:V223 S243:V252 S185:V194 S156:V165 S153:V153 K314:O315 K327:O327 K318:O321 K324:O324 K338:O338 K332:O335 K345:O346 K358:O358 K349:O352 K355:O355 K369:O369 K363:O366 K376:O377 K389:O389 K380:O383 K386:O386 K400:O400 K394:O397 K407:O408 K420:O420 K411:O414 K417:O417 K431:O431 K425:O428 AF261:AJ262 AF265:AJ268 AF271:AJ274 AF75:AJ81 AF97:AJ103 AF107:AJ110 AF114:AJ117 AF121:AJ124 AF128:AJ131 AF58:AJ59 K283:M283 S141:V150 S182:V182 S211:V211 S240:V240 R65:V71 U170:V179 R58:V59 Y58:AC59 R75:V81 K75:O81 Y75:AC81 Y65:AC71 R87:V93 Y87:AC93 Y97:AC103 K97:O103 R97:V103 R107:V110 K107:O110 K114:O117 R114:V117 K121:O124 R121:V124 R135:V136">
    <cfRule type="expression" dxfId="82" priority="304">
      <formula>K$6&gt;$I$13</formula>
    </cfRule>
  </conditionalFormatting>
  <conditionalFormatting sqref="K438:O438">
    <cfRule type="containsText" dxfId="81" priority="228" operator="containsText" text="NA">
      <formula>NOT(ISERROR(SEARCH("NA",K438)))</formula>
    </cfRule>
  </conditionalFormatting>
  <conditionalFormatting sqref="K436:O437">
    <cfRule type="containsText" dxfId="80" priority="227" operator="containsText" text="NA">
      <formula>NOT(ISERROR(SEARCH("NA",K436)))</formula>
    </cfRule>
  </conditionalFormatting>
  <conditionalFormatting sqref="K443:O443">
    <cfRule type="containsText" dxfId="79" priority="225" operator="containsText" text="No">
      <formula>NOT(ISERROR(SEARCH("No",K443)))</formula>
    </cfRule>
    <cfRule type="containsText" dxfId="78" priority="226" operator="containsText" text="Yes">
      <formula>NOT(ISERROR(SEARCH("Yes",K443)))</formula>
    </cfRule>
  </conditionalFormatting>
  <conditionalFormatting sqref="K443:O443">
    <cfRule type="containsText" dxfId="77" priority="224" operator="containsText" text="NA">
      <formula>NOT(ISERROR(SEARCH("NA",K443)))</formula>
    </cfRule>
  </conditionalFormatting>
  <conditionalFormatting sqref="K441:O442">
    <cfRule type="containsText" dxfId="76" priority="223" operator="containsText" text="NA">
      <formula>NOT(ISERROR(SEARCH("NA",K441)))</formula>
    </cfRule>
  </conditionalFormatting>
  <conditionalFormatting sqref="P438">
    <cfRule type="containsText" dxfId="75" priority="221" operator="containsText" text="No">
      <formula>NOT(ISERROR(SEARCH("No",P438)))</formula>
    </cfRule>
    <cfRule type="containsText" dxfId="74" priority="222" operator="containsText" text="Yes">
      <formula>NOT(ISERROR(SEARCH("Yes",P438)))</formula>
    </cfRule>
  </conditionalFormatting>
  <conditionalFormatting sqref="P438">
    <cfRule type="containsText" dxfId="73" priority="220" operator="containsText" text="NA">
      <formula>NOT(ISERROR(SEARCH("NA",P438)))</formula>
    </cfRule>
  </conditionalFormatting>
  <conditionalFormatting sqref="P443">
    <cfRule type="containsText" dxfId="72" priority="218" operator="containsText" text="No">
      <formula>NOT(ISERROR(SEARCH("No",P443)))</formula>
    </cfRule>
    <cfRule type="containsText" dxfId="71" priority="219" operator="containsText" text="Yes">
      <formula>NOT(ISERROR(SEARCH("Yes",P443)))</formula>
    </cfRule>
  </conditionalFormatting>
  <conditionalFormatting sqref="P443">
    <cfRule type="containsText" dxfId="70" priority="217" operator="containsText" text="NA">
      <formula>NOT(ISERROR(SEARCH("NA",P443)))</formula>
    </cfRule>
  </conditionalFormatting>
  <conditionalFormatting sqref="I449:I450">
    <cfRule type="containsText" dxfId="69" priority="215" operator="containsText" text="No">
      <formula>NOT(ISERROR(SEARCH("No",I449)))</formula>
    </cfRule>
    <cfRule type="containsText" dxfId="68" priority="216" operator="containsText" text="Yes">
      <formula>NOT(ISERROR(SEARCH("Yes",I449)))</formula>
    </cfRule>
  </conditionalFormatting>
  <conditionalFormatting sqref="I449:I450">
    <cfRule type="containsText" dxfId="67" priority="214" operator="containsText" text="NA">
      <formula>NOT(ISERROR(SEARCH("NA",I449)))</formula>
    </cfRule>
  </conditionalFormatting>
  <conditionalFormatting sqref="R449:V450">
    <cfRule type="containsText" dxfId="66" priority="212" operator="containsText" text="No">
      <formula>NOT(ISERROR(SEARCH("No",R449)))</formula>
    </cfRule>
    <cfRule type="containsText" dxfId="65" priority="213" operator="containsText" text="Yes">
      <formula>NOT(ISERROR(SEARCH("Yes",R449)))</formula>
    </cfRule>
  </conditionalFormatting>
  <conditionalFormatting sqref="R449:V450">
    <cfRule type="containsText" dxfId="64" priority="211" operator="containsText" text="NA">
      <formula>NOT(ISERROR(SEARCH("NA",R449)))</formula>
    </cfRule>
  </conditionalFormatting>
  <conditionalFormatting sqref="AF75:AJ81">
    <cfRule type="expression" dxfId="63" priority="197" stopIfTrue="1">
      <formula>NOT(ISERROR(SEARCH("Err",AF75)))</formula>
    </cfRule>
  </conditionalFormatting>
  <conditionalFormatting sqref="AF97:AJ103">
    <cfRule type="expression" dxfId="62" priority="194" stopIfTrue="1">
      <formula>NOT(ISERROR(SEARCH("Err",AF97)))</formula>
    </cfRule>
  </conditionalFormatting>
  <conditionalFormatting sqref="AF107:AJ110">
    <cfRule type="expression" dxfId="61" priority="191" stopIfTrue="1">
      <formula>NOT(ISERROR(SEARCH("Err",AF107)))</formula>
    </cfRule>
  </conditionalFormatting>
  <conditionalFormatting sqref="AF114:AJ117">
    <cfRule type="expression" dxfId="60" priority="188" stopIfTrue="1">
      <formula>NOT(ISERROR(SEARCH("Err",AF114)))</formula>
    </cfRule>
  </conditionalFormatting>
  <conditionalFormatting sqref="AF121:AJ124">
    <cfRule type="expression" dxfId="59" priority="185" stopIfTrue="1">
      <formula>NOT(ISERROR(SEARCH("Err",AF121)))</formula>
    </cfRule>
  </conditionalFormatting>
  <conditionalFormatting sqref="AF128:AJ131">
    <cfRule type="expression" dxfId="58" priority="182" stopIfTrue="1">
      <formula>NOT(ISERROR(SEARCH("Err",AF128)))</formula>
    </cfRule>
  </conditionalFormatting>
  <conditionalFormatting sqref="K128:O131 R128:V131">
    <cfRule type="expression" dxfId="57" priority="486">
      <formula>K$6&gt;$I$13</formula>
    </cfRule>
    <cfRule type="expression" priority="487">
      <formula>#REF!</formula>
    </cfRule>
  </conditionalFormatting>
  <conditionalFormatting sqref="R714:V714">
    <cfRule type="containsText" dxfId="56" priority="98" operator="containsText" text="PASS">
      <formula>NOT(ISERROR(SEARCH("PASS",R714)))</formula>
    </cfRule>
    <cfRule type="containsText" dxfId="55" priority="99" operator="containsText" text="ERROR">
      <formula>NOT(ISERROR(SEARCH("ERROR",R714)))</formula>
    </cfRule>
    <cfRule type="cellIs" dxfId="54" priority="100" operator="equal">
      <formula>"ERROR"</formula>
    </cfRule>
  </conditionalFormatting>
  <conditionalFormatting sqref="R714:V714">
    <cfRule type="expression" dxfId="53" priority="97">
      <formula>$I$449="No"</formula>
    </cfRule>
  </conditionalFormatting>
  <conditionalFormatting sqref="R722:V722">
    <cfRule type="containsText" dxfId="52" priority="94" operator="containsText" text="PASS">
      <formula>NOT(ISERROR(SEARCH("PASS",R722)))</formula>
    </cfRule>
    <cfRule type="containsText" dxfId="51" priority="95" operator="containsText" text="ERROR">
      <formula>NOT(ISERROR(SEARCH("ERROR",R722)))</formula>
    </cfRule>
    <cfRule type="cellIs" dxfId="50" priority="96" operator="equal">
      <formula>"ERROR"</formula>
    </cfRule>
  </conditionalFormatting>
  <conditionalFormatting sqref="R722:V722">
    <cfRule type="expression" dxfId="49" priority="93">
      <formula>$I$449="No"</formula>
    </cfRule>
  </conditionalFormatting>
  <conditionalFormatting sqref="N283">
    <cfRule type="expression" dxfId="48" priority="84">
      <formula>N$6&gt;$I$13</formula>
    </cfRule>
  </conditionalFormatting>
  <conditionalFormatting sqref="O283">
    <cfRule type="expression" dxfId="47" priority="83">
      <formula>O$6&gt;$I$13</formula>
    </cfRule>
  </conditionalFormatting>
  <conditionalFormatting sqref="S170:S179">
    <cfRule type="expression" dxfId="46" priority="58">
      <formula>S$6&gt;$I$13</formula>
    </cfRule>
  </conditionalFormatting>
  <conditionalFormatting sqref="S199:V208">
    <cfRule type="expression" dxfId="45" priority="57">
      <formula>S$6&gt;$I$13</formula>
    </cfRule>
  </conditionalFormatting>
  <conditionalFormatting sqref="S228:V237">
    <cfRule type="expression" dxfId="44" priority="56">
      <formula>S$6&gt;$I$13</formula>
    </cfRule>
  </conditionalFormatting>
  <conditionalFormatting sqref="R578:V578">
    <cfRule type="containsText" dxfId="43" priority="53" operator="containsText" text="PASS">
      <formula>NOT(ISERROR(SEARCH("PASS",R578)))</formula>
    </cfRule>
    <cfRule type="containsText" dxfId="42" priority="54" operator="containsText" text="ERROR">
      <formula>NOT(ISERROR(SEARCH("ERROR",R578)))</formula>
    </cfRule>
    <cfRule type="cellIs" dxfId="41" priority="55" operator="equal">
      <formula>"ERROR"</formula>
    </cfRule>
  </conditionalFormatting>
  <conditionalFormatting sqref="R578:V578">
    <cfRule type="expression" dxfId="40" priority="52">
      <formula>$I$449="No"</formula>
    </cfRule>
  </conditionalFormatting>
  <conditionalFormatting sqref="R614:V614">
    <cfRule type="containsText" dxfId="39" priority="49" operator="containsText" text="PASS">
      <formula>NOT(ISERROR(SEARCH("PASS",R614)))</formula>
    </cfRule>
    <cfRule type="containsText" dxfId="38" priority="50" operator="containsText" text="ERROR">
      <formula>NOT(ISERROR(SEARCH("ERROR",R614)))</formula>
    </cfRule>
    <cfRule type="cellIs" dxfId="37" priority="51" operator="equal">
      <formula>"ERROR"</formula>
    </cfRule>
  </conditionalFormatting>
  <conditionalFormatting sqref="R614:V614">
    <cfRule type="expression" dxfId="36" priority="48">
      <formula>$I$449="No"</formula>
    </cfRule>
  </conditionalFormatting>
  <conditionalFormatting sqref="R650:V650">
    <cfRule type="containsText" dxfId="35" priority="45" operator="containsText" text="PASS">
      <formula>NOT(ISERROR(SEARCH("PASS",R650)))</formula>
    </cfRule>
    <cfRule type="containsText" dxfId="34" priority="46" operator="containsText" text="ERROR">
      <formula>NOT(ISERROR(SEARCH("ERROR",R650)))</formula>
    </cfRule>
    <cfRule type="cellIs" dxfId="33" priority="47" operator="equal">
      <formula>"ERROR"</formula>
    </cfRule>
  </conditionalFormatting>
  <conditionalFormatting sqref="R650:V650">
    <cfRule type="expression" dxfId="32" priority="44">
      <formula>$I$449="No"</formula>
    </cfRule>
  </conditionalFormatting>
  <conditionalFormatting sqref="R686:V686">
    <cfRule type="containsText" dxfId="31" priority="41" operator="containsText" text="PASS">
      <formula>NOT(ISERROR(SEARCH("PASS",R686)))</formula>
    </cfRule>
    <cfRule type="containsText" dxfId="30" priority="42" operator="containsText" text="ERROR">
      <formula>NOT(ISERROR(SEARCH("ERROR",R686)))</formula>
    </cfRule>
    <cfRule type="cellIs" dxfId="29" priority="43" operator="equal">
      <formula>"ERROR"</formula>
    </cfRule>
  </conditionalFormatting>
  <conditionalFormatting sqref="R686:V686">
    <cfRule type="expression" dxfId="28" priority="40">
      <formula>$I$449="No"</formula>
    </cfRule>
  </conditionalFormatting>
  <conditionalFormatting sqref="T170:T179">
    <cfRule type="expression" dxfId="27" priority="39">
      <formula>T$6&gt;$I$13</formula>
    </cfRule>
  </conditionalFormatting>
  <conditionalFormatting sqref="K470:P470">
    <cfRule type="containsText" dxfId="26" priority="33" operator="containsText" text="ERROR">
      <formula>NOT(ISERROR(SEARCH("ERROR",K470)))</formula>
    </cfRule>
  </conditionalFormatting>
  <conditionalFormatting sqref="R470:W470">
    <cfRule type="containsText" dxfId="25" priority="31" operator="containsText" text="ERROR">
      <formula>NOT(ISERROR(SEARCH("ERROR",R470)))</formula>
    </cfRule>
  </conditionalFormatting>
  <conditionalFormatting sqref="Y470:AD470">
    <cfRule type="containsText" dxfId="24" priority="30" operator="containsText" text="ERROR">
      <formula>NOT(ISERROR(SEARCH("ERROR",Y470)))</formula>
    </cfRule>
  </conditionalFormatting>
  <conditionalFormatting sqref="K284:M284">
    <cfRule type="expression" dxfId="23" priority="25">
      <formula>K$6&gt;$I$13</formula>
    </cfRule>
  </conditionalFormatting>
  <conditionalFormatting sqref="N284">
    <cfRule type="expression" dxfId="22" priority="24">
      <formula>N$6&gt;$I$13</formula>
    </cfRule>
  </conditionalFormatting>
  <conditionalFormatting sqref="O284">
    <cfRule type="expression" dxfId="21" priority="23">
      <formula>O$6&gt;$I$13</formula>
    </cfRule>
  </conditionalFormatting>
  <conditionalFormatting sqref="K287:M290">
    <cfRule type="expression" dxfId="20" priority="22">
      <formula>K$6&gt;$I$13</formula>
    </cfRule>
  </conditionalFormatting>
  <conditionalFormatting sqref="N287:N290">
    <cfRule type="expression" dxfId="19" priority="21">
      <formula>N$6&gt;$I$13</formula>
    </cfRule>
  </conditionalFormatting>
  <conditionalFormatting sqref="O287:O290">
    <cfRule type="expression" dxfId="18" priority="20">
      <formula>O$6&gt;$I$13</formula>
    </cfRule>
  </conditionalFormatting>
  <conditionalFormatting sqref="R287:T290">
    <cfRule type="expression" dxfId="17" priority="19">
      <formula>R$6&gt;$I$13</formula>
    </cfRule>
  </conditionalFormatting>
  <conditionalFormatting sqref="U287:U290">
    <cfRule type="expression" dxfId="16" priority="18">
      <formula>U$6&gt;$I$13</formula>
    </cfRule>
  </conditionalFormatting>
  <conditionalFormatting sqref="V287:V290">
    <cfRule type="expression" dxfId="15" priority="17">
      <formula>V$6&gt;$I$13</formula>
    </cfRule>
  </conditionalFormatting>
  <conditionalFormatting sqref="R283:T284">
    <cfRule type="expression" dxfId="14" priority="16">
      <formula>R$6&gt;$I$13</formula>
    </cfRule>
  </conditionalFormatting>
  <conditionalFormatting sqref="U283:U284">
    <cfRule type="expression" dxfId="13" priority="15">
      <formula>U$6&gt;$I$13</formula>
    </cfRule>
  </conditionalFormatting>
  <conditionalFormatting sqref="V283:V284">
    <cfRule type="expression" dxfId="12" priority="14">
      <formula>V$6&gt;$I$13</formula>
    </cfRule>
  </conditionalFormatting>
  <conditionalFormatting sqref="R293:T293">
    <cfRule type="expression" dxfId="11" priority="13">
      <formula>R$6&gt;$I$13</formula>
    </cfRule>
  </conditionalFormatting>
  <conditionalFormatting sqref="U293">
    <cfRule type="expression" dxfId="10" priority="12">
      <formula>U$6&gt;$I$13</formula>
    </cfRule>
  </conditionalFormatting>
  <conditionalFormatting sqref="V293">
    <cfRule type="expression" dxfId="9" priority="11">
      <formula>V$6&gt;$I$13</formula>
    </cfRule>
  </conditionalFormatting>
  <conditionalFormatting sqref="K293:M293">
    <cfRule type="expression" dxfId="8" priority="10">
      <formula>K$6&gt;$I$13</formula>
    </cfRule>
  </conditionalFormatting>
  <conditionalFormatting sqref="N293">
    <cfRule type="expression" dxfId="7" priority="9">
      <formula>N$6&gt;$I$13</formula>
    </cfRule>
  </conditionalFormatting>
  <conditionalFormatting sqref="O293">
    <cfRule type="expression" dxfId="6" priority="8">
      <formula>O$6&gt;$I$13</formula>
    </cfRule>
  </conditionalFormatting>
  <conditionalFormatting sqref="K301:M304">
    <cfRule type="expression" dxfId="5" priority="7">
      <formula>K$6&gt;$I$13</formula>
    </cfRule>
  </conditionalFormatting>
  <conditionalFormatting sqref="N301:N304">
    <cfRule type="expression" dxfId="4" priority="6">
      <formula>N$6&gt;$I$13</formula>
    </cfRule>
  </conditionalFormatting>
  <conditionalFormatting sqref="O301:O304">
    <cfRule type="expression" dxfId="3" priority="5">
      <formula>O$6&gt;$I$13</formula>
    </cfRule>
  </conditionalFormatting>
  <conditionalFormatting sqref="R301:T304">
    <cfRule type="expression" dxfId="2" priority="4">
      <formula>R$6&gt;$I$13</formula>
    </cfRule>
  </conditionalFormatting>
  <conditionalFormatting sqref="U301:U304">
    <cfRule type="expression" dxfId="1" priority="3">
      <formula>U$6&gt;$I$13</formula>
    </cfRule>
  </conditionalFormatting>
  <conditionalFormatting sqref="V301:V304">
    <cfRule type="expression" dxfId="0" priority="2">
      <formula>V$6&gt;$I$13</formula>
    </cfRule>
  </conditionalFormatting>
  <pageMargins left="0.7" right="0.7" top="0.75" bottom="0.75" header="0.3" footer="0.3"/>
  <pageSetup paperSize="9" orientation="portrait" r:id="rId1"/>
  <headerFooter>
    <oddHeader>&amp;C&amp;"Verdana,Regular"&amp;10&amp;K000000Internal Only</oddHeader>
    <oddFooter>&amp;C&amp;"Verdana,Regular"&amp;10&amp;K000000Internal Only</oddFooter>
    <evenHeader>&amp;C&amp;"Verdana,Regular"&amp;10&amp;K000000Internal Only</evenHeader>
    <evenFooter>&amp;C&amp;"Verdana,Regular"&amp;10&amp;K000000Internal Only</evenFooter>
    <firstHeader>&amp;C&amp;"Verdana,Regular"&amp;10&amp;K000000Internal Only</firstHeader>
    <firstFooter>&amp;C&amp;"Verdana,Regular"&amp;10&amp;K000000Internal Only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CD7AD61CD2564CB6AC76FA4725391E" ma:contentTypeVersion="6" ma:contentTypeDescription="Create a new document." ma:contentTypeScope="" ma:versionID="70b045c6fddb15f0a83ca549511dd7b8">
  <xsd:schema xmlns:xsd="http://www.w3.org/2001/XMLSchema" xmlns:xs="http://www.w3.org/2001/XMLSchema" xmlns:p="http://schemas.microsoft.com/office/2006/metadata/properties" xmlns:ns1="http://schemas.microsoft.com/sharepoint/v3" xmlns:ns2="18af444a-24b0-4a2d-be38-a8851ff9563f" xmlns:ns3="f35b5cbd-7b0b-4440-92cd-b510cab4ec67" targetNamespace="http://schemas.microsoft.com/office/2006/metadata/properties" ma:root="true" ma:fieldsID="74e9aec52d3c7febb1a3abdb8ee865bf" ns1:_="" ns2:_="" ns3:_="">
    <xsd:import namespace="http://schemas.microsoft.com/sharepoint/v3"/>
    <xsd:import namespace="18af444a-24b0-4a2d-be38-a8851ff9563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af444a-24b0-4a2d-be38-a8851ff956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defaultValue">
  <element uid="id_classification_nonbusiness" value=""/>
  <element uid="eaadb568-f939-47e9-ab90-f00bdd47735e" value=""/>
</sisl>
</file>

<file path=customXml/itemProps1.xml><?xml version="1.0" encoding="utf-8"?>
<ds:datastoreItem xmlns:ds="http://schemas.openxmlformats.org/officeDocument/2006/customXml" ds:itemID="{AE60F7D8-6BE9-4EF4-A3BA-B0485CC768B0}"/>
</file>

<file path=customXml/itemProps2.xml><?xml version="1.0" encoding="utf-8"?>
<ds:datastoreItem xmlns:ds="http://schemas.openxmlformats.org/officeDocument/2006/customXml" ds:itemID="{1BF7BF24-F8D9-4F6E-BB72-6F755EE38C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0BF47C-718B-4D44-AEF9-616178D6C4BE}">
  <ds:schemaRefs>
    <ds:schemaRef ds:uri="http://purl.org/dc/elements/1.1/"/>
    <ds:schemaRef ds:uri="http://www.w3.org/XML/1998/namespace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f35b5cbd-7b0b-4440-92cd-b510cab4ec67"/>
    <ds:schemaRef ds:uri="978a1c12-3ab7-471e-b134-e7ba3975f64f"/>
    <ds:schemaRef ds:uri="http://purl.org/dc/terms/"/>
    <ds:schemaRef ds:uri="http://schemas.microsoft.com/office/2006/documentManagement/types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FE784605-FA89-41F6-9F7C-731049CBF16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Flexibility</vt:lpstr>
      <vt:lpstr>SRVD and LVSVD</vt:lpstr>
    </vt:vector>
  </TitlesOfParts>
  <Manager/>
  <Company>Ofgem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Theo Guthrie</dc:creator>
  <cp:keywords/>
  <dc:description/>
  <cp:lastModifiedBy>Theo Guthrie</cp:lastModifiedBy>
  <cp:revision/>
  <dcterms:created xsi:type="dcterms:W3CDTF">2022-10-24T12:02:14Z</dcterms:created>
  <dcterms:modified xsi:type="dcterms:W3CDTF">2022-12-09T16:17:25Z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90391b50-3737-45f7-b212-e7b7c32588bf</vt:lpwstr>
  </property>
  <property fmtid="{D5CDD505-2E9C-101B-9397-08002B2CF9AE}" pid="3" name="bjDocumentLabelXML">
    <vt:lpwstr>&lt;?xml version="1.0" encoding="us-ascii"?&gt;&lt;sisl xmlns:xsd="http://www.w3.org/2001/XMLSchema" xmlns:xsi="http://www.w3.org/2001/XMLSchema-instance" sislVersion="0" policy="973096ae-7329-4b3b-9368-47aeba6959e1" origin="defaultValue" xmlns="http://www.boldonj</vt:lpwstr>
  </property>
  <property fmtid="{D5CDD505-2E9C-101B-9397-08002B2CF9AE}" pid="4" name="bjDocumentLabelXML-0">
    <vt:lpwstr>ames.com/2008/01/sie/internal/label"&gt;&lt;element uid="id_classification_nonbusiness" value="" /&gt;&lt;element uid="eaadb568-f939-47e9-ab90-f00bdd47735e" value="" /&gt;&lt;/sisl&gt;</vt:lpwstr>
  </property>
  <property fmtid="{D5CDD505-2E9C-101B-9397-08002B2CF9AE}" pid="5" name="bjDocumentSecurityLabel">
    <vt:lpwstr>OFFICIAL Internal Only</vt:lpwstr>
  </property>
  <property fmtid="{D5CDD505-2E9C-101B-9397-08002B2CF9AE}" pid="6" name="bjSaver">
    <vt:lpwstr>RIHgC7tD6fDD0twitw+r/W+z+vIxHPyt</vt:lpwstr>
  </property>
  <property fmtid="{D5CDD505-2E9C-101B-9397-08002B2CF9AE}" pid="7" name="bjClsUserRVM">
    <vt:lpwstr>[]</vt:lpwstr>
  </property>
  <property fmtid="{D5CDD505-2E9C-101B-9397-08002B2CF9AE}" pid="8" name="bjCentreHeaderLabel-first">
    <vt:lpwstr>&amp;"Verdana,Regular"&amp;10&amp;K000000Internal Only</vt:lpwstr>
  </property>
  <property fmtid="{D5CDD505-2E9C-101B-9397-08002B2CF9AE}" pid="9" name="bjCentreFooterLabel-first">
    <vt:lpwstr>&amp;"Verdana,Regular"&amp;10&amp;K000000Internal Only</vt:lpwstr>
  </property>
  <property fmtid="{D5CDD505-2E9C-101B-9397-08002B2CF9AE}" pid="10" name="bjCentreHeaderLabel-even">
    <vt:lpwstr>&amp;"Verdana,Regular"&amp;10&amp;K000000Internal Only</vt:lpwstr>
  </property>
  <property fmtid="{D5CDD505-2E9C-101B-9397-08002B2CF9AE}" pid="11" name="bjCentreFooterLabel-even">
    <vt:lpwstr>&amp;"Verdana,Regular"&amp;10&amp;K000000Internal Only</vt:lpwstr>
  </property>
  <property fmtid="{D5CDD505-2E9C-101B-9397-08002B2CF9AE}" pid="12" name="bjCentreHeaderLabel">
    <vt:lpwstr>&amp;"Verdana,Regular"&amp;10&amp;K000000Internal Only</vt:lpwstr>
  </property>
  <property fmtid="{D5CDD505-2E9C-101B-9397-08002B2CF9AE}" pid="13" name="bjCentreFooterLabel">
    <vt:lpwstr>&amp;"Verdana,Regular"&amp;10&amp;K000000Internal Only</vt:lpwstr>
  </property>
  <property fmtid="{D5CDD505-2E9C-101B-9397-08002B2CF9AE}" pid="14" name="ContentTypeId">
    <vt:lpwstr>0x010100B9CD7AD61CD2564CB6AC76FA4725391E</vt:lpwstr>
  </property>
  <property fmtid="{D5CDD505-2E9C-101B-9397-08002B2CF9AE}" pid="15" name="MediaServiceImageTags">
    <vt:lpwstr/>
  </property>
  <property fmtid="{D5CDD505-2E9C-101B-9397-08002B2CF9AE}" pid="16" name="MSIP_Label_38144ccb-b10a-4c0f-b070-7a3b00ac7463_Enabled">
    <vt:lpwstr>true</vt:lpwstr>
  </property>
  <property fmtid="{D5CDD505-2E9C-101B-9397-08002B2CF9AE}" pid="17" name="MSIP_Label_38144ccb-b10a-4c0f-b070-7a3b00ac7463_SetDate">
    <vt:lpwstr>2022-11-04T09:51:43Z</vt:lpwstr>
  </property>
  <property fmtid="{D5CDD505-2E9C-101B-9397-08002B2CF9AE}" pid="18" name="MSIP_Label_38144ccb-b10a-4c0f-b070-7a3b00ac7463_Method">
    <vt:lpwstr>Standard</vt:lpwstr>
  </property>
  <property fmtid="{D5CDD505-2E9C-101B-9397-08002B2CF9AE}" pid="19" name="MSIP_Label_38144ccb-b10a-4c0f-b070-7a3b00ac7463_Name">
    <vt:lpwstr>InternalOnly</vt:lpwstr>
  </property>
  <property fmtid="{D5CDD505-2E9C-101B-9397-08002B2CF9AE}" pid="20" name="MSIP_Label_38144ccb-b10a-4c0f-b070-7a3b00ac7463_SiteId">
    <vt:lpwstr>185562ad-39bc-4840-8e40-be6216340c52</vt:lpwstr>
  </property>
  <property fmtid="{D5CDD505-2E9C-101B-9397-08002B2CF9AE}" pid="21" name="MSIP_Label_38144ccb-b10a-4c0f-b070-7a3b00ac7463_ActionId">
    <vt:lpwstr>d7faef1a-d069-42b1-ab7c-6c931d7cfe47</vt:lpwstr>
  </property>
  <property fmtid="{D5CDD505-2E9C-101B-9397-08002B2CF9AE}" pid="22" name="MSIP_Label_38144ccb-b10a-4c0f-b070-7a3b00ac7463_ContentBits">
    <vt:lpwstr>2</vt:lpwstr>
  </property>
</Properties>
</file>