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filterPrivacy="1" hidePivotFieldList="1" defaultThemeVersion="166925"/>
  <xr:revisionPtr revIDLastSave="0" documentId="8_{8635DFDC-1A0D-4D0C-B279-A8F3D354741F}" xr6:coauthVersionLast="47" xr6:coauthVersionMax="47" xr10:uidLastSave="{00000000-0000-0000-0000-000000000000}"/>
  <bookViews>
    <workbookView xWindow="-120" yWindow="-16320" windowWidth="29040" windowHeight="15840" tabRatio="716" xr2:uid="{9541CE46-AB32-4248-A7B4-CC3BFD7DB5E0}"/>
  </bookViews>
  <sheets>
    <sheet name="Introduction" sheetId="9" r:id="rId1"/>
    <sheet name="Fig 1.1 Full apps accredited" sheetId="20" r:id="rId2"/>
    <sheet name="Fig 1.2 total applications" sheetId="2" r:id="rId3"/>
    <sheet name="Fig 1.3 approved capacity" sheetId="19" r:id="rId4"/>
    <sheet name="Fig 1.4, Tab 1.1 accred by tech" sheetId="4" r:id="rId5"/>
    <sheet name="Fig 1.5 Accred capacity by tech" sheetId="5" r:id="rId6"/>
    <sheet name="Fig 1.6 heat uses" sheetId="13" r:id="rId7"/>
    <sheet name="Fig 1.7 &amp; Tab 1.2 type replace" sheetId="21" r:id="rId8"/>
    <sheet name="Fig 1.8 All UK SIC" sheetId="14" r:id="rId9"/>
    <sheet name="Tab 1.3 2021-22 UK SIC" sheetId="22" r:id="rId10"/>
    <sheet name="Fig 1.9 Geo Distribution" sheetId="6" r:id="rId11"/>
    <sheet name="Fig 2.1 heat gen., payments" sheetId="15" r:id="rId12"/>
    <sheet name="Fig 2.2 gas injected, payments" sheetId="16" r:id="rId13"/>
    <sheet name="Table 2.1 payments by tech type" sheetId="17" r:id="rId14"/>
    <sheet name="Tables 3.1 &amp; 3.2 Audits" sheetId="10" r:id="rId15"/>
    <sheet name="Table 3.3 Compliance Cases" sheetId="11" r:id="rId16"/>
    <sheet name="Fig 3.1, Tab 3.4 non-compliance" sheetId="18" r:id="rId17"/>
    <sheet name="Table 4.1 Delivery Performance" sheetId="12" r:id="rId18"/>
    <sheet name="Table A1.1 Accreds by region" sheetId="24" r:id="rId19"/>
    <sheet name="Table A1.2 Capacity by region" sheetId="25" r:id="rId20"/>
  </sheets>
  <definedNames>
    <definedName name="_xlnm._FilterDatabase" localSheetId="7" hidden="1">'Fig 1.7 &amp; Tab 1.2 type replace'!$B$33:$D$42</definedName>
    <definedName name="_xlnm._FilterDatabase" localSheetId="8" hidden="1">'Fig 1.8 All UK SIC'!$B$37:$E$119</definedName>
    <definedName name="_xlnm._FilterDatabase" localSheetId="16" hidden="1">'Fig 3.1, Tab 3.4 non-compliance'!$Q$8:$S$14</definedName>
    <definedName name="_xlnm._FilterDatabase" localSheetId="18" hidden="1">'Table A1.1 Accreds by region'!$B$7:$L$22</definedName>
    <definedName name="_xlnm._FilterDatabase" localSheetId="19" hidden="1">'Table A1.2 Capacity by region'!$B$7:$K$22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6" i="22" l="1"/>
  <c r="D66" i="22"/>
  <c r="D43" i="21"/>
  <c r="C43" i="21"/>
  <c r="C30" i="13"/>
  <c r="C31" i="13"/>
  <c r="C32" i="13"/>
  <c r="C33" i="13"/>
  <c r="C34" i="13"/>
  <c r="C35" i="13"/>
  <c r="C29" i="13"/>
  <c r="K61" i="5"/>
  <c r="E34" i="4"/>
  <c r="F46" i="19"/>
  <c r="D46" i="19"/>
  <c r="C48" i="2"/>
  <c r="D48" i="2"/>
  <c r="E33" i="4"/>
  <c r="D121" i="14" l="1"/>
  <c r="E18" i="17"/>
  <c r="K56" i="5" l="1"/>
  <c r="K57" i="5"/>
  <c r="K58" i="5"/>
  <c r="K59" i="5"/>
  <c r="K60" i="5"/>
  <c r="K62" i="5"/>
  <c r="K63" i="5"/>
  <c r="K64" i="5"/>
  <c r="K65" i="5"/>
  <c r="K55" i="5"/>
  <c r="E43" i="16"/>
  <c r="K66" i="5" l="1"/>
  <c r="E122" i="14"/>
  <c r="D122" i="14"/>
  <c r="E121" i="14"/>
  <c r="D42" i="4"/>
  <c r="C42" i="4"/>
  <c r="E35" i="4" l="1"/>
  <c r="E36" i="4"/>
  <c r="E37" i="4"/>
  <c r="E38" i="4"/>
  <c r="E39" i="4"/>
  <c r="E40" i="4"/>
  <c r="E41" i="4"/>
  <c r="C35" i="18"/>
  <c r="D30" i="18" s="1"/>
  <c r="D31" i="18" l="1"/>
  <c r="E42" i="4"/>
  <c r="D33" i="18"/>
  <c r="D32" i="18"/>
  <c r="D29" i="18"/>
  <c r="D34" i="18"/>
  <c r="D35" i="18" l="1"/>
  <c r="F18" i="17"/>
  <c r="E44" i="15" l="1"/>
  <c r="C44" i="15"/>
  <c r="J66" i="5"/>
  <c r="I66" i="5"/>
  <c r="H66" i="5"/>
  <c r="G66" i="5"/>
  <c r="F66" i="5"/>
  <c r="E66" i="5"/>
  <c r="D66" i="5"/>
  <c r="C66" i="5"/>
  <c r="E11" i="11"/>
  <c r="D11" i="11"/>
  <c r="C11" i="11"/>
  <c r="F11" i="11"/>
  <c r="C18" i="17"/>
  <c r="C46" i="19"/>
  <c r="D10" i="17" l="1"/>
  <c r="D17" i="17"/>
  <c r="D16" i="17"/>
  <c r="D15" i="17"/>
  <c r="D14" i="17"/>
  <c r="D13" i="17"/>
  <c r="D9" i="17"/>
  <c r="D12" i="17"/>
  <c r="D11" i="17"/>
  <c r="D59" i="6"/>
  <c r="D58" i="6"/>
  <c r="D57" i="6"/>
  <c r="D56" i="6"/>
  <c r="C48" i="20"/>
  <c r="D18" i="17" l="1"/>
  <c r="F59" i="6" l="1"/>
  <c r="F57" i="6"/>
  <c r="F58" i="6"/>
  <c r="F56" i="6"/>
</calcChain>
</file>

<file path=xl/sharedStrings.xml><?xml version="1.0" encoding="utf-8"?>
<sst xmlns="http://schemas.openxmlformats.org/spreadsheetml/2006/main" count="613" uniqueCount="391">
  <si>
    <t>Grand Total</t>
  </si>
  <si>
    <t>Month</t>
  </si>
  <si>
    <t>2019-20</t>
  </si>
  <si>
    <t>2020-21</t>
  </si>
  <si>
    <t>TOTAL</t>
  </si>
  <si>
    <t>Solid Biomass Boiler</t>
  </si>
  <si>
    <t>Ground Source Heat Pump (GSHP)</t>
  </si>
  <si>
    <t>Biogas</t>
  </si>
  <si>
    <t>Air Source Heat Pump (ASHP)</t>
  </si>
  <si>
    <t>Solar Thermal</t>
  </si>
  <si>
    <t>Water Source Heat Pump (WSHP)</t>
  </si>
  <si>
    <t>Solid Biomass CHP</t>
  </si>
  <si>
    <t>Waste</t>
  </si>
  <si>
    <t>Year</t>
  </si>
  <si>
    <t>2011-12</t>
  </si>
  <si>
    <t>2012-13</t>
  </si>
  <si>
    <t>2013-14</t>
  </si>
  <si>
    <t>2014-15</t>
  </si>
  <si>
    <t>2015-16</t>
  </si>
  <si>
    <t>2016-17</t>
  </si>
  <si>
    <t>2017-18</t>
  </si>
  <si>
    <t>2018-19</t>
  </si>
  <si>
    <t>Water Source Heat Pump</t>
  </si>
  <si>
    <t>Ground Source Heat Pump</t>
  </si>
  <si>
    <t>Air Source Heat Pump</t>
  </si>
  <si>
    <t>Cumulative Capacity</t>
  </si>
  <si>
    <t>England</t>
  </si>
  <si>
    <t>Scotland</t>
  </si>
  <si>
    <t>Wales</t>
  </si>
  <si>
    <t>Technology Type</t>
  </si>
  <si>
    <t>Total</t>
  </si>
  <si>
    <t>Grand total</t>
  </si>
  <si>
    <t>Audit Type</t>
  </si>
  <si>
    <t>Open Audits</t>
  </si>
  <si>
    <t>Referral Source</t>
  </si>
  <si>
    <t>Cases closed since April</t>
  </si>
  <si>
    <t>Non-Compliant: Material</t>
  </si>
  <si>
    <t>Non-Compliant: Non-Material</t>
  </si>
  <si>
    <t>Value of public funds protected or recoverable</t>
  </si>
  <si>
    <t>Audit</t>
  </si>
  <si>
    <t>Operational</t>
  </si>
  <si>
    <t>No. of application decisions</t>
  </si>
  <si>
    <t>Application decisions within 6 months</t>
  </si>
  <si>
    <t>TG application decisions within 6 months</t>
  </si>
  <si>
    <t>No. of payments made</t>
  </si>
  <si>
    <t>Payments made within 40 WD</t>
  </si>
  <si>
    <t>Emails received</t>
  </si>
  <si>
    <t>Emails responded to within 10 WD</t>
  </si>
  <si>
    <t>Calls received</t>
  </si>
  <si>
    <t>Abandoned call rate</t>
  </si>
  <si>
    <t>Version Control</t>
  </si>
  <si>
    <t>Date Published</t>
  </si>
  <si>
    <t>Changes</t>
  </si>
  <si>
    <t>v1.0</t>
  </si>
  <si>
    <t>Published alongside the NDRHI annual report</t>
  </si>
  <si>
    <t>Figure 1.1 Accredited full applications 2020-21</t>
  </si>
  <si>
    <t>Figure 1.2 Number of applications received, by month</t>
  </si>
  <si>
    <t>Technology type</t>
  </si>
  <si>
    <t>Figure 1.5 Accredited capacity by technology and scheme year</t>
  </si>
  <si>
    <t>Capacity - Annual total (MW)</t>
  </si>
  <si>
    <t>Country</t>
  </si>
  <si>
    <t>Table 4.1: Ofgem NDRHI Delivery Performance</t>
  </si>
  <si>
    <t>Figure 1.4 &amp; Table 1.1 Accredited installations by technology type</t>
  </si>
  <si>
    <t>Table of Contents</t>
  </si>
  <si>
    <t>Eligible heat use</t>
  </si>
  <si>
    <t>Count</t>
  </si>
  <si>
    <t>Space and water heating</t>
  </si>
  <si>
    <t>Space heating only</t>
  </si>
  <si>
    <t>Process heating only</t>
  </si>
  <si>
    <t>Space, water and process heating</t>
  </si>
  <si>
    <t>Space and process heating</t>
  </si>
  <si>
    <t>Water heating only</t>
  </si>
  <si>
    <t>Water and process heating</t>
  </si>
  <si>
    <t>Code</t>
  </si>
  <si>
    <t>Industry sector</t>
  </si>
  <si>
    <t>Number of installations</t>
  </si>
  <si>
    <t>Capacity (MWth)</t>
  </si>
  <si>
    <t>55:</t>
  </si>
  <si>
    <t>Accommodation</t>
  </si>
  <si>
    <t>Crop and animal production, hunting and related service activities</t>
  </si>
  <si>
    <t>Forestry and logging</t>
  </si>
  <si>
    <t>85:</t>
  </si>
  <si>
    <t>Education</t>
  </si>
  <si>
    <t>16:</t>
  </si>
  <si>
    <t>Manufacture of wood and products of wood and cork, except furniture; manufacture of articles of straw and plaiting materials</t>
  </si>
  <si>
    <t>82:</t>
  </si>
  <si>
    <t>Office administrative, office support and other business support activities</t>
  </si>
  <si>
    <t>93:</t>
  </si>
  <si>
    <t>Sports activities and amusement and recreation activities</t>
  </si>
  <si>
    <t>47:</t>
  </si>
  <si>
    <t>Retail trade, except of motor vehicles and motorcycles</t>
  </si>
  <si>
    <t>87:</t>
  </si>
  <si>
    <t>Residential care activities</t>
  </si>
  <si>
    <t>38:</t>
  </si>
  <si>
    <t>Waste collection, treatment and disposal activities; materials recovery</t>
  </si>
  <si>
    <t>10:</t>
  </si>
  <si>
    <t>Manufacture of food products</t>
  </si>
  <si>
    <t>56:</t>
  </si>
  <si>
    <t>Food and beverage service activities</t>
  </si>
  <si>
    <t>32:</t>
  </si>
  <si>
    <t>Other manufacturing</t>
  </si>
  <si>
    <t>68:</t>
  </si>
  <si>
    <t>Real estate activities</t>
  </si>
  <si>
    <t>77:</t>
  </si>
  <si>
    <t>Rental and leasing activities</t>
  </si>
  <si>
    <t>33:</t>
  </si>
  <si>
    <t>Repair and installation of machinery and equipment</t>
  </si>
  <si>
    <t>35:</t>
  </si>
  <si>
    <t>Electricity, gas, steam and air conditioning supply</t>
  </si>
  <si>
    <t>86:</t>
  </si>
  <si>
    <t>Human health activities</t>
  </si>
  <si>
    <t>31:</t>
  </si>
  <si>
    <t>Manufacture of furniture</t>
  </si>
  <si>
    <t>91:</t>
  </si>
  <si>
    <t>Libraries, archives, museums and other cultural activities</t>
  </si>
  <si>
    <t>96:</t>
  </si>
  <si>
    <t>Other personal service activities</t>
  </si>
  <si>
    <t>46:</t>
  </si>
  <si>
    <t>Wholesale trade, except of motor vehicles and motorcycles</t>
  </si>
  <si>
    <t>43:</t>
  </si>
  <si>
    <t>Specialized construction activities</t>
  </si>
  <si>
    <t>90:</t>
  </si>
  <si>
    <t>Creative, arts and entertainment activities</t>
  </si>
  <si>
    <t>25:</t>
  </si>
  <si>
    <t>Manufacture of fabricated metal products, except machinery and equipment</t>
  </si>
  <si>
    <t>52:</t>
  </si>
  <si>
    <t>Warehousing and support activities for transportation</t>
  </si>
  <si>
    <t>81:</t>
  </si>
  <si>
    <t>Services to buildings and landscape activities</t>
  </si>
  <si>
    <t>94:</t>
  </si>
  <si>
    <t>Activities of membership organizations</t>
  </si>
  <si>
    <t>98:</t>
  </si>
  <si>
    <t>Undifferentiated goods- and services-producing activities of private households for own use</t>
  </si>
  <si>
    <t>45:</t>
  </si>
  <si>
    <t>Wholesale and retail trade and repair of motor vehicles and motorcycles</t>
  </si>
  <si>
    <t>70:</t>
  </si>
  <si>
    <t>Activities of head offices; management consultancy activities</t>
  </si>
  <si>
    <t>41:</t>
  </si>
  <si>
    <t>Construction of buildings</t>
  </si>
  <si>
    <t>78:</t>
  </si>
  <si>
    <t>Employment activities</t>
  </si>
  <si>
    <t>28:</t>
  </si>
  <si>
    <t>Manufacture of machinery and equipment n.e.c.</t>
  </si>
  <si>
    <t>84:</t>
  </si>
  <si>
    <t>Public administration and defence; compulsory social security</t>
  </si>
  <si>
    <t>11:</t>
  </si>
  <si>
    <t>Manufacture of beverages</t>
  </si>
  <si>
    <t>75:</t>
  </si>
  <si>
    <t>Veterinary activities</t>
  </si>
  <si>
    <t>74:</t>
  </si>
  <si>
    <t>Other professional, scientific and technical activities</t>
  </si>
  <si>
    <t>88:</t>
  </si>
  <si>
    <t>Social work activities without accommodation</t>
  </si>
  <si>
    <t>97:</t>
  </si>
  <si>
    <t>Activities of households as employers of domestic personnel</t>
  </si>
  <si>
    <t>Fishing and aquaculture</t>
  </si>
  <si>
    <t>Other mining and quarrying</t>
  </si>
  <si>
    <t>71:</t>
  </si>
  <si>
    <t>Architectural and engineering activities; technical testing and analysis</t>
  </si>
  <si>
    <t>42:</t>
  </si>
  <si>
    <t>Civil engineering</t>
  </si>
  <si>
    <t>49:</t>
  </si>
  <si>
    <t>Land transport and transport via pipelines</t>
  </si>
  <si>
    <t>13:</t>
  </si>
  <si>
    <t>Manufacture of textiles</t>
  </si>
  <si>
    <t>79:</t>
  </si>
  <si>
    <t>Travel agency, tour operator, reservation service and related activities</t>
  </si>
  <si>
    <t>23:</t>
  </si>
  <si>
    <t>Manufacture of other non-metallic mineral products</t>
  </si>
  <si>
    <t>30:</t>
  </si>
  <si>
    <t>Manufacture of other transport equipment</t>
  </si>
  <si>
    <t>29:</t>
  </si>
  <si>
    <t>Manufacture of motor vehicles, trailers and semi-trailers</t>
  </si>
  <si>
    <t>59:</t>
  </si>
  <si>
    <t>Motion picture, video and television programme production, sound recording and music publishing activities</t>
  </si>
  <si>
    <t>62:</t>
  </si>
  <si>
    <t>Computer programming, consultancy and related activities</t>
  </si>
  <si>
    <t>17:</t>
  </si>
  <si>
    <t>Manufacture of paper and paper products</t>
  </si>
  <si>
    <t>24:</t>
  </si>
  <si>
    <t>Manufacture of basic metals</t>
  </si>
  <si>
    <t>39:</t>
  </si>
  <si>
    <t>Remediation activities and other waste management services</t>
  </si>
  <si>
    <t>72:</t>
  </si>
  <si>
    <t>Scientific research and development</t>
  </si>
  <si>
    <t>22:</t>
  </si>
  <si>
    <t>Manufacture of rubber and plastics products</t>
  </si>
  <si>
    <t>27:</t>
  </si>
  <si>
    <t>Manufacture of electrical equipment</t>
  </si>
  <si>
    <t>64:</t>
  </si>
  <si>
    <t>Financial service activities, except insurance and pension funding</t>
  </si>
  <si>
    <t>18:</t>
  </si>
  <si>
    <t>Printing and reproduction of recorded media</t>
  </si>
  <si>
    <t>20:</t>
  </si>
  <si>
    <t>Manufacture of chemicals and chemical products</t>
  </si>
  <si>
    <t>69:</t>
  </si>
  <si>
    <t>Legal and accounting activities</t>
  </si>
  <si>
    <t>50:</t>
  </si>
  <si>
    <t>Water transport</t>
  </si>
  <si>
    <t>58:</t>
  </si>
  <si>
    <t>Publishing activities</t>
  </si>
  <si>
    <t>53:</t>
  </si>
  <si>
    <t>Postal and courier activities</t>
  </si>
  <si>
    <t>21:</t>
  </si>
  <si>
    <t>Manufacture of basic pharmaceutical products and pharmaceutical preparations</t>
  </si>
  <si>
    <t>61:</t>
  </si>
  <si>
    <t>Telecommunications</t>
  </si>
  <si>
    <t>73:</t>
  </si>
  <si>
    <t>Advertising and market research</t>
  </si>
  <si>
    <t>95:</t>
  </si>
  <si>
    <t>Repair of computers and personal and household goods</t>
  </si>
  <si>
    <t>99:</t>
  </si>
  <si>
    <t>Activities of extraterritorial organizations and bodies</t>
  </si>
  <si>
    <t>Mining support service activities</t>
  </si>
  <si>
    <t>36:</t>
  </si>
  <si>
    <t>Water collection, treatment and supply</t>
  </si>
  <si>
    <t>37:</t>
  </si>
  <si>
    <t>Sewerage</t>
  </si>
  <si>
    <t>51:</t>
  </si>
  <si>
    <t>Air transport</t>
  </si>
  <si>
    <t>60:</t>
  </si>
  <si>
    <t>Programming and broadcasting activities</t>
  </si>
  <si>
    <t>14:</t>
  </si>
  <si>
    <t>Manufacture of wearing apparel</t>
  </si>
  <si>
    <t>80:</t>
  </si>
  <si>
    <t>Security and investigation activities</t>
  </si>
  <si>
    <t>15:</t>
  </si>
  <si>
    <t>Manufacture of leather and related products</t>
  </si>
  <si>
    <t>19:</t>
  </si>
  <si>
    <t>Manufacture of coke and refined petroleum products</t>
  </si>
  <si>
    <t>26:</t>
  </si>
  <si>
    <t>Manufacture of computer, electronic and optical products</t>
  </si>
  <si>
    <t>63:</t>
  </si>
  <si>
    <t>Information service activities</t>
  </si>
  <si>
    <t>66:</t>
  </si>
  <si>
    <t>Activities auxiliary to financial service and insurance activities</t>
  </si>
  <si>
    <t>Number of approvals</t>
  </si>
  <si>
    <t>Annual approved capacity (MW)</t>
  </si>
  <si>
    <t>Cumulative capacity (MW)</t>
  </si>
  <si>
    <t>Avg capacity (kW)</t>
  </si>
  <si>
    <t>Year of payment</t>
  </si>
  <si>
    <t>Cumulative payments</t>
  </si>
  <si>
    <t>Payments made</t>
  </si>
  <si>
    <t>Payments (£m)</t>
  </si>
  <si>
    <t>Payments
(% of total)</t>
  </si>
  <si>
    <t>Heat Generation (GWhth)</t>
  </si>
  <si>
    <t>-</t>
  </si>
  <si>
    <t>Biomethane</t>
  </si>
  <si>
    <t>% of all material non-compliances</t>
  </si>
  <si>
    <t>% of all non-compliances (both material and non-material)</t>
  </si>
  <si>
    <t>External pipework not declared</t>
  </si>
  <si>
    <t>Meter component installed incorrectly</t>
  </si>
  <si>
    <t>Heat losses are not properly accounted for</t>
  </si>
  <si>
    <t>Figure 1.3 NDRHI annual and cumulative approved capacity</t>
  </si>
  <si>
    <t>Figure 1.6 Eligible heat uses for accredited installations</t>
  </si>
  <si>
    <t>% of all installations</t>
  </si>
  <si>
    <t>Figure 2.1 NDRHI heat generated and payments made</t>
  </si>
  <si>
    <t>Figure 2.2 NDRHI biomethane - volume of gas injected and payments made</t>
  </si>
  <si>
    <t>Table 2.1 NDRHI lifetime payments made, heat generated and gas injected - by technology type</t>
  </si>
  <si>
    <t>Reason for non-compliance</t>
  </si>
  <si>
    <t>Count of  Installations</t>
  </si>
  <si>
    <t>% of total  installations</t>
  </si>
  <si>
    <t>% of total capacity</t>
  </si>
  <si>
    <t>Capacity (MW)</t>
  </si>
  <si>
    <t>Total accreditations</t>
  </si>
  <si>
    <t>Link to UK SIC 2007 classification codes</t>
  </si>
  <si>
    <t>Number of accreditations granted</t>
  </si>
  <si>
    <t>2021-22</t>
  </si>
  <si>
    <t xml:space="preserve"> </t>
  </si>
  <si>
    <t xml:space="preserve">Counter fraud/ External/ Investigation </t>
  </si>
  <si>
    <t>Note: Cases closed between 01/04/21 and 31/03/22</t>
  </si>
  <si>
    <t>2021-22 accreditations</t>
  </si>
  <si>
    <t>Table 3.3 Compliance Cases (2021-22)</t>
  </si>
  <si>
    <t>01:</t>
  </si>
  <si>
    <t>02:</t>
  </si>
  <si>
    <t>03:</t>
  </si>
  <si>
    <t>08:</t>
  </si>
  <si>
    <t>09:</t>
  </si>
  <si>
    <t>This workbook is intended to be read in conjunction with the information presented in the Annual Report</t>
  </si>
  <si>
    <t>Dataset</t>
  </si>
  <si>
    <t>Return to information tab</t>
  </si>
  <si>
    <t>Instances of non-compliance 2021-22</t>
  </si>
  <si>
    <t>Closed Audits</t>
  </si>
  <si>
    <t>Other material non-compliance</t>
  </si>
  <si>
    <t>Meter reading/Periodic data submission errors</t>
  </si>
  <si>
    <t>Sustainability - no evidence of sustainable fuel</t>
  </si>
  <si>
    <t>Other</t>
  </si>
  <si>
    <t>None or not specified</t>
  </si>
  <si>
    <t>Electric</t>
  </si>
  <si>
    <t>Oil</t>
  </si>
  <si>
    <t>Biomass</t>
  </si>
  <si>
    <t>Gas</t>
  </si>
  <si>
    <t>Complex</t>
  </si>
  <si>
    <t>Heat Pump</t>
  </si>
  <si>
    <t xml:space="preserve">Total </t>
  </si>
  <si>
    <t xml:space="preserve">Other </t>
  </si>
  <si>
    <t>*Figures accurate as of 31/05/2022, with remaining audits expected to be closed by July 2022</t>
  </si>
  <si>
    <t>Non-compliance rate</t>
  </si>
  <si>
    <t>Material non-compliance Rate</t>
  </si>
  <si>
    <t>Coal</t>
  </si>
  <si>
    <t>Category</t>
  </si>
  <si>
    <t>GSHP</t>
  </si>
  <si>
    <t>ASHP</t>
  </si>
  <si>
    <t>WSHP</t>
  </si>
  <si>
    <t>Figure 1.9: Total number of accredited systems and capacity by country</t>
  </si>
  <si>
    <t>Table 3.1: NDRHI statistical audit activity 2021-22 and 2020-21</t>
  </si>
  <si>
    <t xml:space="preserve">Site Visits </t>
  </si>
  <si>
    <t>Compliant audits</t>
  </si>
  <si>
    <t>Non-compliant audits</t>
  </si>
  <si>
    <t>Material non-compliances</t>
  </si>
  <si>
    <t>2021-22: Statistical</t>
  </si>
  <si>
    <t>2020-21: Statistical</t>
  </si>
  <si>
    <t>Table 3.2: NDRHI targeted audit activity 2021-22 and 2020-21</t>
  </si>
  <si>
    <t>2021-22: Targeted*</t>
  </si>
  <si>
    <t>2020-21: Targeted</t>
  </si>
  <si>
    <t>No. of Tariff Guarantee (TG) application decisions</t>
  </si>
  <si>
    <t>No. of amendment decisions</t>
  </si>
  <si>
    <t>Amendment decisions within 6 months</t>
  </si>
  <si>
    <r>
      <t>88.8%</t>
    </r>
    <r>
      <rPr>
        <sz val="8"/>
        <color theme="1"/>
        <rFont val="Verdana"/>
        <family val="2"/>
      </rPr>
      <t> </t>
    </r>
  </si>
  <si>
    <t>Tables 3.1 &amp; 3.2: NDRHI targeted and statistical audit activity 2020-21 and 2021-22</t>
  </si>
  <si>
    <t>Table 3.3 Compliance Cases 2021-22</t>
  </si>
  <si>
    <t>Figure 1.4 &amp; Table 1.1: Proportion of accredited installations by technology type since the start of the scheme</t>
  </si>
  <si>
    <t>Non-Domestic Renewable Heat Incentive 2021-22 Annual Report</t>
  </si>
  <si>
    <t>This workbook provides access to the figures used to produce the charts and tables in the 2021-22 NDRHI Annual Report.</t>
  </si>
  <si>
    <t xml:space="preserve">The chart below shows the number of applications accredited each month from April 2021 to March 2022. </t>
  </si>
  <si>
    <t xml:space="preserve">Applications accredited range from a low of 69 in December to a high of 177 in June. The average number of applications accredited each month for the year is 110. </t>
  </si>
  <si>
    <t>The chart below shows the number of applications received each month during the 2020-21 and 2021-22 scheme years.</t>
  </si>
  <si>
    <t xml:space="preserve">Scheme closure at the end of March 2021 led to the abnormally high number of applications (1,062) that month. </t>
  </si>
  <si>
    <t xml:space="preserve">The chart below shows that the capacity approved each year has grown steadily over the life of the scheme, but the rate of growth fell after 2019-20. </t>
  </si>
  <si>
    <t>The highest amount of capacity approved was in 2015-16 (881.5 MW) and the lowest (aside from 2011-12 when the scheme launched) was 2020-21 with 203.7 MW accredited.</t>
  </si>
  <si>
    <t>The pie chart below shows that of all accredited installations since the start of the scheme:</t>
  </si>
  <si>
    <t>78.72% are solid biomass boilers; 10.56% are ground source heat pumps; 3.95% are air source heat pumps; 3.51% are biogas; 1.55% are solar thermal; and all other technology types represent less than 1% each.</t>
  </si>
  <si>
    <t>% of total accreditations</t>
  </si>
  <si>
    <t>The chart below shows the proportion of accredited capacity by technology type, annually over the life of the scheme.</t>
  </si>
  <si>
    <t>Solid biomass boilers have consistently been the most common but from 2016-17 onwards biogas, solid biomass, GSHPs and waste plants have played a significant part.</t>
  </si>
  <si>
    <t>NOTE: This data excludes biomethane installations.</t>
  </si>
  <si>
    <t>The pie chart below shows the proportion of stated eligible heat uses for accredited installations:</t>
  </si>
  <si>
    <t xml:space="preserve">Space and water heating (61.6%); space heating only (18.7%); process heating only (9.6%); space, water and process heating (6.1%); space and process heating (2.5%); water heating only (1.5%); and water and process heating (0.2%). </t>
  </si>
  <si>
    <t>Scheme lifetime</t>
  </si>
  <si>
    <t>Figure 1.7 &amp; Table 1.2: System type replaced for all accredited installations on the NDRHI scheme</t>
  </si>
  <si>
    <t>Figure 1.1: Full applications accredited during 2021-22</t>
  </si>
  <si>
    <t>Figure 1.2: Number of applications received by month (2020-21 and 2021-22)</t>
  </si>
  <si>
    <t>Figure 1.3: NDRHI annual and cumulative approved capacity</t>
  </si>
  <si>
    <t>Figure 1.5: Accredited capacity by technology and scheme year</t>
  </si>
  <si>
    <t>Figure 1.6: Eligible heat uses for accredited installations</t>
  </si>
  <si>
    <t xml:space="preserve">The chart below shows the system type replaced for all accredited installations. </t>
  </si>
  <si>
    <t>The largest proportion is 'None or not specified' with 10,156 installations and second to this is 'Oil', accounting for 5,243.</t>
  </si>
  <si>
    <t xml:space="preserve">The chart below shows installations in the accommodation industry are the most popular (6,966). </t>
  </si>
  <si>
    <t xml:space="preserve">However, the crop and animal production, hunting and related activities industry have a larger capacity (1,778.8MW). </t>
  </si>
  <si>
    <t>Table 1.3: UK Standard Industrial Classification (UK SIC) for accredited installations 2021-22</t>
  </si>
  <si>
    <t xml:space="preserve">Figure 1.8: UK Standard Industrial Classification (UK SIC) for all accredited installations </t>
  </si>
  <si>
    <t>Total
(excluding top 10)</t>
  </si>
  <si>
    <t>Industry Sector</t>
  </si>
  <si>
    <t>The map below shows that systems have been accredited across Great Britain as follows;</t>
  </si>
  <si>
    <t>England – Installations 15,813 (71.9%), Capacity 3,931 MW (71.7%); Scotland - Installations 4,155 (18.9%), Capacity 1,112 MW (20.3%) and Wales - Installations 2,014 (9.2%), Capacity 438 MW (8.0%).</t>
  </si>
  <si>
    <t>The chart below shows heat generated and the associated payments under the scheme since launch.</t>
  </si>
  <si>
    <t>Both have grown significantly, from around 0.1 GWhth and £100,000 in 2011-12 to a peak of over 11,000 GWhth and £520 million in 2020-21.</t>
  </si>
  <si>
    <t>Heat Output Cumulative (GWhth)</t>
  </si>
  <si>
    <t>The chart below shows both the volume of gas injected and associated payments under the scheme since launch.</t>
  </si>
  <si>
    <r>
      <t>Volume of gas injected (m</t>
    </r>
    <r>
      <rPr>
        <b/>
        <vertAlign val="superscript"/>
        <sz val="10"/>
        <color theme="1"/>
        <rFont val="Verdana"/>
        <family val="2"/>
      </rPr>
      <t>3</t>
    </r>
    <r>
      <rPr>
        <b/>
        <sz val="10"/>
        <color theme="1"/>
        <rFont val="Verdana"/>
        <family val="2"/>
      </rPr>
      <t>)</t>
    </r>
  </si>
  <si>
    <r>
      <t>Annual volume of gas injected (m</t>
    </r>
    <r>
      <rPr>
        <b/>
        <vertAlign val="superscript"/>
        <sz val="10"/>
        <color theme="1"/>
        <rFont val="Verdana"/>
        <family val="2"/>
      </rPr>
      <t>3</t>
    </r>
    <r>
      <rPr>
        <b/>
        <sz val="10"/>
        <color theme="1"/>
        <rFont val="Verdana"/>
        <family val="2"/>
      </rPr>
      <t>)</t>
    </r>
  </si>
  <si>
    <r>
      <t>Cumulative volume of gas injected (m</t>
    </r>
    <r>
      <rPr>
        <b/>
        <vertAlign val="superscript"/>
        <sz val="10"/>
        <color theme="1"/>
        <rFont val="Verdana"/>
        <family val="2"/>
      </rPr>
      <t>3</t>
    </r>
    <r>
      <rPr>
        <b/>
        <sz val="10"/>
        <color theme="1"/>
        <rFont val="Verdana"/>
        <family val="2"/>
      </rPr>
      <t>)</t>
    </r>
  </si>
  <si>
    <r>
      <t>Both have grown significantly, from around 500,000 m</t>
    </r>
    <r>
      <rPr>
        <vertAlign val="superscript"/>
        <sz val="10"/>
        <color theme="1"/>
        <rFont val="Verdana"/>
        <family val="2"/>
      </rPr>
      <t>3</t>
    </r>
    <r>
      <rPr>
        <sz val="10"/>
        <color theme="1"/>
        <rFont val="Verdana"/>
        <family val="2"/>
      </rPr>
      <t xml:space="preserve"> and £360,000 in 2012-13 to a peak of over 360 million m</t>
    </r>
    <r>
      <rPr>
        <vertAlign val="superscript"/>
        <sz val="10"/>
        <color theme="1"/>
        <rFont val="Verdana"/>
        <family val="2"/>
      </rPr>
      <t>3</t>
    </r>
    <r>
      <rPr>
        <sz val="10"/>
        <color theme="1"/>
        <rFont val="Verdana"/>
        <family val="2"/>
      </rPr>
      <t xml:space="preserve"> and £283 million in 2021-22.</t>
    </r>
  </si>
  <si>
    <t>Figure 3.1 &amp; Table 3.4: Top reasons for material non-compliance 2021-22</t>
  </si>
  <si>
    <t>The chart below shows the top five reasons for material non-compliance during 2021-22.</t>
  </si>
  <si>
    <t xml:space="preserve">The most common reason being ‘no evidence of sustainable fuel’, accounting for 37.4% of all material non-compliances. </t>
  </si>
  <si>
    <t xml:space="preserve">Collectively the top five reasons shown account for 72.3% of all material non-compliance during the year. </t>
  </si>
  <si>
    <t>Figure 1.8 UK SIC for all accredited installations</t>
  </si>
  <si>
    <t>Region</t>
  </si>
  <si>
    <t>East Midlands</t>
  </si>
  <si>
    <t>East of England</t>
  </si>
  <si>
    <t>East Scotland</t>
  </si>
  <si>
    <t>Highlands and Islands</t>
  </si>
  <si>
    <t>London</t>
  </si>
  <si>
    <t>North East</t>
  </si>
  <si>
    <t>North East Scotland</t>
  </si>
  <si>
    <t>North West</t>
  </si>
  <si>
    <t>South East</t>
  </si>
  <si>
    <t>South West</t>
  </si>
  <si>
    <t>Southern Scotland</t>
  </si>
  <si>
    <t>West Central Scotland</t>
  </si>
  <si>
    <t>West Midlands</t>
  </si>
  <si>
    <t>Yorkshire and The Humber</t>
  </si>
  <si>
    <t>Table A1.2: Installation capacity (MW) by region and technology</t>
  </si>
  <si>
    <t>Table A1.1: Accredited installations by region and technology</t>
  </si>
  <si>
    <t>N.B. biomethane plants are not included as they do not have a heat output.</t>
  </si>
  <si>
    <t>Heat generated</t>
  </si>
  <si>
    <t>Capacity as a % of capacity accredited each year</t>
  </si>
  <si>
    <t>Figure 1.7 &amp; Table 1.2 System type replaced for all accredited installations</t>
  </si>
  <si>
    <t>Table 1.3 UK SIC for 2021-22 accreditations</t>
  </si>
  <si>
    <t>Figure 2.1 NDRHI heat generated and payments made (ex. biomethane)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</si>
</sst>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165" formatCode="_(&quot;£&quot;* #,##0.00_);_(&quot;£&quot;* \(#,##0.00\);_(&quot;£&quot;* &quot;-&quot;??_);_(@_)"/>
    <numFmt numFmtId="166" formatCode="_(* #,##0.00_);_(* \(#,##0.00\);_(* &quot;-&quot;??_);_(@_)"/>
    <numFmt numFmtId="167" formatCode="0.0%"/>
    <numFmt numFmtId="168" formatCode="&quot;£&quot;#,##0.00"/>
    <numFmt numFmtId="169" formatCode="dd/mm/yy;@"/>
    <numFmt numFmtId="170" formatCode="_-* #,##0_-;\-* #,##0_-;_-* &quot;-&quot;??_-;_-@_-"/>
    <numFmt numFmtId="171" formatCode="#,##0.0"/>
    <numFmt numFmtId="172" formatCode="_(* #,##0.0_);_(* \(#,##0.0\);_(* &quot;-&quot;??_);_(@_)"/>
    <numFmt numFmtId="173" formatCode="_(* #,##0_);_(* \(#,##0\);_(* &quot;-&quot;??_);_(@_)"/>
    <numFmt numFmtId="174" formatCode="#,##0_ ;\-#,##0\ "/>
    <numFmt numFmtId="175" formatCode="0.000%"/>
    <numFmt numFmtId="176" formatCode="0.00000%"/>
    <numFmt numFmtId="177" formatCode="_-* #,##0.00000_-;\-* #,##0.00000_-;_-* &quot;-&quot;??_-;_-@_-"/>
    <numFmt numFmtId="178" formatCode="mmm"/>
    <numFmt numFmtId="179" formatCode="&quot;£&quot;#,##0"/>
  </numFmts>
  <fonts count="38"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008554"/>
      <name val="Verdana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1"/>
      <name val="CG Omega"/>
      <family val="2"/>
    </font>
    <font>
      <sz val="12"/>
      <color theme="1"/>
      <name val="Arial Narrow"/>
      <family val="2"/>
    </font>
    <font>
      <b/>
      <sz val="14"/>
      <color theme="1"/>
      <name val="Verdana"/>
      <family val="2"/>
    </font>
    <font>
      <b/>
      <sz val="12"/>
      <color theme="1"/>
      <name val="Verdana"/>
      <family val="2"/>
    </font>
    <font>
      <b/>
      <sz val="11"/>
      <color rgb="FFFF0000"/>
      <name val="Verdana"/>
      <family val="2"/>
    </font>
    <font>
      <sz val="11"/>
      <color theme="1"/>
      <name val="Verdana"/>
      <family val="2"/>
    </font>
    <font>
      <u/>
      <sz val="11"/>
      <color theme="10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sz val="8"/>
      <color theme="1"/>
      <name val="Verdana"/>
      <family val="2"/>
    </font>
    <font>
      <sz val="10"/>
      <color rgb="FF000000"/>
      <name val="Verdana"/>
      <family val="2"/>
    </font>
    <font>
      <b/>
      <sz val="10"/>
      <color rgb="FF000000"/>
      <name val="Verdana"/>
      <family val="2"/>
    </font>
    <font>
      <b/>
      <u/>
      <sz val="10"/>
      <color theme="1"/>
      <name val="Verdana"/>
      <family val="2"/>
    </font>
    <font>
      <u/>
      <sz val="10"/>
      <color theme="10"/>
      <name val="Verdana"/>
      <family val="2"/>
    </font>
    <font>
      <b/>
      <sz val="10"/>
      <color rgb="FFFF0000"/>
      <name val="Verdana"/>
      <family val="2"/>
    </font>
    <font>
      <sz val="10"/>
      <color rgb="FFFF0000"/>
      <name val="Verdana"/>
      <family val="2"/>
    </font>
    <font>
      <b/>
      <u/>
      <sz val="11"/>
      <color theme="10"/>
      <name val="Verdana"/>
      <family val="2"/>
    </font>
    <font>
      <sz val="8"/>
      <name val="Calibri"/>
      <family val="2"/>
      <scheme val="minor"/>
    </font>
    <font>
      <b/>
      <sz val="11"/>
      <color theme="1"/>
      <name val="Verdana"/>
      <family val="2"/>
    </font>
    <font>
      <sz val="7"/>
      <color theme="1"/>
      <name val="Segoe UI"/>
      <family val="2"/>
    </font>
    <font>
      <sz val="10"/>
      <color rgb="FF000000"/>
      <name val="Calibri"/>
      <family val="2"/>
    </font>
    <font>
      <b/>
      <vertAlign val="superscript"/>
      <sz val="10"/>
      <color theme="1"/>
      <name val="Verdana"/>
      <family val="2"/>
    </font>
    <font>
      <vertAlign val="superscript"/>
      <sz val="10"/>
      <color theme="1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rgb="FF91AE3C"/>
        <bgColor indexed="64"/>
      </patternFill>
    </fill>
    <fill>
      <patternFill patternType="solid">
        <fgColor rgb="FFA0B1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1AE3C"/>
        <bgColor theme="4" tint="0.79998168889431442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rgb="FF000000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6">
    <xf numFmtId="0" fontId="0" fillId="0" borderId="0"/>
    <xf numFmtId="9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8" fillId="0" borderId="0"/>
    <xf numFmtId="0" fontId="10" fillId="0" borderId="0"/>
    <xf numFmtId="0" fontId="8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6" fillId="0" borderId="0"/>
    <xf numFmtId="0" fontId="14" fillId="0" borderId="0"/>
    <xf numFmtId="0" fontId="14" fillId="0" borderId="0"/>
    <xf numFmtId="0" fontId="21" fillId="0" borderId="0" applyNumberFormat="0" applyFill="0" applyBorder="0" applyAlignment="0" applyProtection="0"/>
    <xf numFmtId="165" fontId="10" fillId="0" borderId="0" applyFont="0" applyFill="0" applyBorder="0" applyAlignment="0" applyProtection="0"/>
  </cellStyleXfs>
  <cellXfs count="216">
    <xf numFmtId="0" fontId="0" fillId="0" borderId="0" xfId="0"/>
    <xf numFmtId="0" fontId="9" fillId="0" borderId="0" xfId="0" applyFont="1"/>
    <xf numFmtId="10" fontId="0" fillId="0" borderId="0" xfId="1" applyNumberFormat="1" applyFont="1"/>
    <xf numFmtId="0" fontId="12" fillId="0" borderId="0" xfId="0" applyFont="1" applyAlignment="1">
      <alignment vertical="center"/>
    </xf>
    <xf numFmtId="0" fontId="11" fillId="0" borderId="0" xfId="0" applyFont="1"/>
    <xf numFmtId="0" fontId="13" fillId="0" borderId="0" xfId="0" applyFont="1" applyAlignment="1">
      <alignment vertical="center"/>
    </xf>
    <xf numFmtId="0" fontId="17" fillId="4" borderId="0" xfId="12" applyFont="1" applyFill="1" applyAlignment="1"/>
    <xf numFmtId="0" fontId="0" fillId="0" borderId="0" xfId="0"/>
    <xf numFmtId="0" fontId="17" fillId="4" borderId="0" xfId="12" applyFont="1" applyFill="1" applyAlignment="1">
      <alignment horizontal="left"/>
    </xf>
    <xf numFmtId="0" fontId="18" fillId="0" borderId="0" xfId="0" applyFont="1" applyAlignment="1">
      <alignment vertical="center"/>
    </xf>
    <xf numFmtId="0" fontId="19" fillId="0" borderId="0" xfId="0" applyFont="1" applyAlignment="1"/>
    <xf numFmtId="0" fontId="19" fillId="0" borderId="0" xfId="0" applyFont="1"/>
    <xf numFmtId="0" fontId="20" fillId="0" borderId="0" xfId="0" applyFont="1"/>
    <xf numFmtId="0" fontId="20" fillId="0" borderId="0" xfId="0" applyFont="1" applyAlignment="1">
      <alignment wrapText="1"/>
    </xf>
    <xf numFmtId="0" fontId="18" fillId="4" borderId="0" xfId="12" applyFont="1" applyFill="1" applyAlignment="1">
      <alignment horizontal="left"/>
    </xf>
    <xf numFmtId="167" fontId="0" fillId="0" borderId="0" xfId="0" applyNumberFormat="1"/>
    <xf numFmtId="0" fontId="8" fillId="0" borderId="0" xfId="0" applyFont="1"/>
    <xf numFmtId="10" fontId="8" fillId="0" borderId="0" xfId="0" applyNumberFormat="1" applyFont="1"/>
    <xf numFmtId="10" fontId="0" fillId="0" borderId="0" xfId="0" applyNumberFormat="1"/>
    <xf numFmtId="0" fontId="13" fillId="0" borderId="0" xfId="0" applyFont="1"/>
    <xf numFmtId="0" fontId="22" fillId="0" borderId="0" xfId="0" applyFont="1"/>
    <xf numFmtId="168" fontId="23" fillId="0" borderId="0" xfId="0" applyNumberFormat="1" applyFont="1"/>
    <xf numFmtId="0" fontId="23" fillId="0" borderId="0" xfId="0" applyFont="1"/>
    <xf numFmtId="0" fontId="23" fillId="0" borderId="0" xfId="0" applyFont="1" applyAlignment="1">
      <alignment horizontal="right"/>
    </xf>
    <xf numFmtId="3" fontId="23" fillId="0" borderId="0" xfId="0" applyNumberFormat="1" applyFont="1"/>
    <xf numFmtId="0" fontId="24" fillId="0" borderId="0" xfId="0" applyFont="1" applyAlignment="1">
      <alignment vertical="center"/>
    </xf>
    <xf numFmtId="0" fontId="14" fillId="0" borderId="0" xfId="0" applyFont="1"/>
    <xf numFmtId="170" fontId="0" fillId="0" borderId="0" xfId="0" applyNumberFormat="1"/>
    <xf numFmtId="0" fontId="27" fillId="0" borderId="0" xfId="0" applyFont="1"/>
    <xf numFmtId="0" fontId="28" fillId="0" borderId="0" xfId="14" applyFont="1"/>
    <xf numFmtId="0" fontId="20" fillId="4" borderId="0" xfId="12" applyFont="1" applyFill="1" applyAlignment="1">
      <alignment horizontal="center"/>
    </xf>
    <xf numFmtId="0" fontId="28" fillId="0" borderId="0" xfId="14" applyFont="1" applyFill="1"/>
    <xf numFmtId="0" fontId="29" fillId="0" borderId="0" xfId="0" applyFont="1"/>
    <xf numFmtId="0" fontId="30" fillId="0" borderId="0" xfId="0" applyFont="1"/>
    <xf numFmtId="170" fontId="29" fillId="4" borderId="0" xfId="2" applyNumberFormat="1" applyFont="1" applyFill="1" applyBorder="1" applyAlignment="1">
      <alignment horizontal="left" vertical="center"/>
    </xf>
    <xf numFmtId="0" fontId="13" fillId="4" borderId="1" xfId="13" applyFont="1" applyFill="1" applyBorder="1"/>
    <xf numFmtId="0" fontId="7" fillId="4" borderId="1" xfId="13" applyFont="1" applyFill="1" applyBorder="1" applyAlignment="1"/>
    <xf numFmtId="14" fontId="7" fillId="4" borderId="1" xfId="13" applyNumberFormat="1" applyFont="1" applyFill="1" applyBorder="1" applyAlignment="1">
      <alignment horizontal="left"/>
    </xf>
    <xf numFmtId="0" fontId="7" fillId="4" borderId="1" xfId="13" applyFont="1" applyFill="1" applyBorder="1" applyAlignment="1">
      <alignment horizontal="left"/>
    </xf>
    <xf numFmtId="0" fontId="7" fillId="4" borderId="1" xfId="13" applyFont="1" applyFill="1" applyBorder="1"/>
    <xf numFmtId="0" fontId="7" fillId="4" borderId="1" xfId="13" applyFont="1" applyFill="1" applyBorder="1" applyAlignment="1">
      <alignment wrapText="1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right" wrapText="1"/>
    </xf>
    <xf numFmtId="0" fontId="20" fillId="0" borderId="0" xfId="0" applyFont="1" applyAlignment="1">
      <alignment horizontal="right"/>
    </xf>
    <xf numFmtId="0" fontId="19" fillId="0" borderId="0" xfId="0" applyFont="1" applyAlignment="1">
      <alignment horizontal="right"/>
    </xf>
    <xf numFmtId="0" fontId="26" fillId="0" borderId="0" xfId="0" applyFont="1" applyFill="1" applyBorder="1" applyAlignment="1">
      <alignment horizontal="left" vertical="center"/>
    </xf>
    <xf numFmtId="0" fontId="0" fillId="0" borderId="0" xfId="0" applyFill="1"/>
    <xf numFmtId="166" fontId="0" fillId="0" borderId="0" xfId="2" applyFont="1"/>
    <xf numFmtId="0" fontId="25" fillId="0" borderId="0" xfId="0" applyFont="1" applyAlignment="1">
      <alignment horizontal="left"/>
    </xf>
    <xf numFmtId="0" fontId="18" fillId="0" borderId="0" xfId="0" applyFont="1" applyFill="1" applyAlignment="1">
      <alignment vertical="center"/>
    </xf>
    <xf numFmtId="0" fontId="20" fillId="0" borderId="0" xfId="0" applyFont="1" applyFill="1"/>
    <xf numFmtId="0" fontId="7" fillId="0" borderId="0" xfId="0" applyFont="1"/>
    <xf numFmtId="175" fontId="0" fillId="0" borderId="0" xfId="1" applyNumberFormat="1" applyFont="1"/>
    <xf numFmtId="176" fontId="0" fillId="0" borderId="0" xfId="1" applyNumberFormat="1" applyFont="1"/>
    <xf numFmtId="17" fontId="20" fillId="0" borderId="0" xfId="0" applyNumberFormat="1" applyFont="1"/>
    <xf numFmtId="170" fontId="20" fillId="0" borderId="0" xfId="0" applyNumberFormat="1" applyFont="1"/>
    <xf numFmtId="167" fontId="20" fillId="0" borderId="0" xfId="0" applyNumberFormat="1" applyFont="1"/>
    <xf numFmtId="10" fontId="20" fillId="0" borderId="0" xfId="0" applyNumberFormat="1" applyFont="1"/>
    <xf numFmtId="0" fontId="33" fillId="0" borderId="0" xfId="0" applyFont="1"/>
    <xf numFmtId="177" fontId="20" fillId="0" borderId="0" xfId="0" applyNumberFormat="1" applyFont="1"/>
    <xf numFmtId="175" fontId="20" fillId="0" borderId="0" xfId="1" applyNumberFormat="1" applyFont="1"/>
    <xf numFmtId="0" fontId="34" fillId="0" borderId="0" xfId="0" applyFont="1" applyAlignment="1">
      <alignment vertical="center"/>
    </xf>
    <xf numFmtId="0" fontId="34" fillId="0" borderId="0" xfId="0" applyFont="1" applyAlignment="1">
      <alignment horizontal="right" vertical="center" wrapText="1"/>
    </xf>
    <xf numFmtId="0" fontId="34" fillId="0" borderId="0" xfId="0" applyFont="1" applyAlignment="1">
      <alignment vertical="center" wrapText="1"/>
    </xf>
    <xf numFmtId="0" fontId="29" fillId="0" borderId="0" xfId="0" applyFont="1" applyFill="1"/>
    <xf numFmtId="0" fontId="33" fillId="0" borderId="0" xfId="0" applyFont="1" applyFill="1"/>
    <xf numFmtId="165" fontId="0" fillId="0" borderId="0" xfId="15" applyFont="1"/>
    <xf numFmtId="3" fontId="20" fillId="0" borderId="0" xfId="0" applyNumberFormat="1" applyFont="1" applyFill="1"/>
    <xf numFmtId="0" fontId="5" fillId="0" borderId="0" xfId="0" applyFont="1" applyAlignment="1">
      <alignment vertical="center"/>
    </xf>
    <xf numFmtId="0" fontId="4" fillId="0" borderId="0" xfId="0" applyFont="1"/>
    <xf numFmtId="0" fontId="4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7" fontId="4" fillId="0" borderId="1" xfId="0" applyNumberFormat="1" applyFont="1" applyBorder="1"/>
    <xf numFmtId="167" fontId="4" fillId="0" borderId="1" xfId="0" applyNumberFormat="1" applyFont="1" applyBorder="1"/>
    <xf numFmtId="10" fontId="4" fillId="0" borderId="1" xfId="0" applyNumberFormat="1" applyFont="1" applyBorder="1"/>
    <xf numFmtId="17" fontId="13" fillId="0" borderId="1" xfId="0" applyNumberFormat="1" applyFont="1" applyBorder="1"/>
    <xf numFmtId="167" fontId="13" fillId="0" borderId="1" xfId="0" applyNumberFormat="1" applyFont="1" applyBorder="1"/>
    <xf numFmtId="10" fontId="13" fillId="0" borderId="1" xfId="0" applyNumberFormat="1" applyFont="1" applyBorder="1"/>
    <xf numFmtId="0" fontId="0" fillId="4" borderId="0" xfId="0" applyFill="1"/>
    <xf numFmtId="0" fontId="0" fillId="0" borderId="0" xfId="0" applyAlignment="1">
      <alignment horizontal="left"/>
    </xf>
    <xf numFmtId="0" fontId="28" fillId="0" borderId="0" xfId="14" applyFont="1" applyBorder="1"/>
    <xf numFmtId="0" fontId="0" fillId="4" borderId="0" xfId="0" applyFill="1" applyBorder="1"/>
    <xf numFmtId="0" fontId="31" fillId="0" borderId="0" xfId="14" applyFont="1" applyBorder="1"/>
    <xf numFmtId="0" fontId="3" fillId="0" borderId="0" xfId="0" applyFont="1"/>
    <xf numFmtId="0" fontId="18" fillId="0" borderId="0" xfId="0" applyFont="1" applyFill="1" applyAlignment="1">
      <alignment horizontal="left" vertical="center"/>
    </xf>
    <xf numFmtId="0" fontId="20" fillId="0" borderId="0" xfId="0" applyFont="1" applyAlignment="1">
      <alignment horizontal="left"/>
    </xf>
    <xf numFmtId="0" fontId="13" fillId="4" borderId="0" xfId="0" applyFont="1" applyFill="1"/>
    <xf numFmtId="0" fontId="2" fillId="0" borderId="0" xfId="0" applyFont="1"/>
    <xf numFmtId="0" fontId="13" fillId="2" borderId="1" xfId="0" applyFont="1" applyFill="1" applyBorder="1" applyAlignment="1">
      <alignment horizontal="right" vertical="center" wrapText="1"/>
    </xf>
    <xf numFmtId="0" fontId="13" fillId="2" borderId="1" xfId="0" applyFont="1" applyFill="1" applyBorder="1" applyAlignment="1">
      <alignment horizontal="center" vertical="center" wrapText="1"/>
    </xf>
    <xf numFmtId="17" fontId="23" fillId="0" borderId="1" xfId="0" applyNumberFormat="1" applyFont="1" applyFill="1" applyBorder="1" applyAlignment="1">
      <alignment horizontal="center" vertical="center"/>
    </xf>
    <xf numFmtId="170" fontId="4" fillId="0" borderId="1" xfId="2" applyNumberFormat="1" applyFont="1" applyFill="1" applyBorder="1" applyAlignment="1">
      <alignment horizontal="right" vertical="center"/>
    </xf>
    <xf numFmtId="170" fontId="13" fillId="0" borderId="1" xfId="2" applyNumberFormat="1" applyFont="1" applyFill="1" applyBorder="1" applyAlignment="1">
      <alignment horizontal="right" vertical="center"/>
    </xf>
    <xf numFmtId="17" fontId="22" fillId="0" borderId="1" xfId="0" applyNumberFormat="1" applyFont="1" applyFill="1" applyBorder="1" applyAlignment="1">
      <alignment horizontal="center" vertical="center" wrapText="1"/>
    </xf>
    <xf numFmtId="170" fontId="22" fillId="0" borderId="1" xfId="2" applyNumberFormat="1" applyFont="1" applyFill="1" applyBorder="1" applyAlignment="1">
      <alignment horizontal="right" vertical="center"/>
    </xf>
    <xf numFmtId="0" fontId="13" fillId="5" borderId="1" xfId="0" applyFont="1" applyFill="1" applyBorder="1" applyAlignment="1">
      <alignment horizontal="left" vertical="center" wrapText="1"/>
    </xf>
    <xf numFmtId="0" fontId="13" fillId="5" borderId="1" xfId="0" applyFont="1" applyFill="1" applyBorder="1" applyAlignment="1">
      <alignment horizontal="right" vertical="center" wrapText="1"/>
    </xf>
    <xf numFmtId="49" fontId="23" fillId="0" borderId="1" xfId="0" applyNumberFormat="1" applyFont="1" applyBorder="1" applyAlignment="1">
      <alignment horizontal="left" vertical="center"/>
    </xf>
    <xf numFmtId="0" fontId="23" fillId="0" borderId="1" xfId="0" applyFont="1" applyBorder="1" applyAlignment="1">
      <alignment horizontal="left" vertical="center" wrapText="1"/>
    </xf>
    <xf numFmtId="173" fontId="23" fillId="0" borderId="1" xfId="2" applyNumberFormat="1" applyFont="1" applyBorder="1" applyAlignment="1">
      <alignment horizontal="center" vertical="center"/>
    </xf>
    <xf numFmtId="172" fontId="23" fillId="0" borderId="1" xfId="2" applyNumberFormat="1" applyFont="1" applyBorder="1" applyAlignment="1">
      <alignment horizontal="center" vertical="center"/>
    </xf>
    <xf numFmtId="49" fontId="23" fillId="0" borderId="1" xfId="0" applyNumberFormat="1" applyFont="1" applyBorder="1" applyAlignment="1">
      <alignment horizontal="left" vertical="center" wrapText="1"/>
    </xf>
    <xf numFmtId="49" fontId="22" fillId="0" borderId="1" xfId="0" applyNumberFormat="1" applyFont="1" applyBorder="1" applyAlignment="1">
      <alignment horizontal="left" vertical="center"/>
    </xf>
    <xf numFmtId="0" fontId="22" fillId="0" borderId="1" xfId="0" applyFont="1" applyBorder="1" applyAlignment="1">
      <alignment horizontal="left" vertical="center" wrapText="1"/>
    </xf>
    <xf numFmtId="0" fontId="13" fillId="2" borderId="1" xfId="0" applyFont="1" applyFill="1" applyBorder="1" applyAlignment="1">
      <alignment horizontal="left" vertical="center"/>
    </xf>
    <xf numFmtId="17" fontId="7" fillId="0" borderId="1" xfId="0" applyNumberFormat="1" applyFont="1" applyBorder="1" applyAlignment="1">
      <alignment horizontal="left" vertical="center"/>
    </xf>
    <xf numFmtId="3" fontId="7" fillId="0" borderId="1" xfId="0" applyNumberFormat="1" applyFont="1" applyBorder="1" applyAlignment="1">
      <alignment horizontal="right" vertical="center"/>
    </xf>
    <xf numFmtId="0" fontId="7" fillId="0" borderId="1" xfId="0" applyFont="1" applyBorder="1" applyAlignment="1">
      <alignment horizontal="right" vertical="center"/>
    </xf>
    <xf numFmtId="0" fontId="13" fillId="4" borderId="1" xfId="0" applyFont="1" applyFill="1" applyBorder="1" applyAlignment="1">
      <alignment horizontal="left" vertical="center"/>
    </xf>
    <xf numFmtId="3" fontId="13" fillId="4" borderId="1" xfId="0" applyNumberFormat="1" applyFont="1" applyFill="1" applyBorder="1" applyAlignment="1">
      <alignment horizontal="right" vertical="center"/>
    </xf>
    <xf numFmtId="0" fontId="13" fillId="2" borderId="1" xfId="0" applyFont="1" applyFill="1" applyBorder="1" applyAlignment="1">
      <alignment horizontal="left" vertical="center" wrapText="1"/>
    </xf>
    <xf numFmtId="178" fontId="4" fillId="4" borderId="1" xfId="0" applyNumberFormat="1" applyFont="1" applyFill="1" applyBorder="1" applyAlignment="1">
      <alignment horizontal="left" vertical="center"/>
    </xf>
    <xf numFmtId="170" fontId="4" fillId="4" borderId="1" xfId="2" applyNumberFormat="1" applyFont="1" applyFill="1" applyBorder="1" applyAlignment="1">
      <alignment horizontal="center" vertical="center"/>
    </xf>
    <xf numFmtId="169" fontId="13" fillId="4" borderId="1" xfId="0" applyNumberFormat="1" applyFont="1" applyFill="1" applyBorder="1" applyAlignment="1">
      <alignment horizontal="left" vertical="center"/>
    </xf>
    <xf numFmtId="170" fontId="13" fillId="4" borderId="1" xfId="2" applyNumberFormat="1" applyFont="1" applyFill="1" applyBorder="1" applyAlignment="1">
      <alignment horizontal="center" vertical="center"/>
    </xf>
    <xf numFmtId="0" fontId="0" fillId="0" borderId="0" xfId="0" applyBorder="1"/>
    <xf numFmtId="0" fontId="13" fillId="2" borderId="1" xfId="0" applyNumberFormat="1" applyFont="1" applyFill="1" applyBorder="1" applyAlignment="1">
      <alignment horizontal="left" vertical="center" wrapText="1"/>
    </xf>
    <xf numFmtId="0" fontId="13" fillId="4" borderId="1" xfId="2" applyNumberFormat="1" applyFont="1" applyFill="1" applyBorder="1" applyAlignment="1">
      <alignment horizontal="left" vertical="center"/>
    </xf>
    <xf numFmtId="3" fontId="4" fillId="4" borderId="1" xfId="2" applyNumberFormat="1" applyFont="1" applyFill="1" applyBorder="1" applyAlignment="1">
      <alignment horizontal="right" vertical="center"/>
    </xf>
    <xf numFmtId="4" fontId="4" fillId="4" borderId="1" xfId="2" applyNumberFormat="1" applyFont="1" applyFill="1" applyBorder="1" applyAlignment="1">
      <alignment horizontal="right" vertical="center"/>
    </xf>
    <xf numFmtId="3" fontId="13" fillId="0" borderId="1" xfId="2" applyNumberFormat="1" applyFont="1" applyBorder="1" applyAlignment="1">
      <alignment horizontal="right" vertical="center"/>
    </xf>
    <xf numFmtId="4" fontId="13" fillId="0" borderId="1" xfId="2" applyNumberFormat="1" applyFont="1" applyBorder="1" applyAlignment="1">
      <alignment horizontal="right" vertical="center"/>
    </xf>
    <xf numFmtId="4" fontId="13" fillId="6" borderId="1" xfId="2" applyNumberFormat="1" applyFont="1" applyFill="1" applyBorder="1" applyAlignment="1">
      <alignment horizontal="right" vertical="center"/>
    </xf>
    <xf numFmtId="0" fontId="13" fillId="5" borderId="1" xfId="0" applyNumberFormat="1" applyFont="1" applyFill="1" applyBorder="1" applyAlignment="1">
      <alignment horizontal="left" vertical="center" wrapText="1"/>
    </xf>
    <xf numFmtId="0" fontId="14" fillId="4" borderId="1" xfId="2" applyNumberFormat="1" applyFont="1" applyFill="1" applyBorder="1" applyAlignment="1">
      <alignment horizontal="left" vertical="center" wrapText="1"/>
    </xf>
    <xf numFmtId="3" fontId="14" fillId="4" borderId="1" xfId="1" applyNumberFormat="1" applyFont="1" applyFill="1" applyBorder="1" applyAlignment="1">
      <alignment horizontal="right" vertical="center"/>
    </xf>
    <xf numFmtId="3" fontId="14" fillId="4" borderId="1" xfId="2" applyNumberFormat="1" applyFont="1" applyFill="1" applyBorder="1" applyAlignment="1">
      <alignment horizontal="right" vertical="center"/>
    </xf>
    <xf numFmtId="10" fontId="14" fillId="4" borderId="1" xfId="1" applyNumberFormat="1" applyFont="1" applyFill="1" applyBorder="1" applyAlignment="1">
      <alignment horizontal="right" vertical="center"/>
    </xf>
    <xf numFmtId="0" fontId="6" fillId="4" borderId="1" xfId="2" applyNumberFormat="1" applyFont="1" applyFill="1" applyBorder="1" applyAlignment="1">
      <alignment horizontal="left" vertical="center" wrapText="1"/>
    </xf>
    <xf numFmtId="0" fontId="7" fillId="4" borderId="1" xfId="2" applyNumberFormat="1" applyFont="1" applyFill="1" applyBorder="1" applyAlignment="1">
      <alignment horizontal="left" vertical="center" wrapText="1"/>
    </xf>
    <xf numFmtId="3" fontId="14" fillId="0" borderId="1" xfId="1" applyNumberFormat="1" applyFont="1" applyFill="1" applyBorder="1" applyAlignment="1">
      <alignment horizontal="right" vertical="center"/>
    </xf>
    <xf numFmtId="0" fontId="13" fillId="4" borderId="1" xfId="2" applyNumberFormat="1" applyFont="1" applyFill="1" applyBorder="1" applyAlignment="1">
      <alignment horizontal="left" vertical="center" wrapText="1"/>
    </xf>
    <xf numFmtId="3" fontId="13" fillId="4" borderId="1" xfId="1" applyNumberFormat="1" applyFont="1" applyFill="1" applyBorder="1" applyAlignment="1">
      <alignment horizontal="right" vertical="center"/>
    </xf>
    <xf numFmtId="3" fontId="13" fillId="4" borderId="1" xfId="2" applyNumberFormat="1" applyFont="1" applyFill="1" applyBorder="1" applyAlignment="1">
      <alignment horizontal="right" vertical="center"/>
    </xf>
    <xf numFmtId="9" fontId="13" fillId="4" borderId="1" xfId="1" applyNumberFormat="1" applyFont="1" applyFill="1" applyBorder="1" applyAlignment="1">
      <alignment horizontal="right" vertical="center"/>
    </xf>
    <xf numFmtId="10" fontId="14" fillId="4" borderId="1" xfId="1" applyNumberFormat="1" applyFont="1" applyFill="1" applyBorder="1" applyAlignment="1">
      <alignment horizontal="right" vertical="center" wrapText="1"/>
    </xf>
    <xf numFmtId="170" fontId="14" fillId="4" borderId="1" xfId="2" applyNumberFormat="1" applyFont="1" applyFill="1" applyBorder="1" applyAlignment="1">
      <alignment horizontal="right" vertical="center" wrapText="1"/>
    </xf>
    <xf numFmtId="0" fontId="26" fillId="2" borderId="1" xfId="0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left" vertical="center" wrapText="1"/>
    </xf>
    <xf numFmtId="3" fontId="4" fillId="0" borderId="1" xfId="0" applyNumberFormat="1" applyFont="1" applyBorder="1"/>
    <xf numFmtId="0" fontId="26" fillId="0" borderId="1" xfId="0" applyFont="1" applyFill="1" applyBorder="1" applyAlignment="1">
      <alignment horizontal="left" vertical="center" wrapText="1"/>
    </xf>
    <xf numFmtId="3" fontId="13" fillId="0" borderId="1" xfId="0" applyNumberFormat="1" applyFont="1" applyBorder="1"/>
    <xf numFmtId="0" fontId="26" fillId="2" borderId="1" xfId="0" applyFont="1" applyFill="1" applyBorder="1" applyAlignment="1">
      <alignment horizontal="right" vertical="center" wrapText="1"/>
    </xf>
    <xf numFmtId="173" fontId="22" fillId="0" borderId="1" xfId="2" applyNumberFormat="1" applyFont="1" applyBorder="1" applyAlignment="1">
      <alignment horizontal="center" vertical="center"/>
    </xf>
    <xf numFmtId="172" fontId="22" fillId="0" borderId="1" xfId="2" applyNumberFormat="1" applyFont="1" applyBorder="1" applyAlignment="1">
      <alignment horizontal="center" vertical="center"/>
    </xf>
    <xf numFmtId="0" fontId="23" fillId="0" borderId="1" xfId="0" applyFont="1" applyFill="1" applyBorder="1" applyAlignment="1">
      <alignment horizontal="left" vertical="top"/>
    </xf>
    <xf numFmtId="0" fontId="23" fillId="0" borderId="1" xfId="0" applyFont="1" applyFill="1" applyBorder="1" applyAlignment="1">
      <alignment horizontal="left" vertical="top" wrapText="1"/>
    </xf>
    <xf numFmtId="0" fontId="23" fillId="0" borderId="1" xfId="0" applyFont="1" applyFill="1" applyBorder="1" applyAlignment="1">
      <alignment horizontal="right" vertical="top"/>
    </xf>
    <xf numFmtId="2" fontId="23" fillId="0" borderId="1" xfId="0" applyNumberFormat="1" applyFont="1" applyFill="1" applyBorder="1" applyAlignment="1">
      <alignment horizontal="right" vertical="top"/>
    </xf>
    <xf numFmtId="0" fontId="23" fillId="0" borderId="1" xfId="0" applyFont="1" applyBorder="1" applyAlignment="1">
      <alignment horizontal="left" vertical="top"/>
    </xf>
    <xf numFmtId="0" fontId="23" fillId="0" borderId="1" xfId="0" applyFont="1" applyBorder="1" applyAlignment="1">
      <alignment horizontal="left" vertical="top" wrapText="1"/>
    </xf>
    <xf numFmtId="0" fontId="23" fillId="0" borderId="1" xfId="0" applyFont="1" applyBorder="1" applyAlignment="1">
      <alignment horizontal="right" vertical="top"/>
    </xf>
    <xf numFmtId="2" fontId="23" fillId="0" borderId="1" xfId="0" applyNumberFormat="1" applyFont="1" applyBorder="1" applyAlignment="1">
      <alignment horizontal="right" vertical="top"/>
    </xf>
    <xf numFmtId="0" fontId="26" fillId="0" borderId="1" xfId="0" applyFont="1" applyFill="1" applyBorder="1" applyAlignment="1">
      <alignment horizontal="left" vertical="top"/>
    </xf>
    <xf numFmtId="0" fontId="26" fillId="0" borderId="1" xfId="0" applyFont="1" applyFill="1" applyBorder="1" applyAlignment="1">
      <alignment horizontal="left"/>
    </xf>
    <xf numFmtId="0" fontId="26" fillId="0" borderId="1" xfId="0" applyFont="1" applyFill="1" applyBorder="1" applyAlignment="1">
      <alignment horizontal="right" vertical="top"/>
    </xf>
    <xf numFmtId="2" fontId="22" fillId="0" borderId="1" xfId="0" applyNumberFormat="1" applyFont="1" applyFill="1" applyBorder="1" applyAlignment="1">
      <alignment horizontal="right" vertical="top"/>
    </xf>
    <xf numFmtId="0" fontId="13" fillId="5" borderId="1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left"/>
    </xf>
    <xf numFmtId="174" fontId="14" fillId="0" borderId="1" xfId="2" applyNumberFormat="1" applyFont="1" applyBorder="1" applyAlignment="1">
      <alignment horizontal="right" vertical="center"/>
    </xf>
    <xf numFmtId="167" fontId="14" fillId="0" borderId="1" xfId="0" applyNumberFormat="1" applyFont="1" applyBorder="1" applyAlignment="1">
      <alignment horizontal="right"/>
    </xf>
    <xf numFmtId="167" fontId="14" fillId="0" borderId="1" xfId="1" applyNumberFormat="1" applyFont="1" applyBorder="1" applyAlignment="1">
      <alignment horizontal="right"/>
    </xf>
    <xf numFmtId="0" fontId="13" fillId="0" borderId="1" xfId="0" applyFont="1" applyFill="1" applyBorder="1" applyAlignment="1">
      <alignment horizontal="left"/>
    </xf>
    <xf numFmtId="174" fontId="13" fillId="0" borderId="1" xfId="2" applyNumberFormat="1" applyFont="1" applyFill="1" applyBorder="1" applyAlignment="1">
      <alignment horizontal="right" vertical="center"/>
    </xf>
    <xf numFmtId="9" fontId="13" fillId="0" borderId="1" xfId="0" applyNumberFormat="1" applyFont="1" applyFill="1" applyBorder="1" applyAlignment="1">
      <alignment horizontal="right"/>
    </xf>
    <xf numFmtId="174" fontId="13" fillId="0" borderId="1" xfId="2" applyNumberFormat="1" applyFont="1" applyBorder="1" applyAlignment="1">
      <alignment horizontal="right" vertical="center"/>
    </xf>
    <xf numFmtId="9" fontId="13" fillId="0" borderId="1" xfId="1" applyNumberFormat="1" applyFont="1" applyBorder="1" applyAlignment="1">
      <alignment horizontal="right"/>
    </xf>
    <xf numFmtId="0" fontId="14" fillId="0" borderId="1" xfId="0" applyFont="1" applyBorder="1" applyAlignment="1">
      <alignment horizontal="left" vertical="center"/>
    </xf>
    <xf numFmtId="171" fontId="14" fillId="0" borderId="1" xfId="0" applyNumberFormat="1" applyFont="1" applyBorder="1" applyAlignment="1">
      <alignment horizontal="right" vertical="center"/>
    </xf>
    <xf numFmtId="179" fontId="14" fillId="0" borderId="1" xfId="0" applyNumberFormat="1" applyFont="1" applyBorder="1" applyAlignment="1">
      <alignment horizontal="right" vertical="center"/>
    </xf>
    <xf numFmtId="3" fontId="14" fillId="0" borderId="1" xfId="0" applyNumberFormat="1" applyFont="1" applyBorder="1" applyAlignment="1">
      <alignment horizontal="right" vertical="center"/>
    </xf>
    <xf numFmtId="0" fontId="7" fillId="0" borderId="1" xfId="0" applyFont="1" applyFill="1" applyBorder="1" applyAlignment="1">
      <alignment horizontal="left" vertical="center"/>
    </xf>
    <xf numFmtId="0" fontId="22" fillId="0" borderId="1" xfId="0" applyFont="1" applyBorder="1" applyAlignment="1">
      <alignment horizontal="left" vertical="center"/>
    </xf>
    <xf numFmtId="3" fontId="13" fillId="0" borderId="1" xfId="0" applyNumberFormat="1" applyFont="1" applyBorder="1" applyAlignment="1">
      <alignment horizontal="right" vertical="center"/>
    </xf>
    <xf numFmtId="0" fontId="13" fillId="6" borderId="1" xfId="0" applyFont="1" applyFill="1" applyBorder="1" applyAlignment="1">
      <alignment horizontal="right" vertical="center"/>
    </xf>
    <xf numFmtId="168" fontId="13" fillId="0" borderId="1" xfId="0" applyNumberFormat="1" applyFont="1" applyBorder="1" applyAlignment="1">
      <alignment horizontal="right" vertical="center"/>
    </xf>
    <xf numFmtId="0" fontId="14" fillId="6" borderId="1" xfId="0" applyFont="1" applyFill="1" applyBorder="1" applyAlignment="1">
      <alignment horizontal="right" vertical="center"/>
    </xf>
    <xf numFmtId="0" fontId="23" fillId="0" borderId="1" xfId="0" applyFont="1" applyBorder="1" applyAlignment="1">
      <alignment horizontal="left" vertical="center"/>
    </xf>
    <xf numFmtId="3" fontId="23" fillId="0" borderId="1" xfId="0" applyNumberFormat="1" applyFont="1" applyBorder="1" applyAlignment="1">
      <alignment horizontal="right" vertical="center"/>
    </xf>
    <xf numFmtId="179" fontId="23" fillId="0" borderId="1" xfId="0" applyNumberFormat="1" applyFont="1" applyBorder="1" applyAlignment="1">
      <alignment horizontal="right" vertical="center"/>
    </xf>
    <xf numFmtId="3" fontId="22" fillId="0" borderId="1" xfId="0" applyNumberFormat="1" applyFont="1" applyBorder="1" applyAlignment="1">
      <alignment horizontal="right" vertical="center"/>
    </xf>
    <xf numFmtId="0" fontId="22" fillId="7" borderId="1" xfId="0" applyFont="1" applyFill="1" applyBorder="1" applyAlignment="1">
      <alignment horizontal="right" vertical="center"/>
    </xf>
    <xf numFmtId="179" fontId="22" fillId="0" borderId="1" xfId="0" applyNumberFormat="1" applyFont="1" applyBorder="1" applyAlignment="1">
      <alignment horizontal="right" vertical="center"/>
    </xf>
    <xf numFmtId="179" fontId="23" fillId="7" borderId="1" xfId="0" applyNumberFormat="1" applyFont="1" applyFill="1" applyBorder="1" applyAlignment="1">
      <alignment horizontal="right" vertical="center"/>
    </xf>
    <xf numFmtId="0" fontId="13" fillId="2" borderId="1" xfId="0" applyFont="1" applyFill="1" applyBorder="1" applyAlignment="1">
      <alignment horizontal="right" vertical="center"/>
    </xf>
    <xf numFmtId="0" fontId="7" fillId="0" borderId="1" xfId="0" applyFont="1" applyBorder="1" applyAlignment="1">
      <alignment horizontal="left" vertical="center"/>
    </xf>
    <xf numFmtId="168" fontId="7" fillId="0" borderId="1" xfId="0" applyNumberFormat="1" applyFont="1" applyBorder="1" applyAlignment="1">
      <alignment horizontal="right" vertical="center"/>
    </xf>
    <xf numFmtId="10" fontId="7" fillId="0" borderId="1" xfId="0" applyNumberFormat="1" applyFont="1" applyBorder="1" applyAlignment="1">
      <alignment horizontal="right" vertical="center"/>
    </xf>
    <xf numFmtId="0" fontId="13" fillId="0" borderId="1" xfId="0" applyFont="1" applyBorder="1" applyAlignment="1">
      <alignment horizontal="left" vertical="center"/>
    </xf>
    <xf numFmtId="9" fontId="13" fillId="0" borderId="1" xfId="0" applyNumberFormat="1" applyFont="1" applyBorder="1" applyAlignment="1">
      <alignment horizontal="right" vertical="center"/>
    </xf>
    <xf numFmtId="0" fontId="25" fillId="0" borderId="1" xfId="0" applyFont="1" applyBorder="1" applyAlignment="1">
      <alignment horizontal="left" vertical="center" wrapText="1"/>
    </xf>
    <xf numFmtId="0" fontId="25" fillId="0" borderId="1" xfId="0" applyFont="1" applyBorder="1" applyAlignment="1">
      <alignment horizontal="right" vertical="center" wrapText="1"/>
    </xf>
    <xf numFmtId="167" fontId="25" fillId="0" borderId="1" xfId="0" applyNumberFormat="1" applyFont="1" applyBorder="1" applyAlignment="1">
      <alignment horizontal="right" vertical="center" wrapText="1"/>
    </xf>
    <xf numFmtId="0" fontId="1" fillId="0" borderId="0" xfId="0" applyFont="1" applyAlignment="1">
      <alignment vertical="center"/>
    </xf>
    <xf numFmtId="0" fontId="25" fillId="0" borderId="1" xfId="0" applyFont="1" applyBorder="1" applyAlignment="1">
      <alignment horizontal="left" vertical="center"/>
    </xf>
    <xf numFmtId="0" fontId="25" fillId="0" borderId="1" xfId="0" applyFont="1" applyBorder="1" applyAlignment="1">
      <alignment horizontal="right" vertical="center"/>
    </xf>
    <xf numFmtId="179" fontId="25" fillId="0" borderId="1" xfId="0" applyNumberFormat="1" applyFont="1" applyBorder="1" applyAlignment="1">
      <alignment horizontal="right" vertical="center"/>
    </xf>
    <xf numFmtId="0" fontId="26" fillId="0" borderId="1" xfId="0" applyFont="1" applyBorder="1" applyAlignment="1">
      <alignment horizontal="left" vertical="center" wrapText="1"/>
    </xf>
    <xf numFmtId="0" fontId="26" fillId="0" borderId="1" xfId="0" applyFont="1" applyBorder="1" applyAlignment="1">
      <alignment horizontal="right" vertical="center"/>
    </xf>
    <xf numFmtId="179" fontId="26" fillId="0" borderId="1" xfId="0" applyNumberFormat="1" applyFont="1" applyBorder="1" applyAlignment="1">
      <alignment horizontal="right" vertical="center"/>
    </xf>
    <xf numFmtId="167" fontId="25" fillId="0" borderId="1" xfId="0" applyNumberFormat="1" applyFont="1" applyBorder="1" applyAlignment="1">
      <alignment horizontal="right" vertical="center"/>
    </xf>
    <xf numFmtId="167" fontId="25" fillId="0" borderId="1" xfId="0" applyNumberFormat="1" applyFont="1" applyFill="1" applyBorder="1" applyAlignment="1">
      <alignment horizontal="right" vertical="center"/>
    </xf>
    <xf numFmtId="9" fontId="26" fillId="0" borderId="1" xfId="0" applyNumberFormat="1" applyFont="1" applyBorder="1" applyAlignment="1">
      <alignment horizontal="right" vertical="center"/>
    </xf>
    <xf numFmtId="1" fontId="26" fillId="0" borderId="1" xfId="0" applyNumberFormat="1" applyFont="1" applyFill="1" applyBorder="1" applyAlignment="1">
      <alignment horizontal="right" vertical="center"/>
    </xf>
    <xf numFmtId="0" fontId="35" fillId="3" borderId="1" xfId="0" applyFont="1" applyFill="1" applyBorder="1" applyAlignment="1">
      <alignment vertical="center"/>
    </xf>
    <xf numFmtId="0" fontId="26" fillId="3" borderId="1" xfId="0" applyFont="1" applyFill="1" applyBorder="1" applyAlignment="1">
      <alignment horizontal="right" vertical="center"/>
    </xf>
    <xf numFmtId="0" fontId="25" fillId="0" borderId="1" xfId="0" applyFont="1" applyBorder="1" applyAlignment="1">
      <alignment vertical="center"/>
    </xf>
    <xf numFmtId="3" fontId="25" fillId="0" borderId="1" xfId="0" applyNumberFormat="1" applyFont="1" applyBorder="1" applyAlignment="1">
      <alignment horizontal="right" vertical="center"/>
    </xf>
    <xf numFmtId="0" fontId="26" fillId="3" borderId="1" xfId="0" applyFont="1" applyFill="1" applyBorder="1" applyAlignment="1">
      <alignment horizontal="left" vertical="center"/>
    </xf>
    <xf numFmtId="0" fontId="26" fillId="3" borderId="1" xfId="0" applyFont="1" applyFill="1" applyBorder="1" applyAlignment="1">
      <alignment horizontal="right" vertical="center" wrapText="1"/>
    </xf>
    <xf numFmtId="0" fontId="2" fillId="4" borderId="1" xfId="0" applyFont="1" applyFill="1" applyBorder="1"/>
    <xf numFmtId="3" fontId="2" fillId="4" borderId="1" xfId="0" applyNumberFormat="1" applyFont="1" applyFill="1" applyBorder="1"/>
    <xf numFmtId="3" fontId="13" fillId="4" borderId="1" xfId="0" applyNumberFormat="1" applyFont="1" applyFill="1" applyBorder="1"/>
    <xf numFmtId="0" fontId="13" fillId="4" borderId="1" xfId="0" applyFont="1" applyFill="1" applyBorder="1"/>
    <xf numFmtId="4" fontId="2" fillId="4" borderId="1" xfId="0" applyNumberFormat="1" applyFont="1" applyFill="1" applyBorder="1"/>
    <xf numFmtId="4" fontId="13" fillId="4" borderId="1" xfId="0" applyNumberFormat="1" applyFont="1" applyFill="1" applyBorder="1"/>
  </cellXfs>
  <cellStyles count="16">
    <cellStyle name="Comma" xfId="2" builtinId="3"/>
    <cellStyle name="Currency" xfId="15" builtinId="4"/>
    <cellStyle name="Hyperlink" xfId="14" builtinId="8"/>
    <cellStyle name="Normal" xfId="0" builtinId="0"/>
    <cellStyle name="Normal 10 2 2 2" xfId="10" xr:uid="{C4D639BC-B1C5-49D4-8D01-02F58FB3B41F}"/>
    <cellStyle name="Normal 11" xfId="11" xr:uid="{876DFA2E-D199-4936-B7F4-20E77E2A2F88}"/>
    <cellStyle name="Normal 2" xfId="6" xr:uid="{60BF4E89-2094-4D37-ACFF-BFE9F730FC15}"/>
    <cellStyle name="Normal 2 2" xfId="8" xr:uid="{5072F99F-DE08-4D8A-BC4C-87265DF9D7BC}"/>
    <cellStyle name="Normal 2 2 2" xfId="7" xr:uid="{296D719E-A3C7-40AF-A9CC-49489E8DE2CD}"/>
    <cellStyle name="Normal 2 2 2 2" xfId="4" xr:uid="{DDC4CF98-426C-4E3D-BDDF-BC8790C0B251}"/>
    <cellStyle name="Normal 2 2 3" xfId="13" xr:uid="{EDBFA312-823F-40D3-8484-5705906445A8}"/>
    <cellStyle name="Normal 3" xfId="12" xr:uid="{DC87EA74-2F32-4CF2-90FC-41893C672F46}"/>
    <cellStyle name="Normal 3 2" xfId="3" xr:uid="{6119C7D2-C07F-4428-B991-73CC330B9F68}"/>
    <cellStyle name="Normal 4 9" xfId="5" xr:uid="{6362C2AC-67EC-4E6B-B3BC-FCDA2F072792}"/>
    <cellStyle name="Normal 62" xfId="9" xr:uid="{9E412F37-C1C3-4518-AA10-516DD8E94A60}"/>
    <cellStyle name="Percent" xfId="1" builtinId="5"/>
  </cellStyles>
  <dxfs count="11">
    <dxf>
      <numFmt numFmtId="166" formatCode="_(* #,##0.00_);_(* \(#,##0.00\);_(* &quot;-&quot;??_);_(@_)"/>
    </dxf>
    <dxf>
      <numFmt numFmtId="166" formatCode="_(* #,##0.00_);_(* \(#,##0.00\);_(* &quot;-&quot;??_);_(@_)"/>
    </dxf>
    <dxf>
      <numFmt numFmtId="166" formatCode="_(* #,##0.00_);_(* \(#,##0.00\);_(* &quot;-&quot;??_);_(@_)"/>
    </dxf>
    <dxf>
      <numFmt numFmtId="166" formatCode="_(* #,##0.00_);_(* \(#,##0.00\);_(* &quot;-&quot;??_);_(@_)"/>
    </dxf>
    <dxf>
      <numFmt numFmtId="166" formatCode="_(* #,##0.00_);_(* \(#,##0.00\);_(* &quot;-&quot;??_);_(@_)"/>
    </dxf>
    <dxf>
      <numFmt numFmtId="166" formatCode="_(* #,##0.00_);_(* \(#,##0.00\);_(* &quot;-&quot;??_);_(@_)"/>
    </dxf>
    <dxf>
      <numFmt numFmtId="166" formatCode="_(* #,##0.00_);_(* \(#,##0.00\);_(* &quot;-&quot;??_);_(@_)"/>
    </dxf>
    <dxf>
      <numFmt numFmtId="166" formatCode="_(* #,##0.00_);_(* \(#,##0.00\);_(* &quot;-&quot;??_);_(@_)"/>
    </dxf>
    <dxf>
      <numFmt numFmtId="166" formatCode="_(* #,##0.00_);_(* \(#,##0.00\);_(* &quot;-&quot;??_);_(@_)"/>
    </dxf>
    <dxf>
      <numFmt numFmtId="166" formatCode="_(* #,##0.00_);_(* \(#,##0.00\);_(* &quot;-&quot;??_);_(@_)"/>
    </dxf>
    <dxf>
      <numFmt numFmtId="166" formatCode="_(* #,##0.00_);_(* \(#,##0.00\);_(* &quot;-&quot;??_);_(@_)"/>
    </dxf>
  </dxfs>
  <tableStyles count="1" defaultTableStyle="TableStyleMedium2" defaultPivotStyle="PivotStyleLight16">
    <tableStyle name="Table Style 1" pivot="0" count="0" xr9:uid="{1485EEDA-B283-488D-8070-CD06AAB9F344}"/>
  </tableStyles>
  <colors>
    <mruColors>
      <color rgb="FFE86E1E"/>
      <color rgb="FF51C1B5"/>
      <color rgb="FF2363AF"/>
      <color rgb="FF45286F"/>
      <color rgb="FFA1ABB2"/>
      <color rgb="FFCD1F45"/>
      <color rgb="FF109CD1"/>
      <color rgb="FF9E712A"/>
      <color rgb="FFCC3399"/>
      <color rgb="FFE2C7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spPr>
          <a:solidFill>
            <a:srgbClr val="079448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bg1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079448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bg1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079448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bg1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 1.1 Full apps accredited'!$C$35</c:f>
              <c:strCache>
                <c:ptCount val="1"/>
                <c:pt idx="0">
                  <c:v>Number of accreditations granted</c:v>
                </c:pt>
              </c:strCache>
            </c:strRef>
          </c:tx>
          <c:spPr>
            <a:solidFill>
              <a:srgbClr val="07944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 1.1 Full apps accredited'!$B$36:$B$47</c:f>
              <c:numCache>
                <c:formatCode>mmm\-yy</c:formatCode>
                <c:ptCount val="12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</c:numCache>
            </c:numRef>
          </c:cat>
          <c:val>
            <c:numRef>
              <c:f>'Fig 1.1 Full apps accredited'!$C$36:$C$47</c:f>
              <c:numCache>
                <c:formatCode>#,##0</c:formatCode>
                <c:ptCount val="12"/>
                <c:pt idx="0">
                  <c:v>85</c:v>
                </c:pt>
                <c:pt idx="1">
                  <c:v>138</c:v>
                </c:pt>
                <c:pt idx="2" formatCode="General">
                  <c:v>177</c:v>
                </c:pt>
                <c:pt idx="3" formatCode="General">
                  <c:v>105</c:v>
                </c:pt>
                <c:pt idx="4" formatCode="General">
                  <c:v>130</c:v>
                </c:pt>
                <c:pt idx="5" formatCode="General">
                  <c:v>120</c:v>
                </c:pt>
                <c:pt idx="6" formatCode="General">
                  <c:v>105</c:v>
                </c:pt>
                <c:pt idx="7" formatCode="General">
                  <c:v>114</c:v>
                </c:pt>
                <c:pt idx="8" formatCode="General">
                  <c:v>69</c:v>
                </c:pt>
                <c:pt idx="9" formatCode="General">
                  <c:v>79</c:v>
                </c:pt>
                <c:pt idx="10" formatCode="General">
                  <c:v>90</c:v>
                </c:pt>
                <c:pt idx="11" formatCode="General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C4-4B94-8C40-884470C19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621739855"/>
        <c:axId val="1487084191"/>
      </c:barChart>
      <c:dateAx>
        <c:axId val="1621739855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n-US"/>
          </a:p>
        </c:txPr>
        <c:crossAx val="1487084191"/>
        <c:crosses val="autoZero"/>
        <c:auto val="1"/>
        <c:lblOffset val="100"/>
        <c:baseTimeUnit val="months"/>
      </c:dateAx>
      <c:valAx>
        <c:axId val="1487084191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50000"/>
                  <a:lumOff val="50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r>
                  <a:rPr lang="en-GB">
                    <a:solidFill>
                      <a:sysClr val="windowText" lastClr="000000"/>
                    </a:solidFill>
                  </a:rPr>
                  <a:t>Number of Accreditations Granted</a:t>
                </a:r>
              </a:p>
            </c:rich>
          </c:tx>
          <c:layout>
            <c:manualLayout>
              <c:xMode val="edge"/>
              <c:yMode val="edge"/>
              <c:x val="7.4807488524118934E-3"/>
              <c:y val="0.11321762904636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6350"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n-US"/>
          </a:p>
        </c:txPr>
        <c:crossAx val="1621739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Verdana" panose="020B0604030504040204" pitchFamily="34" charset="0"/>
          <a:ea typeface="Verdan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extLst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 2.2 gas injected, payments'!$C$31</c:f>
              <c:strCache>
                <c:ptCount val="1"/>
                <c:pt idx="0">
                  <c:v>Annual volume of gas injected (m3)</c:v>
                </c:pt>
              </c:strCache>
            </c:strRef>
          </c:tx>
          <c:spPr>
            <a:solidFill>
              <a:srgbClr val="A1ABB2"/>
            </a:solidFill>
            <a:ln w="3175">
              <a:solidFill>
                <a:schemeClr val="tx1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 2.2 gas injected, payments'!$B$32:$B$42</c:f>
              <c:strCache>
                <c:ptCount val="11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  <c:pt idx="10">
                  <c:v>2021-22</c:v>
                </c:pt>
              </c:strCache>
            </c:strRef>
          </c:cat>
          <c:val>
            <c:numRef>
              <c:f>'Fig 2.2 gas injected, payments'!$C$32:$C$42</c:f>
              <c:numCache>
                <c:formatCode>#,##0</c:formatCode>
                <c:ptCount val="11"/>
                <c:pt idx="0">
                  <c:v>0</c:v>
                </c:pt>
                <c:pt idx="1">
                  <c:v>475691.81173404655</c:v>
                </c:pt>
                <c:pt idx="2">
                  <c:v>3284577.7516932101</c:v>
                </c:pt>
                <c:pt idx="3">
                  <c:v>11407813.91463442</c:v>
                </c:pt>
                <c:pt idx="4">
                  <c:v>78663822.859401852</c:v>
                </c:pt>
                <c:pt idx="5">
                  <c:v>149291498.53393838</c:v>
                </c:pt>
                <c:pt idx="6">
                  <c:v>212958216.98349673</c:v>
                </c:pt>
                <c:pt idx="7">
                  <c:v>236653449.35505179</c:v>
                </c:pt>
                <c:pt idx="8">
                  <c:v>298425324.21200138</c:v>
                </c:pt>
                <c:pt idx="9">
                  <c:v>335835463.35362136</c:v>
                </c:pt>
                <c:pt idx="10">
                  <c:v>360226038.70941275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47-4E94-9450-EA8A8853EA49}"/>
            </c:ext>
          </c:extLst>
        </c:ser>
        <c:ser>
          <c:idx val="3"/>
          <c:order val="3"/>
          <c:tx>
            <c:v>Filler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 2.2 gas injected, payments'!$B$32:$B$42</c:f>
              <c:strCache>
                <c:ptCount val="11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  <c:pt idx="10">
                  <c:v>2021-22</c:v>
                </c:pt>
              </c:strCache>
            </c:strRef>
          </c:cat>
          <c:val>
            <c:numLit>
              <c:formatCode>General</c:formatCode>
              <c:ptCount val="10"/>
            </c:numLit>
          </c:val>
          <c:extLst>
            <c:ext xmlns:c16="http://schemas.microsoft.com/office/drawing/2014/chart" uri="{C3380CC4-5D6E-409C-BE32-E72D297353CC}">
              <c16:uniqueId val="{00000005-3647-4E94-9450-EA8A8853EA4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014017616"/>
        <c:axId val="958162400"/>
      </c:barChart>
      <c:barChart>
        <c:barDir val="col"/>
        <c:grouping val="clustered"/>
        <c:varyColors val="0"/>
        <c:ser>
          <c:idx val="2"/>
          <c:order val="1"/>
          <c:tx>
            <c:v>Filler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0"/>
              <c:pt idx="0">
                <c:v>2011-12</c:v>
              </c:pt>
              <c:pt idx="1">
                <c:v>2012-13</c:v>
              </c:pt>
              <c:pt idx="2">
                <c:v>2013-14</c:v>
              </c:pt>
              <c:pt idx="3">
                <c:v>2014-15</c:v>
              </c:pt>
              <c:pt idx="4">
                <c:v>2015-16</c:v>
              </c:pt>
              <c:pt idx="5">
                <c:v>2016-17</c:v>
              </c:pt>
              <c:pt idx="6">
                <c:v>2017-18</c:v>
              </c:pt>
              <c:pt idx="7">
                <c:v>2018-19</c:v>
              </c:pt>
              <c:pt idx="8">
                <c:v>2019-20</c:v>
              </c:pt>
              <c:pt idx="9">
                <c:v>2020-21</c:v>
              </c:pt>
            </c:strLit>
          </c:cat>
          <c:val>
            <c:numLit>
              <c:formatCode>General</c:formatCode>
              <c:ptCount val="10"/>
            </c:numLit>
          </c:val>
          <c:extLst>
            <c:ext xmlns:c16="http://schemas.microsoft.com/office/drawing/2014/chart" uri="{C3380CC4-5D6E-409C-BE32-E72D297353CC}">
              <c16:uniqueId val="{00000006-3647-4E94-9450-EA8A8853EA49}"/>
            </c:ext>
          </c:extLst>
        </c:ser>
        <c:ser>
          <c:idx val="1"/>
          <c:order val="2"/>
          <c:tx>
            <c:strRef>
              <c:f>'Fig 2.2 gas injected, payments'!$E$31</c:f>
              <c:strCache>
                <c:ptCount val="1"/>
                <c:pt idx="0">
                  <c:v>Payments made</c:v>
                </c:pt>
              </c:strCache>
            </c:strRef>
          </c:tx>
          <c:spPr>
            <a:solidFill>
              <a:srgbClr val="45286F"/>
            </a:solidFill>
            <a:ln w="3175">
              <a:solidFill>
                <a:schemeClr val="tx1"/>
              </a:solidFill>
            </a:ln>
            <a:effectLst/>
          </c:spPr>
          <c:invertIfNegative val="0"/>
          <c:dLbls>
            <c:dLbl>
              <c:idx val="4"/>
              <c:numFmt formatCode="&quot;£&quot;#,##0.0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chemeClr val="bg1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B22-414D-9DA3-8D70F9FABF46}"/>
                </c:ext>
              </c:extLst>
            </c:dLbl>
            <c:dLbl>
              <c:idx val="5"/>
              <c:numFmt formatCode="&quot;£&quot;#,##0.0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chemeClr val="bg1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0B22-414D-9DA3-8D70F9FABF46}"/>
                </c:ext>
              </c:extLst>
            </c:dLbl>
            <c:dLbl>
              <c:idx val="6"/>
              <c:numFmt formatCode="&quot;£&quot;#,##0.0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chemeClr val="bg1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B22-414D-9DA3-8D70F9FABF46}"/>
                </c:ext>
              </c:extLst>
            </c:dLbl>
            <c:dLbl>
              <c:idx val="7"/>
              <c:numFmt formatCode="&quot;£&quot;#,##0.0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chemeClr val="bg1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0B22-414D-9DA3-8D70F9FABF46}"/>
                </c:ext>
              </c:extLst>
            </c:dLbl>
            <c:dLbl>
              <c:idx val="8"/>
              <c:numFmt formatCode="&quot;£&quot;#,##0.0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chemeClr val="bg1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0B22-414D-9DA3-8D70F9FABF46}"/>
                </c:ext>
              </c:extLst>
            </c:dLbl>
            <c:dLbl>
              <c:idx val="9"/>
              <c:numFmt formatCode="&quot;£&quot;#,##0.0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chemeClr val="bg1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0B22-414D-9DA3-8D70F9FABF46}"/>
                </c:ext>
              </c:extLst>
            </c:dLbl>
            <c:dLbl>
              <c:idx val="10"/>
              <c:numFmt formatCode="&quot;£&quot;#,##0.0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chemeClr val="bg1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0B22-414D-9DA3-8D70F9FABF46}"/>
                </c:ext>
              </c:extLst>
            </c:dLbl>
            <c:numFmt formatCode="&quot;£&quot;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0"/>
              <c:pt idx="0">
                <c:v>2011-12</c:v>
              </c:pt>
              <c:pt idx="1">
                <c:v>2012-13</c:v>
              </c:pt>
              <c:pt idx="2">
                <c:v>2013-14</c:v>
              </c:pt>
              <c:pt idx="3">
                <c:v>2014-15</c:v>
              </c:pt>
              <c:pt idx="4">
                <c:v>2015-16</c:v>
              </c:pt>
              <c:pt idx="5">
                <c:v>2016-17</c:v>
              </c:pt>
              <c:pt idx="6">
                <c:v>2017-18</c:v>
              </c:pt>
              <c:pt idx="7">
                <c:v>2018-19</c:v>
              </c:pt>
              <c:pt idx="8">
                <c:v>2019-20</c:v>
              </c:pt>
              <c:pt idx="9">
                <c:v>2020-21</c:v>
              </c:pt>
            </c:strLit>
          </c:cat>
          <c:val>
            <c:numRef>
              <c:f>'Fig 2.2 gas injected, payments'!$E$32:$E$42</c:f>
              <c:numCache>
                <c:formatCode>"£"#,##0</c:formatCode>
                <c:ptCount val="11"/>
                <c:pt idx="0">
                  <c:v>0</c:v>
                </c:pt>
                <c:pt idx="1">
                  <c:v>363071.77530601097</c:v>
                </c:pt>
                <c:pt idx="2">
                  <c:v>2567294.6253078226</c:v>
                </c:pt>
                <c:pt idx="3">
                  <c:v>9006897.4399999995</c:v>
                </c:pt>
                <c:pt idx="4">
                  <c:v>64194194.049999997</c:v>
                </c:pt>
                <c:pt idx="5">
                  <c:v>121418400.86000004</c:v>
                </c:pt>
                <c:pt idx="6">
                  <c:v>171365351.36999997</c:v>
                </c:pt>
                <c:pt idx="7">
                  <c:v>191648722.48999992</c:v>
                </c:pt>
                <c:pt idx="8">
                  <c:v>240985786.14999992</c:v>
                </c:pt>
                <c:pt idx="9">
                  <c:v>271345427.87000006</c:v>
                </c:pt>
                <c:pt idx="10">
                  <c:v>283154624.12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647-4E94-9450-EA8A8853EA4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921031952"/>
        <c:axId val="958156160"/>
      </c:barChart>
      <c:catAx>
        <c:axId val="101401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n-US"/>
          </a:p>
        </c:txPr>
        <c:crossAx val="958162400"/>
        <c:crosses val="autoZero"/>
        <c:auto val="1"/>
        <c:lblAlgn val="ctr"/>
        <c:lblOffset val="100"/>
        <c:noMultiLvlLbl val="0"/>
      </c:catAx>
      <c:valAx>
        <c:axId val="95816240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50000"/>
                  <a:lumOff val="50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r>
                  <a:rPr lang="en-GB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</a:rPr>
                  <a:t>Volume of gas (millions of m</a:t>
                </a:r>
                <a:r>
                  <a:rPr lang="en-GB" baseline="3000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</a:rPr>
                  <a:t>3</a:t>
                </a:r>
                <a:r>
                  <a:rPr lang="en-GB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</a:rPr>
                  <a:t>)/ </a:t>
                </a:r>
                <a:br>
                  <a:rPr lang="en-GB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</a:rPr>
                </a:br>
                <a:r>
                  <a:rPr lang="en-GB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</a:rPr>
                  <a:t>Payments (£m)</a:t>
                </a:r>
              </a:p>
            </c:rich>
          </c:tx>
          <c:layout>
            <c:manualLayout>
              <c:xMode val="edge"/>
              <c:yMode val="edge"/>
              <c:x val="1.5962026634495591E-3"/>
              <c:y val="0.143462697840285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6350"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n-US"/>
          </a:p>
        </c:txPr>
        <c:crossAx val="1014017616"/>
        <c:crosses val="autoZero"/>
        <c:crossBetween val="between"/>
        <c:dispUnits>
          <c:builtInUnit val="millions"/>
        </c:dispUnits>
      </c:valAx>
      <c:valAx>
        <c:axId val="958156160"/>
        <c:scaling>
          <c:orientation val="minMax"/>
        </c:scaling>
        <c:delete val="1"/>
        <c:axPos val="r"/>
        <c:numFmt formatCode="&quot;£&quot;#,##0" sourceLinked="0"/>
        <c:majorTickMark val="out"/>
        <c:minorTickMark val="none"/>
        <c:tickLblPos val="nextTo"/>
        <c:crossAx val="921031952"/>
        <c:crosses val="max"/>
        <c:crossBetween val="between"/>
        <c:dispUnits>
          <c:builtInUnit val="millions"/>
        </c:dispUnits>
      </c:valAx>
      <c:catAx>
        <c:axId val="921031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581561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6576695906432749"/>
          <c:y val="3.8805555555555558E-2"/>
          <c:w val="0.60308187134502922"/>
          <c:h val="0.8916858333333332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 3.1, Tab 3.4 non-compliance'!$D$28</c:f>
              <c:strCache>
                <c:ptCount val="1"/>
                <c:pt idx="0">
                  <c:v>% of all material non-compliances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 3.1, Tab 3.4 non-compliance'!$B$29:$B$33</c:f>
              <c:strCache>
                <c:ptCount val="5"/>
                <c:pt idx="0">
                  <c:v>Sustainability - no evidence of sustainable fuel</c:v>
                </c:pt>
                <c:pt idx="1">
                  <c:v>External pipework not declared</c:v>
                </c:pt>
                <c:pt idx="2">
                  <c:v>Heat losses are not properly accounted for</c:v>
                </c:pt>
                <c:pt idx="3">
                  <c:v>Meter component installed incorrectly</c:v>
                </c:pt>
                <c:pt idx="4">
                  <c:v>Meter reading/Periodic data submission errors</c:v>
                </c:pt>
              </c:strCache>
            </c:strRef>
          </c:cat>
          <c:val>
            <c:numRef>
              <c:f>'Fig 3.1, Tab 3.4 non-compliance'!$D$29:$D$33</c:f>
              <c:numCache>
                <c:formatCode>0.0%</c:formatCode>
                <c:ptCount val="5"/>
                <c:pt idx="0">
                  <c:v>0.37378640776699029</c:v>
                </c:pt>
                <c:pt idx="1">
                  <c:v>0.12135922330097088</c:v>
                </c:pt>
                <c:pt idx="2">
                  <c:v>7.7669902912621352E-2</c:v>
                </c:pt>
                <c:pt idx="3">
                  <c:v>7.7669902912621352E-2</c:v>
                </c:pt>
                <c:pt idx="4">
                  <c:v>7.281553398058252E-2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7C0-4C66-AC67-199AC95AA23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751189360"/>
        <c:axId val="1751185616"/>
      </c:barChart>
      <c:catAx>
        <c:axId val="17511893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n-US"/>
          </a:p>
        </c:txPr>
        <c:crossAx val="1751185616"/>
        <c:crosses val="autoZero"/>
        <c:auto val="1"/>
        <c:lblAlgn val="ctr"/>
        <c:lblOffset val="100"/>
        <c:noMultiLvlLbl val="0"/>
      </c:catAx>
      <c:valAx>
        <c:axId val="1751185616"/>
        <c:scaling>
          <c:orientation val="minMax"/>
        </c:scaling>
        <c:delete val="0"/>
        <c:axPos val="t"/>
        <c:majorGridlines>
          <c:spPr>
            <a:ln w="6350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n-US"/>
          </a:p>
        </c:txPr>
        <c:crossAx val="1751189360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6350" cap="flat" cmpd="sng" algn="ctr">
      <a:noFill/>
      <a:round/>
    </a:ln>
    <a:effectLst/>
  </c:spPr>
  <c:txPr>
    <a:bodyPr/>
    <a:lstStyle/>
    <a:p>
      <a:pPr>
        <a:defRPr sz="700">
          <a:latin typeface="Verdana" panose="020B0604030504040204" pitchFamily="34" charset="0"/>
          <a:ea typeface="Verdan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716604909680408"/>
          <c:y val="8.5741137646624929E-2"/>
          <c:w val="0.86854536199473975"/>
          <c:h val="0.782694543187052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1.2 total applications'!$C$35</c:f>
              <c:strCache>
                <c:ptCount val="1"/>
                <c:pt idx="0">
                  <c:v>2020-21</c:v>
                </c:pt>
              </c:strCache>
            </c:strRef>
          </c:tx>
          <c:spPr>
            <a:solidFill>
              <a:srgbClr val="A1ABB2"/>
            </a:solidFill>
            <a:ln w="3175"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 1.2 total applications'!$B$36:$B$47</c:f>
              <c:numCache>
                <c:formatCode>mmm</c:formatCode>
                <c:ptCount val="12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</c:numCache>
            </c:numRef>
          </c:cat>
          <c:val>
            <c:numRef>
              <c:f>'Fig 1.2 total applications'!$C$36:$C$47</c:f>
              <c:numCache>
                <c:formatCode>_-* #,##0_-;\-* #,##0_-;_-* "-"??_-;_-@_-</c:formatCode>
                <c:ptCount val="12"/>
                <c:pt idx="0">
                  <c:v>46</c:v>
                </c:pt>
                <c:pt idx="1">
                  <c:v>85</c:v>
                </c:pt>
                <c:pt idx="2">
                  <c:v>79</c:v>
                </c:pt>
                <c:pt idx="3">
                  <c:v>75</c:v>
                </c:pt>
                <c:pt idx="4">
                  <c:v>58</c:v>
                </c:pt>
                <c:pt idx="5">
                  <c:v>74</c:v>
                </c:pt>
                <c:pt idx="6">
                  <c:v>89</c:v>
                </c:pt>
                <c:pt idx="7">
                  <c:v>150</c:v>
                </c:pt>
                <c:pt idx="8">
                  <c:v>90</c:v>
                </c:pt>
                <c:pt idx="9">
                  <c:v>128</c:v>
                </c:pt>
                <c:pt idx="10">
                  <c:v>231</c:v>
                </c:pt>
                <c:pt idx="11">
                  <c:v>1062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3554-4430-B072-6BD1BA4DFCF6}"/>
            </c:ext>
          </c:extLst>
        </c:ser>
        <c:ser>
          <c:idx val="1"/>
          <c:order val="1"/>
          <c:tx>
            <c:strRef>
              <c:f>'Fig 1.2 total applications'!$D$35</c:f>
              <c:strCache>
                <c:ptCount val="1"/>
                <c:pt idx="0">
                  <c:v>2021-22</c:v>
                </c:pt>
              </c:strCache>
            </c:strRef>
          </c:tx>
          <c:spPr>
            <a:solidFill>
              <a:srgbClr val="079448"/>
            </a:solidFill>
            <a:ln w="3175"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 1.2 total applications'!$B$36:$B$47</c:f>
              <c:numCache>
                <c:formatCode>mmm</c:formatCode>
                <c:ptCount val="12"/>
                <c:pt idx="0">
                  <c:v>44287</c:v>
                </c:pt>
                <c:pt idx="1">
                  <c:v>44317</c:v>
                </c:pt>
                <c:pt idx="2">
                  <c:v>44348</c:v>
                </c:pt>
                <c:pt idx="3">
                  <c:v>44378</c:v>
                </c:pt>
                <c:pt idx="4">
                  <c:v>44409</c:v>
                </c:pt>
                <c:pt idx="5">
                  <c:v>44440</c:v>
                </c:pt>
                <c:pt idx="6">
                  <c:v>44470</c:v>
                </c:pt>
                <c:pt idx="7">
                  <c:v>44501</c:v>
                </c:pt>
                <c:pt idx="8">
                  <c:v>44531</c:v>
                </c:pt>
                <c:pt idx="9">
                  <c:v>44562</c:v>
                </c:pt>
                <c:pt idx="10">
                  <c:v>44593</c:v>
                </c:pt>
                <c:pt idx="11">
                  <c:v>44621</c:v>
                </c:pt>
              </c:numCache>
            </c:numRef>
          </c:cat>
          <c:val>
            <c:numRef>
              <c:f>'Fig 1.2 total applications'!$D$36:$D$47</c:f>
              <c:numCache>
                <c:formatCode>_-* #,##0_-;\-* #,##0_-;_-* "-"??_-;_-@_-</c:formatCode>
                <c:ptCount val="12"/>
                <c:pt idx="0">
                  <c:v>14</c:v>
                </c:pt>
                <c:pt idx="1">
                  <c:v>26</c:v>
                </c:pt>
                <c:pt idx="2">
                  <c:v>31</c:v>
                </c:pt>
                <c:pt idx="3">
                  <c:v>24</c:v>
                </c:pt>
                <c:pt idx="4">
                  <c:v>35</c:v>
                </c:pt>
                <c:pt idx="5">
                  <c:v>25</c:v>
                </c:pt>
                <c:pt idx="6">
                  <c:v>16</c:v>
                </c:pt>
                <c:pt idx="7">
                  <c:v>46</c:v>
                </c:pt>
                <c:pt idx="8">
                  <c:v>29</c:v>
                </c:pt>
                <c:pt idx="9">
                  <c:v>43</c:v>
                </c:pt>
                <c:pt idx="10">
                  <c:v>36</c:v>
                </c:pt>
                <c:pt idx="11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554-4430-B072-6BD1BA4DFCF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0"/>
        <c:axId val="1746257248"/>
        <c:axId val="1781064864"/>
        <c:extLst/>
      </c:barChart>
      <c:dateAx>
        <c:axId val="1746257248"/>
        <c:scaling>
          <c:orientation val="minMax"/>
        </c:scaling>
        <c:delete val="0"/>
        <c:axPos val="b"/>
        <c:numFmt formatCode="mmm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n-US"/>
          </a:p>
        </c:txPr>
        <c:crossAx val="1781064864"/>
        <c:crosses val="autoZero"/>
        <c:auto val="1"/>
        <c:lblOffset val="100"/>
        <c:baseTimeUnit val="months"/>
      </c:dateAx>
      <c:valAx>
        <c:axId val="178106486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50000"/>
                  <a:lumOff val="50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r>
                  <a:rPr lang="en-GB">
                    <a:solidFill>
                      <a:sysClr val="windowText" lastClr="000000"/>
                    </a:solidFill>
                  </a:rPr>
                  <a:t>Number of applications</a:t>
                </a:r>
              </a:p>
            </c:rich>
          </c:tx>
          <c:layout>
            <c:manualLayout>
              <c:xMode val="edge"/>
              <c:yMode val="edge"/>
              <c:x val="2.2801103350453288E-2"/>
              <c:y val="0.247378226592938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6350"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ln>
                  <a:noFill/>
                </a:ln>
                <a:solidFill>
                  <a:schemeClr val="tx1">
                    <a:lumMod val="95000"/>
                    <a:lumOff val="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n-US"/>
          </a:p>
        </c:txPr>
        <c:crossAx val="1746257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54861111111111"/>
          <c:y val="0.12359027777777777"/>
          <c:w val="0.7606476098191215"/>
          <c:h val="0.661577174510472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'Fig 1.3 approved capacity'!$D$34</c:f>
              <c:strCache>
                <c:ptCount val="1"/>
                <c:pt idx="0">
                  <c:v>Annual approved capacity (MW)</c:v>
                </c:pt>
              </c:strCache>
            </c:strRef>
          </c:tx>
          <c:spPr>
            <a:solidFill>
              <a:srgbClr val="079448"/>
            </a:solidFill>
            <a:ln>
              <a:noFill/>
            </a:ln>
            <a:effectLst/>
          </c:spPr>
          <c:invertIfNegative val="0"/>
          <c:dLbls>
            <c:dLbl>
              <c:idx val="0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anchor="ctr" anchorCtr="1"/>
                <a:lstStyle/>
                <a:p>
                  <a:pPr>
                    <a:defRPr sz="700" b="1" i="0" u="none" strike="noStrike" kern="1200" baseline="0">
                      <a:solidFill>
                        <a:sysClr val="windowText" lastClr="000000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C-E721-4F85-946F-79FBBB0235FE}"/>
                </c:ext>
              </c:extLst>
            </c:dLbl>
            <c:dLbl>
              <c:idx val="10"/>
              <c:layout>
                <c:manualLayout>
                  <c:x val="0"/>
                  <c:y val="0.120015503042814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60-45B8-86AD-9BDBCD6FFEA8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 1.3 approved capacity'!$B$35:$B$45</c:f>
              <c:strCache>
                <c:ptCount val="11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  <c:pt idx="10">
                  <c:v>2021-22</c:v>
                </c:pt>
              </c:strCache>
            </c:strRef>
          </c:cat>
          <c:val>
            <c:numRef>
              <c:f>'Fig 1.3 approved capacity'!$D$35:$D$45</c:f>
              <c:numCache>
                <c:formatCode>#,##0.00</c:formatCode>
                <c:ptCount val="11"/>
                <c:pt idx="0">
                  <c:v>2.3719999999999999</c:v>
                </c:pt>
                <c:pt idx="1">
                  <c:v>224.65199999999999</c:v>
                </c:pt>
                <c:pt idx="2">
                  <c:v>432.87200000000001</c:v>
                </c:pt>
                <c:pt idx="3">
                  <c:v>777.976</c:v>
                </c:pt>
                <c:pt idx="4">
                  <c:v>881.48099999999999</c:v>
                </c:pt>
                <c:pt idx="5">
                  <c:v>757.97900000000004</c:v>
                </c:pt>
                <c:pt idx="6">
                  <c:v>764.02099999999996</c:v>
                </c:pt>
                <c:pt idx="7">
                  <c:v>524.96799999999996</c:v>
                </c:pt>
                <c:pt idx="8">
                  <c:v>629.47199999999998</c:v>
                </c:pt>
                <c:pt idx="9">
                  <c:v>203.709</c:v>
                </c:pt>
                <c:pt idx="10">
                  <c:v>281.24799999999999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721-4F85-946F-79FBBB0235F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3"/>
        <c:axId val="1714290416"/>
        <c:axId val="1991646032"/>
        <c:extLst/>
      </c:barChart>
      <c:lineChart>
        <c:grouping val="standard"/>
        <c:varyColors val="0"/>
        <c:ser>
          <c:idx val="3"/>
          <c:order val="1"/>
          <c:tx>
            <c:strRef>
              <c:f>'Fig 1.3 approved capacity'!$E$34</c:f>
              <c:strCache>
                <c:ptCount val="1"/>
                <c:pt idx="0">
                  <c:v>Cumulative capacity (MW)</c:v>
                </c:pt>
              </c:strCache>
            </c:strRef>
          </c:tx>
          <c:spPr>
            <a:ln w="28575" cap="rnd">
              <a:solidFill>
                <a:srgbClr val="2363AF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721-4F85-946F-79FBBB0235F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21-4F85-946F-79FBBB0235F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721-4F85-946F-79FBBB0235F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21-4F85-946F-79FBBB0235F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21-4F85-946F-79FBBB0235F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21-4F85-946F-79FBBB0235F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21-4F85-946F-79FBBB0235F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21-4F85-946F-79FBBB0235F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21-4F85-946F-79FBBB0235F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721-4F85-946F-79FBBB0235FE}"/>
                </c:ext>
              </c:extLst>
            </c:dLbl>
            <c:dLbl>
              <c:idx val="10"/>
              <c:layout>
                <c:manualLayout>
                  <c:x val="-6.371514760961916E-2"/>
                  <c:y val="-2.57539102344416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ysClr val="windowText" lastClr="000000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60-45B8-86AD-9BDBCD6FFE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 1.3 approved capacity'!$B$35:$B$45</c:f>
              <c:strCache>
                <c:ptCount val="11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  <c:pt idx="10">
                  <c:v>2021-22</c:v>
                </c:pt>
              </c:strCache>
            </c:strRef>
          </c:cat>
          <c:val>
            <c:numRef>
              <c:f>'Fig 1.3 approved capacity'!$E$35:$E$45</c:f>
              <c:numCache>
                <c:formatCode>#,##0.00</c:formatCode>
                <c:ptCount val="11"/>
                <c:pt idx="0">
                  <c:v>2.3719999999999999</c:v>
                </c:pt>
                <c:pt idx="1">
                  <c:v>227.024</c:v>
                </c:pt>
                <c:pt idx="2">
                  <c:v>659.89599999999996</c:v>
                </c:pt>
                <c:pt idx="3">
                  <c:v>1437.8719999999998</c:v>
                </c:pt>
                <c:pt idx="4">
                  <c:v>2319.3530000000001</c:v>
                </c:pt>
                <c:pt idx="5">
                  <c:v>3077.3320000000003</c:v>
                </c:pt>
                <c:pt idx="6">
                  <c:v>3841.3530000000001</c:v>
                </c:pt>
                <c:pt idx="7">
                  <c:v>4366.3209999999999</c:v>
                </c:pt>
                <c:pt idx="8">
                  <c:v>4995.7929999999997</c:v>
                </c:pt>
                <c:pt idx="9">
                  <c:v>5199.5019999999995</c:v>
                </c:pt>
                <c:pt idx="10">
                  <c:v>5480.7499999999991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721-4F85-946F-79FBBB0235F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37108623"/>
        <c:axId val="1747181151"/>
        <c:extLst/>
      </c:lineChart>
      <c:catAx>
        <c:axId val="171429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n-US"/>
          </a:p>
        </c:txPr>
        <c:crossAx val="1991646032"/>
        <c:crosses val="autoZero"/>
        <c:auto val="1"/>
        <c:lblAlgn val="ctr"/>
        <c:lblOffset val="100"/>
        <c:noMultiLvlLbl val="0"/>
      </c:catAx>
      <c:valAx>
        <c:axId val="199164603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A1ABB2"/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r>
                  <a:rPr lang="en-GB"/>
                  <a:t>Annual approved capacity (MW)</a:t>
                </a:r>
              </a:p>
            </c:rich>
          </c:tx>
          <c:layout>
            <c:manualLayout>
              <c:xMode val="edge"/>
              <c:yMode val="edge"/>
              <c:x val="8.2041343669250651E-3"/>
              <c:y val="0.116345555555555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6350"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n-US"/>
          </a:p>
        </c:txPr>
        <c:crossAx val="1714290416"/>
        <c:crosses val="autoZero"/>
        <c:crossBetween val="between"/>
      </c:valAx>
      <c:valAx>
        <c:axId val="1747181151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r>
                  <a:rPr lang="en-GB"/>
                  <a:t>Cumulative capacity (MW)</a:t>
                </a:r>
              </a:p>
            </c:rich>
          </c:tx>
          <c:layout>
            <c:manualLayout>
              <c:xMode val="edge"/>
              <c:yMode val="edge"/>
              <c:x val="0.96019585608614988"/>
              <c:y val="0.13584783327184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6350"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n-US"/>
          </a:p>
        </c:txPr>
        <c:crossAx val="1837108623"/>
        <c:crosses val="max"/>
        <c:crossBetween val="between"/>
        <c:majorUnit val="600"/>
      </c:valAx>
      <c:catAx>
        <c:axId val="183710862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4718115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035837866257228E-4"/>
          <c:y val="0.18826067099513663"/>
          <c:w val="0.98400141790137374"/>
          <c:h val="0.66126671329224418"/>
        </c:manualLayout>
      </c:layout>
      <c:ofPieChart>
        <c:ofPieType val="pie"/>
        <c:varyColors val="1"/>
        <c:ser>
          <c:idx val="0"/>
          <c:order val="0"/>
          <c:tx>
            <c:strRef>
              <c:f>'Fig 1.4, Tab 1.1 accred by tech'!$E$32</c:f>
              <c:strCache>
                <c:ptCount val="1"/>
                <c:pt idx="0">
                  <c:v>% of total accreditations</c:v>
                </c:pt>
              </c:strCache>
            </c:strRef>
          </c:tx>
          <c:spPr>
            <a:ln w="3175">
              <a:solidFill>
                <a:sysClr val="windowText" lastClr="000000"/>
              </a:solidFill>
            </a:ln>
          </c:spPr>
          <c:dPt>
            <c:idx val="0"/>
            <c:bubble3D val="0"/>
            <c:spPr>
              <a:solidFill>
                <a:srgbClr val="079448"/>
              </a:solidFill>
              <a:ln w="3175"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F85-421D-AA56-F60E15EA038D}"/>
              </c:ext>
            </c:extLst>
          </c:dPt>
          <c:dPt>
            <c:idx val="1"/>
            <c:bubble3D val="0"/>
            <c:spPr>
              <a:solidFill>
                <a:srgbClr val="91AE3C"/>
              </a:solidFill>
              <a:ln w="3175"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F85-421D-AA56-F60E15EA038D}"/>
              </c:ext>
            </c:extLst>
          </c:dPt>
          <c:dPt>
            <c:idx val="2"/>
            <c:bubble3D val="0"/>
            <c:spPr>
              <a:solidFill>
                <a:srgbClr val="51C1B5"/>
              </a:solidFill>
              <a:ln w="3175"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F85-421D-AA56-F60E15EA038D}"/>
              </c:ext>
            </c:extLst>
          </c:dPt>
          <c:dPt>
            <c:idx val="3"/>
            <c:bubble3D val="0"/>
            <c:spPr>
              <a:solidFill>
                <a:srgbClr val="109DC1"/>
              </a:solidFill>
              <a:ln w="3175"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F85-421D-AA56-F60E15EA038D}"/>
              </c:ext>
            </c:extLst>
          </c:dPt>
          <c:dPt>
            <c:idx val="4"/>
            <c:bubble3D val="0"/>
            <c:spPr>
              <a:solidFill>
                <a:srgbClr val="2363AF"/>
              </a:solidFill>
              <a:ln w="3175"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F85-421D-AA56-F60E15EA038D}"/>
              </c:ext>
            </c:extLst>
          </c:dPt>
          <c:dPt>
            <c:idx val="5"/>
            <c:bubble3D val="0"/>
            <c:spPr>
              <a:solidFill>
                <a:srgbClr val="45286F"/>
              </a:solidFill>
              <a:ln w="3175"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F85-421D-AA56-F60E15EA038D}"/>
              </c:ext>
            </c:extLst>
          </c:dPt>
          <c:dPt>
            <c:idx val="6"/>
            <c:bubble3D val="0"/>
            <c:spPr>
              <a:solidFill>
                <a:srgbClr val="A1ABB2"/>
              </a:solidFill>
              <a:ln w="3175"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F85-421D-AA56-F60E15EA038D}"/>
              </c:ext>
            </c:extLst>
          </c:dPt>
          <c:dPt>
            <c:idx val="7"/>
            <c:bubble3D val="0"/>
            <c:spPr>
              <a:solidFill>
                <a:srgbClr val="9E712A"/>
              </a:solidFill>
              <a:ln w="3175"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1F85-421D-AA56-F60E15EA038D}"/>
              </c:ext>
            </c:extLst>
          </c:dPt>
          <c:dPt>
            <c:idx val="8"/>
            <c:bubble3D val="0"/>
            <c:spPr>
              <a:solidFill>
                <a:srgbClr val="CC3399"/>
              </a:solidFill>
              <a:ln w="3175"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1F85-421D-AA56-F60E15EA038D}"/>
              </c:ext>
            </c:extLst>
          </c:dPt>
          <c:dPt>
            <c:idx val="9"/>
            <c:bubble3D val="0"/>
            <c:spPr>
              <a:solidFill>
                <a:srgbClr val="A1ABB2"/>
              </a:solidFill>
              <a:ln w="3175"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1F85-421D-AA56-F60E15EA038D}"/>
              </c:ext>
            </c:extLst>
          </c:dPt>
          <c:dLbls>
            <c:dLbl>
              <c:idx val="0"/>
              <c:layout>
                <c:manualLayout>
                  <c:x val="0.12852267558481131"/>
                  <c:y val="-0.1347258887346139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85-421D-AA56-F60E15EA038D}"/>
                </c:ext>
              </c:extLst>
            </c:dLbl>
            <c:dLbl>
              <c:idx val="1"/>
              <c:layout>
                <c:manualLayout>
                  <c:x val="-5.4805425505112866E-2"/>
                  <c:y val="-0.12174824721653048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GSHP</a:t>
                    </a:r>
                    <a:r>
                      <a:rPr lang="en-US" baseline="0"/>
                      <a:t>, </a:t>
                    </a:r>
                    <a:fld id="{4DFA006B-FF74-4264-9F0C-F70FC9FA04DB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1F85-421D-AA56-F60E15EA038D}"/>
                </c:ext>
              </c:extLst>
            </c:dLbl>
            <c:dLbl>
              <c:idx val="2"/>
              <c:layout>
                <c:manualLayout>
                  <c:x val="1.7574365248021803E-2"/>
                  <c:y val="-0.2052322674278445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85-421D-AA56-F60E15EA038D}"/>
                </c:ext>
              </c:extLst>
            </c:dLbl>
            <c:dLbl>
              <c:idx val="3"/>
              <c:layout>
                <c:manualLayout>
                  <c:x val="1.0214889513655517E-2"/>
                  <c:y val="-0.19703387649783766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Biogas, </a:t>
                    </a:r>
                    <a:fld id="{F20B2FEF-B4CC-44C9-948F-57E9BEF06A3D}" type="VALUE">
                      <a:rPr lang="en-US" baseline="0"/>
                      <a:pPr/>
                      <a:t>[VALUE]</a:t>
                    </a:fld>
                    <a:endParaRPr lang="en-US" baseline="0"/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1F85-421D-AA56-F60E15EA038D}"/>
                </c:ext>
              </c:extLst>
            </c:dLbl>
            <c:dLbl>
              <c:idx val="4"/>
              <c:layout>
                <c:manualLayout>
                  <c:x val="3.3842821696120198E-2"/>
                  <c:y val="-0.1756685452332209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85-421D-AA56-F60E15EA038D}"/>
                </c:ext>
              </c:extLst>
            </c:dLbl>
            <c:dLbl>
              <c:idx val="5"/>
              <c:layout>
                <c:manualLayout>
                  <c:x val="-0.1074819661053322"/>
                  <c:y val="-0.1404125117624847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bg1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85-421D-AA56-F60E15EA038D}"/>
                </c:ext>
              </c:extLst>
            </c:dLbl>
            <c:dLbl>
              <c:idx val="7"/>
              <c:layout>
                <c:manualLayout>
                  <c:x val="-1.6171669365198749E-2"/>
                  <c:y val="-0.1418149358230163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ysClr val="windowText" lastClr="000000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163411288702335"/>
                      <c:h val="8.606969675136015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1F85-421D-AA56-F60E15EA038D}"/>
                </c:ext>
              </c:extLst>
            </c:dLbl>
            <c:dLbl>
              <c:idx val="8"/>
              <c:layout>
                <c:manualLayout>
                  <c:x val="-1.8685249057351983E-3"/>
                  <c:y val="0.2310625486179941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ysClr val="windowText" lastClr="000000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554410504890636E-2"/>
                      <c:h val="0.1184098258258388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1F85-421D-AA56-F60E15EA03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85-421D-AA56-F60E15EA03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'Fig 1.4, Tab 1.1 accred by tech'!$B$33:$B$41</c:f>
              <c:strCache>
                <c:ptCount val="9"/>
                <c:pt idx="0">
                  <c:v>Solid Biomass Boiler</c:v>
                </c:pt>
                <c:pt idx="1">
                  <c:v>GSHP</c:v>
                </c:pt>
                <c:pt idx="2">
                  <c:v>ASHP</c:v>
                </c:pt>
                <c:pt idx="3">
                  <c:v>Biogas</c:v>
                </c:pt>
                <c:pt idx="4">
                  <c:v>Solar Thermal</c:v>
                </c:pt>
                <c:pt idx="5">
                  <c:v>Biomethane</c:v>
                </c:pt>
                <c:pt idx="6">
                  <c:v>WSHP</c:v>
                </c:pt>
                <c:pt idx="7">
                  <c:v>Solid Biomass CHP</c:v>
                </c:pt>
                <c:pt idx="8">
                  <c:v>Waste</c:v>
                </c:pt>
              </c:strCache>
            </c:strRef>
          </c:cat>
          <c:val>
            <c:numRef>
              <c:f>'Fig 1.4, Tab 1.1 accred by tech'!$E$33:$E$41</c:f>
              <c:numCache>
                <c:formatCode>0.00%</c:formatCode>
                <c:ptCount val="9"/>
                <c:pt idx="0">
                  <c:v>0.78718951869711584</c:v>
                </c:pt>
                <c:pt idx="1">
                  <c:v>0.10563188062960605</c:v>
                </c:pt>
                <c:pt idx="2">
                  <c:v>3.9486852879628789E-2</c:v>
                </c:pt>
                <c:pt idx="3">
                  <c:v>3.5119643344554634E-2</c:v>
                </c:pt>
                <c:pt idx="4">
                  <c:v>1.5512692202711309E-2</c:v>
                </c:pt>
                <c:pt idx="5">
                  <c:v>6.4143390046401605E-3</c:v>
                </c:pt>
                <c:pt idx="6">
                  <c:v>6.2323719406787367E-3</c:v>
                </c:pt>
                <c:pt idx="7">
                  <c:v>4.139750705122373E-3</c:v>
                </c:pt>
                <c:pt idx="8">
                  <c:v>2.7295059594213445E-4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F85-421D-AA56-F60E15EA038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Verdana" panose="020B0604030504040204" pitchFamily="34" charset="0"/>
          <a:ea typeface="Verdan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355632716049382"/>
          <c:y val="4.6531773522931641E-2"/>
          <c:w val="0.84491975308641976"/>
          <c:h val="0.79161430003553557"/>
        </c:manualLayout>
      </c:layout>
      <c:areaChart>
        <c:grouping val="stacked"/>
        <c:varyColors val="0"/>
        <c:ser>
          <c:idx val="0"/>
          <c:order val="0"/>
          <c:tx>
            <c:strRef>
              <c:f>'Fig 1.5 Accred capacity by tech'!$C$37</c:f>
              <c:strCache>
                <c:ptCount val="1"/>
                <c:pt idx="0">
                  <c:v>Solid Biomass Boiler</c:v>
                </c:pt>
              </c:strCache>
            </c:strRef>
          </c:tx>
          <c:spPr>
            <a:solidFill>
              <a:srgbClr val="A1ABB2"/>
            </a:solidFill>
            <a:ln w="3175">
              <a:solidFill>
                <a:schemeClr val="tx1"/>
              </a:solidFill>
            </a:ln>
            <a:effectLst/>
          </c:spPr>
          <c:dLbls>
            <c:dLbl>
              <c:idx val="0"/>
              <c:layout>
                <c:manualLayout>
                  <c:x val="-5.5019262157036744E-2"/>
                  <c:y val="1.7302275521707884E-2"/>
                </c:manualLayout>
              </c:layout>
              <c:spPr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  <a:extLst>
                    <a:ext uri="{C807C97D-BFC1-408E-A445-0C87EB9F89A2}">
                      <ask:lineSketchStyleProps xmlns:ask="http://schemas.microsoft.com/office/drawing/2018/sketchyshapes" sd="0">
                        <a:custGeom>
                          <a:avLst/>
                          <a:gdLst/>
                          <a:ahLst/>
                          <a:cxnLst/>
                          <a:rect l="0" t="0" r="0" b="0"/>
                          <a:pathLst/>
                        </a:custGeom>
                        <ask:type/>
                      </ask:lineSketchStyleProps>
                    </a:ext>
                  </a:extLst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>
                        <a:gd name="adj1" fmla="val -4567"/>
                        <a:gd name="adj2" fmla="val 2519"/>
                      </a:avLst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C9F1-45AC-87F6-E040BD90439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'Fig 1.5 Accred capacity by tech'!$B$38:$B$48</c:f>
              <c:strCache>
                <c:ptCount val="11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  <c:pt idx="10">
                  <c:v>2021-22</c:v>
                </c:pt>
              </c:strCache>
            </c:strRef>
          </c:cat>
          <c:val>
            <c:numRef>
              <c:f>'Fig 1.5 Accred capacity by tech'!$C$38:$C$48</c:f>
              <c:numCache>
                <c:formatCode>0.0%</c:formatCode>
                <c:ptCount val="11"/>
                <c:pt idx="0">
                  <c:v>0.95362563237774034</c:v>
                </c:pt>
                <c:pt idx="1">
                  <c:v>0.99002457133700128</c:v>
                </c:pt>
                <c:pt idx="2">
                  <c:v>0.98618298249829051</c:v>
                </c:pt>
                <c:pt idx="3">
                  <c:v>0.98396865713081128</c:v>
                </c:pt>
                <c:pt idx="4">
                  <c:v>0.9178031063630413</c:v>
                </c:pt>
                <c:pt idx="5">
                  <c:v>0.80067521659571039</c:v>
                </c:pt>
                <c:pt idx="6">
                  <c:v>0.78407007137238371</c:v>
                </c:pt>
                <c:pt idx="7">
                  <c:v>0.61483938068606081</c:v>
                </c:pt>
                <c:pt idx="8">
                  <c:v>0.49351837730669512</c:v>
                </c:pt>
                <c:pt idx="9">
                  <c:v>0.53044784471967366</c:v>
                </c:pt>
                <c:pt idx="10">
                  <c:v>0.64692371145750371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F1-45AC-87F6-E040BD90439A}"/>
            </c:ext>
          </c:extLst>
        </c:ser>
        <c:ser>
          <c:idx val="1"/>
          <c:order val="1"/>
          <c:tx>
            <c:strRef>
              <c:f>'Fig 1.5 Accred capacity by tech'!$D$37</c:f>
              <c:strCache>
                <c:ptCount val="1"/>
                <c:pt idx="0">
                  <c:v>Biogas</c:v>
                </c:pt>
              </c:strCache>
            </c:strRef>
          </c:tx>
          <c:spPr>
            <a:solidFill>
              <a:srgbClr val="45286F"/>
            </a:solidFill>
            <a:ln w="3175">
              <a:solidFill>
                <a:schemeClr val="tx1"/>
              </a:solidFill>
            </a:ln>
            <a:effectLst/>
          </c:spPr>
          <c:dLbls>
            <c:dLbl>
              <c:idx val="0"/>
              <c:layout>
                <c:manualLayout>
                  <c:x val="3.929947296931191E-2"/>
                  <c:y val="2.0185988108659198E-2"/>
                </c:manualLayout>
              </c:layout>
              <c:spPr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  <a:extLst>
                    <a:ext uri="{C807C97D-BFC1-408E-A445-0C87EB9F89A2}">
                      <ask:lineSketchStyleProps xmlns:ask="http://schemas.microsoft.com/office/drawing/2018/sketchyshapes" sd="0">
                        <a:custGeom>
                          <a:avLst/>
                          <a:gdLst/>
                          <a:ahLst/>
                          <a:cxnLst/>
                          <a:rect l="0" t="0" r="0" b="0"/>
                          <a:pathLst/>
                        </a:custGeom>
                        <ask:type/>
                      </ask:lineSketchStyleProps>
                    </a:ext>
                  </a:extLst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>
                        <a:gd name="adj1" fmla="val -16180"/>
                        <a:gd name="adj2" fmla="val -32783"/>
                      </a:avLst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F-C9F1-45AC-87F6-E040BD90439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'Fig 1.5 Accred capacity by tech'!$B$38:$B$48</c:f>
              <c:strCache>
                <c:ptCount val="11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  <c:pt idx="10">
                  <c:v>2021-22</c:v>
                </c:pt>
              </c:strCache>
            </c:strRef>
          </c:cat>
          <c:val>
            <c:numRef>
              <c:f>'Fig 1.5 Accred capacity by tech'!$D$38:$D$48</c:f>
              <c:numCache>
                <c:formatCode>0.00%</c:formatCode>
                <c:ptCount val="11"/>
                <c:pt idx="0">
                  <c:v>0</c:v>
                </c:pt>
                <c:pt idx="1">
                  <c:v>8.8136317504406813E-4</c:v>
                </c:pt>
                <c:pt idx="2">
                  <c:v>4.1120700807629047E-4</c:v>
                </c:pt>
                <c:pt idx="3" formatCode="0.0%">
                  <c:v>4.5104219153290076E-3</c:v>
                </c:pt>
                <c:pt idx="4" formatCode="0.0%">
                  <c:v>2.191652457625292E-2</c:v>
                </c:pt>
                <c:pt idx="5" formatCode="0.0%">
                  <c:v>0.13021073143187345</c:v>
                </c:pt>
                <c:pt idx="6" formatCode="0.0%">
                  <c:v>9.3023621078478211E-2</c:v>
                </c:pt>
                <c:pt idx="7" formatCode="0.0%">
                  <c:v>0.1587772969019064</c:v>
                </c:pt>
                <c:pt idx="8" formatCode="0.0%">
                  <c:v>5.9808855675868029E-2</c:v>
                </c:pt>
                <c:pt idx="9">
                  <c:v>4.6379885032080077E-2</c:v>
                </c:pt>
                <c:pt idx="10">
                  <c:v>1.7838349072704516E-2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8-C9F1-45AC-87F6-E040BD90439A}"/>
            </c:ext>
          </c:extLst>
        </c:ser>
        <c:ser>
          <c:idx val="2"/>
          <c:order val="2"/>
          <c:tx>
            <c:strRef>
              <c:f>'Fig 1.5 Accred capacity by tech'!$E$37</c:f>
              <c:strCache>
                <c:ptCount val="1"/>
                <c:pt idx="0">
                  <c:v>Solid Biomass CHP</c:v>
                </c:pt>
              </c:strCache>
            </c:strRef>
          </c:tx>
          <c:spPr>
            <a:solidFill>
              <a:srgbClr val="E86E1E"/>
            </a:solidFill>
            <a:ln w="3175">
              <a:solidFill>
                <a:schemeClr val="tx1"/>
              </a:solidFill>
            </a:ln>
            <a:effectLst/>
          </c:spPr>
          <c:dLbls>
            <c:dLbl>
              <c:idx val="0"/>
              <c:layout>
                <c:manualLayout>
                  <c:x val="0.18470752295576598"/>
                  <c:y val="0.11246479089110123"/>
                </c:manualLayout>
              </c:layout>
              <c:spPr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  <a:extLst>
                    <a:ext uri="{C807C97D-BFC1-408E-A445-0C87EB9F89A2}">
                      <ask:lineSketchStyleProps xmlns:ask="http://schemas.microsoft.com/office/drawing/2018/sketchyshapes" sd="0">
                        <a:custGeom>
                          <a:avLst/>
                          <a:gdLst/>
                          <a:ahLst/>
                          <a:cxnLst/>
                          <a:rect l="0" t="0" r="0" b="0"/>
                          <a:pathLst/>
                        </a:custGeom>
                        <ask:type/>
                      </ask:lineSketchStyleProps>
                    </a:ext>
                  </a:extLst>
                </a:ln>
                <a:effectLst/>
              </c:spPr>
              <c:txPr>
                <a:bodyPr rot="246000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>
                        <a:gd name="adj1" fmla="val -15324"/>
                        <a:gd name="adj2" fmla="val -20377"/>
                      </a:avLst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C9F1-45AC-87F6-E040BD90439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'Fig 1.5 Accred capacity by tech'!$B$38:$B$48</c:f>
              <c:strCache>
                <c:ptCount val="11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  <c:pt idx="10">
                  <c:v>2021-22</c:v>
                </c:pt>
              </c:strCache>
            </c:strRef>
          </c:cat>
          <c:val>
            <c:numRef>
              <c:f>'Fig 1.5 Accred capacity by tech'!$E$38:$E$48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.0%">
                  <c:v>0</c:v>
                </c:pt>
                <c:pt idx="5" formatCode="0.0%">
                  <c:v>3.5511537918596688E-2</c:v>
                </c:pt>
                <c:pt idx="6" formatCode="0.0%">
                  <c:v>0.10772347880490196</c:v>
                </c:pt>
                <c:pt idx="7" formatCode="0.0%">
                  <c:v>0.13985233385653983</c:v>
                </c:pt>
                <c:pt idx="8" formatCode="0.0%">
                  <c:v>0.15202264755223424</c:v>
                </c:pt>
                <c:pt idx="9" formatCode="0.0%">
                  <c:v>7.4125345468290553E-3</c:v>
                </c:pt>
                <c:pt idx="10" formatCode="0.0%">
                  <c:v>0.14176100807827965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F1-45AC-87F6-E040BD90439A}"/>
            </c:ext>
          </c:extLst>
        </c:ser>
        <c:ser>
          <c:idx val="3"/>
          <c:order val="3"/>
          <c:tx>
            <c:strRef>
              <c:f>'Fig 1.5 Accred capacity by tech'!$F$37</c:f>
              <c:strCache>
                <c:ptCount val="1"/>
                <c:pt idx="0">
                  <c:v>Ground Source Heat Pump (GSHP)</c:v>
                </c:pt>
              </c:strCache>
            </c:strRef>
          </c:tx>
          <c:spPr>
            <a:solidFill>
              <a:srgbClr val="2363AF"/>
            </a:solidFill>
            <a:ln w="3175">
              <a:solidFill>
                <a:schemeClr val="tx1"/>
              </a:solidFill>
            </a:ln>
            <a:effectLst/>
          </c:spPr>
          <c:dLbls>
            <c:dLbl>
              <c:idx val="0"/>
              <c:layout>
                <c:manualLayout>
                  <c:x val="0.33797546753608243"/>
                  <c:y val="0.16423651438620629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ysClr val="windowText" lastClr="000000"/>
                        </a:solidFill>
                        <a:latin typeface="Verdana" panose="020B0604030504040204" pitchFamily="34" charset="0"/>
                        <a:ea typeface="Verdana" panose="020B0604030504040204" pitchFamily="34" charset="0"/>
                        <a:cs typeface="+mn-cs"/>
                      </a:defRPr>
                    </a:pPr>
                    <a:r>
                      <a:rPr lang="en-US"/>
                      <a:t>GSHP</a:t>
                    </a:r>
                  </a:p>
                </c:rich>
              </c:tx>
              <c:spPr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  <a:extLst>
                    <a:ext uri="{C807C97D-BFC1-408E-A445-0C87EB9F89A2}">
                      <ask:lineSketchStyleProps xmlns:ask="http://schemas.microsoft.com/office/drawing/2018/sketchyshapes" sd="0">
                        <a:custGeom>
                          <a:avLst/>
                          <a:gdLst/>
                          <a:ahLst/>
                          <a:cxnLst/>
                          <a:rect l="0" t="0" r="0" b="0"/>
                          <a:pathLst/>
                        </a:custGeom>
                        <ask:type/>
                      </ask:lineSketchStyleProps>
                    </a:ext>
                  </a:extLst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>
                        <a:gd name="adj1" fmla="val -13464"/>
                        <a:gd name="adj2" fmla="val 4226"/>
                      </a:avLst>
                    </a:prstGeom>
                    <a:noFill/>
                    <a:ln>
                      <a:noFill/>
                    </a:ln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04-C9F1-45AC-87F6-E040BD90439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'Fig 1.5 Accred capacity by tech'!$B$38:$B$48</c:f>
              <c:strCache>
                <c:ptCount val="11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  <c:pt idx="10">
                  <c:v>2021-22</c:v>
                </c:pt>
              </c:strCache>
            </c:strRef>
          </c:cat>
          <c:val>
            <c:numRef>
              <c:f>'Fig 1.5 Accred capacity by tech'!$F$38:$F$48</c:f>
              <c:numCache>
                <c:formatCode>0.00%</c:formatCode>
                <c:ptCount val="11"/>
                <c:pt idx="0">
                  <c:v>3.6256323777403038E-2</c:v>
                </c:pt>
                <c:pt idx="1">
                  <c:v>4.5314530918932391E-3</c:v>
                </c:pt>
                <c:pt idx="2">
                  <c:v>8.5591121624868319E-3</c:v>
                </c:pt>
                <c:pt idx="3">
                  <c:v>9.7496580871389345E-3</c:v>
                </c:pt>
                <c:pt idx="4">
                  <c:v>4.909351421074306E-2</c:v>
                </c:pt>
                <c:pt idx="5">
                  <c:v>2.1848890272685655E-2</c:v>
                </c:pt>
                <c:pt idx="6">
                  <c:v>9.6751267308097556E-3</c:v>
                </c:pt>
                <c:pt idx="7">
                  <c:v>2.6355892168665518E-2</c:v>
                </c:pt>
                <c:pt idx="8">
                  <c:v>9.8500012709064111E-2</c:v>
                </c:pt>
                <c:pt idx="9">
                  <c:v>0.29872023327393488</c:v>
                </c:pt>
                <c:pt idx="10">
                  <c:v>0.1011527193082262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9F1-45AC-87F6-E040BD90439A}"/>
            </c:ext>
          </c:extLst>
        </c:ser>
        <c:ser>
          <c:idx val="4"/>
          <c:order val="4"/>
          <c:tx>
            <c:strRef>
              <c:f>'Fig 1.5 Accred capacity by tech'!$G$37</c:f>
              <c:strCache>
                <c:ptCount val="1"/>
                <c:pt idx="0">
                  <c:v>Waste</c:v>
                </c:pt>
              </c:strCache>
            </c:strRef>
          </c:tx>
          <c:spPr>
            <a:solidFill>
              <a:srgbClr val="51C1B5"/>
            </a:solidFill>
            <a:ln w="3175">
              <a:solidFill>
                <a:schemeClr val="tx1"/>
              </a:solidFill>
            </a:ln>
            <a:effectLst/>
          </c:spPr>
          <c:dLbls>
            <c:dLbl>
              <c:idx val="0"/>
              <c:layout>
                <c:manualLayout>
                  <c:x val="0.24758667970666501"/>
                  <c:y val="6.0557964325977584E-2"/>
                </c:manualLayout>
              </c:layout>
              <c:spPr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  <a:extLst>
                    <a:ext uri="{C807C97D-BFC1-408E-A445-0C87EB9F89A2}">
                      <ask:lineSketchStyleProps xmlns:ask="http://schemas.microsoft.com/office/drawing/2018/sketchyshapes" sd="0">
                        <a:custGeom>
                          <a:avLst/>
                          <a:gdLst/>
                          <a:ahLst/>
                          <a:cxnLst/>
                          <a:rect l="0" t="0" r="0" b="0"/>
                          <a:pathLst/>
                        </a:custGeom>
                        <ask:type/>
                      </ask:lineSketchStyleProps>
                    </a:ext>
                  </a:extLst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>
                        <a:gd name="adj1" fmla="val -21069"/>
                        <a:gd name="adj2" fmla="val -8518"/>
                      </a:avLst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E-C9F1-45AC-87F6-E040BD90439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'Fig 1.5 Accred capacity by tech'!$B$38:$B$48</c:f>
              <c:strCache>
                <c:ptCount val="11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  <c:pt idx="10">
                  <c:v>2021-22</c:v>
                </c:pt>
              </c:strCache>
            </c:strRef>
          </c:cat>
          <c:val>
            <c:numRef>
              <c:f>'Fig 1.5 Accred capacity by tech'!$G$38:$G$48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4.5907560079852486E-2</c:v>
                </c:pt>
                <c:pt idx="8">
                  <c:v>0.17951553047633573</c:v>
                </c:pt>
                <c:pt idx="9">
                  <c:v>0</c:v>
                </c:pt>
                <c:pt idx="10">
                  <c:v>5.4165718511776081E-2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9-C9F1-45AC-87F6-E040BD90439A}"/>
            </c:ext>
          </c:extLst>
        </c:ser>
        <c:ser>
          <c:idx val="8"/>
          <c:order val="5"/>
          <c:tx>
            <c:strRef>
              <c:f>'Fig 1.5 Accred capacity by tech'!$H$37</c:f>
              <c:strCache>
                <c:ptCount val="1"/>
                <c:pt idx="0">
                  <c:v>Other</c:v>
                </c:pt>
              </c:strCache>
            </c:strRef>
          </c:tx>
          <c:spPr>
            <a:pattFill prst="ltDnDiag">
              <a:fgClr>
                <a:srgbClr val="E86E1E"/>
              </a:fgClr>
              <a:bgClr>
                <a:schemeClr val="bg1"/>
              </a:bgClr>
            </a:pattFill>
            <a:ln w="3175">
              <a:solidFill>
                <a:schemeClr val="tx1"/>
              </a:solidFill>
            </a:ln>
            <a:effectLst/>
          </c:spPr>
          <c:dLbls>
            <c:dLbl>
              <c:idx val="0"/>
              <c:layout>
                <c:manualLayout>
                  <c:x val="0.34190541483301362"/>
                  <c:y val="2.3069700695610512E-2"/>
                </c:manualLayout>
              </c:layout>
              <c:spPr>
                <a:solidFill>
                  <a:sysClr val="window" lastClr="FFFFFF"/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  <a:extLst>
                    <a:ext uri="{C807C97D-BFC1-408E-A445-0C87EB9F89A2}">
                      <ask:lineSketchStyleProps xmlns:ask="http://schemas.microsoft.com/office/drawing/2018/sketchyshapes" sd="0">
                        <a:custGeom>
                          <a:avLst/>
                          <a:gdLst/>
                          <a:ahLst/>
                          <a:cxnLst/>
                          <a:rect l="0" t="0" r="0" b="0"/>
                          <a:pathLst/>
                        </a:custGeom>
                        <ask:type/>
                      </ask:lineSketchStyleProps>
                    </a:ext>
                  </a:extLst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>
                        <a:gd name="adj1" fmla="val -5709"/>
                        <a:gd name="adj2" fmla="val -10474"/>
                      </a:avLst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6-C9F1-45AC-87F6-E040BD90439A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'Fig 1.5 Accred capacity by tech'!$B$38:$B$48</c:f>
              <c:strCache>
                <c:ptCount val="11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  <c:pt idx="10">
                  <c:v>2021-22</c:v>
                </c:pt>
              </c:strCache>
            </c:strRef>
          </c:cat>
          <c:val>
            <c:numRef>
              <c:f>'Fig 1.5 Accred capacity by tech'!$H$38:$H$48</c:f>
              <c:numCache>
                <c:formatCode>0.00%</c:formatCode>
                <c:ptCount val="11"/>
                <c:pt idx="0">
                  <c:v>1.0118043844856595E-2</c:v>
                </c:pt>
                <c:pt idx="1">
                  <c:v>4.5626123960613718E-3</c:v>
                </c:pt>
                <c:pt idx="2">
                  <c:v>4.8466983311463707E-3</c:v>
                </c:pt>
                <c:pt idx="3">
                  <c:v>1.7712628667208019E-3</c:v>
                </c:pt>
                <c:pt idx="4">
                  <c:v>1.1186854849962735E-2</c:v>
                </c:pt>
                <c:pt idx="5">
                  <c:v>1.175362378113376E-2</c:v>
                </c:pt>
                <c:pt idx="6">
                  <c:v>5.5077020134264298E-3</c:v>
                </c:pt>
                <c:pt idx="7">
                  <c:v>1.4267536306974971E-2</c:v>
                </c:pt>
                <c:pt idx="8">
                  <c:v>1.6634576279802693E-2</c:v>
                </c:pt>
                <c:pt idx="9">
                  <c:v>0.11703950242748218</c:v>
                </c:pt>
                <c:pt idx="10">
                  <c:v>3.8158493571509799E-2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9F1-45AC-87F6-E040BD904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3135743"/>
        <c:axId val="1508653663"/>
        <c:extLst/>
      </c:areaChart>
      <c:catAx>
        <c:axId val="14131357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1" i="0" u="none" strike="noStrike" kern="1200" baseline="0">
                <a:ln>
                  <a:noFill/>
                </a:ln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n-US"/>
          </a:p>
        </c:txPr>
        <c:crossAx val="1508653663"/>
        <c:crosses val="autoZero"/>
        <c:auto val="1"/>
        <c:lblAlgn val="ctr"/>
        <c:lblOffset val="100"/>
        <c:noMultiLvlLbl val="0"/>
      </c:catAx>
      <c:valAx>
        <c:axId val="1508653663"/>
        <c:scaling>
          <c:orientation val="minMax"/>
          <c:max val="1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50000"/>
                  <a:lumOff val="5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r>
                  <a:rPr lang="en-GB" sz="1000" b="0"/>
                  <a:t>% of</a:t>
                </a:r>
                <a:r>
                  <a:rPr lang="en-GB" sz="1000" b="0" baseline="0"/>
                  <a:t> accreditations </a:t>
                </a:r>
                <a:endParaRPr lang="en-GB" sz="1000" b="0"/>
              </a:p>
            </c:rich>
          </c:tx>
          <c:layout>
            <c:manualLayout>
              <c:xMode val="edge"/>
              <c:yMode val="edge"/>
              <c:x val="9.8211419753086414E-3"/>
              <c:y val="0.104203555232053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out"/>
        <c:minorTickMark val="none"/>
        <c:tickLblPos val="nextTo"/>
        <c:spPr>
          <a:noFill/>
          <a:ln w="6350"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ysClr val="windowText" lastClr="000000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n-US"/>
          </a:p>
        </c:txPr>
        <c:crossAx val="141313574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711633153293855"/>
          <c:y val="0.14776308449248721"/>
          <c:w val="0.56334736823828668"/>
          <c:h val="0.74180613094094949"/>
        </c:manualLayout>
      </c:layout>
      <c:pieChart>
        <c:varyColors val="1"/>
        <c:ser>
          <c:idx val="0"/>
          <c:order val="0"/>
          <c:tx>
            <c:strRef>
              <c:f>'Fig 1.6 heat uses'!$C$28</c:f>
              <c:strCache>
                <c:ptCount val="1"/>
                <c:pt idx="0">
                  <c:v>% of all installations</c:v>
                </c:pt>
              </c:strCache>
            </c:strRef>
          </c:tx>
          <c:spPr>
            <a:solidFill>
              <a:srgbClr val="079448"/>
            </a:solidFill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079448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931-44FC-92B3-7C4A28576F00}"/>
              </c:ext>
            </c:extLst>
          </c:dPt>
          <c:dPt>
            <c:idx val="1"/>
            <c:bubble3D val="0"/>
            <c:spPr>
              <a:solidFill>
                <a:srgbClr val="91AE3C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931-44FC-92B3-7C4A28576F00}"/>
              </c:ext>
            </c:extLst>
          </c:dPt>
          <c:dPt>
            <c:idx val="2"/>
            <c:bubble3D val="0"/>
            <c:spPr>
              <a:solidFill>
                <a:srgbClr val="51C1B5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931-44FC-92B3-7C4A28576F00}"/>
              </c:ext>
            </c:extLst>
          </c:dPt>
          <c:dPt>
            <c:idx val="3"/>
            <c:bubble3D val="0"/>
            <c:spPr>
              <a:solidFill>
                <a:srgbClr val="109DC1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931-44FC-92B3-7C4A28576F00}"/>
              </c:ext>
            </c:extLst>
          </c:dPt>
          <c:dPt>
            <c:idx val="4"/>
            <c:bubble3D val="0"/>
            <c:spPr>
              <a:solidFill>
                <a:srgbClr val="2363AF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931-44FC-92B3-7C4A28576F00}"/>
              </c:ext>
            </c:extLst>
          </c:dPt>
          <c:dPt>
            <c:idx val="5"/>
            <c:bubble3D val="0"/>
            <c:spPr>
              <a:solidFill>
                <a:srgbClr val="45286F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931-44FC-92B3-7C4A28576F00}"/>
              </c:ext>
            </c:extLst>
          </c:dPt>
          <c:dPt>
            <c:idx val="6"/>
            <c:bubble3D val="0"/>
            <c:spPr>
              <a:solidFill>
                <a:srgbClr val="079448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931-44FC-92B3-7C4A28576F00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700" b="1" i="0" u="none" strike="noStrike" kern="1200" baseline="0">
                      <a:solidFill>
                        <a:schemeClr val="bg1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1931-44FC-92B3-7C4A28576F00}"/>
                </c:ext>
              </c:extLst>
            </c:dLbl>
            <c:dLbl>
              <c:idx val="1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700" b="1" i="0" u="none" strike="noStrike" kern="1200" baseline="0">
                      <a:solidFill>
                        <a:schemeClr val="tx1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1931-44FC-92B3-7C4A28576F00}"/>
                </c:ext>
              </c:extLst>
            </c:dLbl>
            <c:dLbl>
              <c:idx val="2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700" b="1" i="0" u="none" strike="noStrike" kern="1200" baseline="0">
                      <a:solidFill>
                        <a:schemeClr val="tx1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1931-44FC-92B3-7C4A28576F00}"/>
                </c:ext>
              </c:extLst>
            </c:dLbl>
            <c:dLbl>
              <c:idx val="3"/>
              <c:layout>
                <c:manualLayout>
                  <c:x val="-0.11968317669968676"/>
                  <c:y val="9.460426852318991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31-44FC-92B3-7C4A28576F0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1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'Fig 1.6 heat uses'!$B$29:$B$35</c:f>
              <c:strCache>
                <c:ptCount val="7"/>
                <c:pt idx="0">
                  <c:v>Space and water heating</c:v>
                </c:pt>
                <c:pt idx="1">
                  <c:v>Space heating only</c:v>
                </c:pt>
                <c:pt idx="2">
                  <c:v>Process heating only</c:v>
                </c:pt>
                <c:pt idx="3">
                  <c:v>Space, water and process heating</c:v>
                </c:pt>
                <c:pt idx="4">
                  <c:v>Space and process heating</c:v>
                </c:pt>
                <c:pt idx="5">
                  <c:v>Water heating only</c:v>
                </c:pt>
                <c:pt idx="6">
                  <c:v>Water and process heating</c:v>
                </c:pt>
              </c:strCache>
            </c:strRef>
          </c:cat>
          <c:val>
            <c:numRef>
              <c:f>'Fig 1.6 heat uses'!$C$29:$C$35</c:f>
              <c:numCache>
                <c:formatCode>0.00%</c:formatCode>
                <c:ptCount val="7"/>
                <c:pt idx="0">
                  <c:v>0.61966027196556939</c:v>
                </c:pt>
                <c:pt idx="1">
                  <c:v>0.18781191337392977</c:v>
                </c:pt>
                <c:pt idx="2">
                  <c:v>8.9785266242388168E-2</c:v>
                </c:pt>
                <c:pt idx="3">
                  <c:v>6.1123574927887919E-2</c:v>
                </c:pt>
                <c:pt idx="4">
                  <c:v>2.5136211711917954E-2</c:v>
                </c:pt>
                <c:pt idx="5">
                  <c:v>1.4742914701707797E-2</c:v>
                </c:pt>
                <c:pt idx="6">
                  <c:v>1.7398470765990568E-3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931-44FC-92B3-7C4A28576F00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solidFill>
            <a:sysClr val="windowText" lastClr="000000"/>
          </a:solidFill>
          <a:latin typeface="Verdana" panose="020B0604030504040204" pitchFamily="34" charset="0"/>
          <a:ea typeface="Verdana" panose="020B060403050404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ofPieChart>
        <c:ofPieType val="pie"/>
        <c:varyColors val="1"/>
        <c:ser>
          <c:idx val="0"/>
          <c:order val="0"/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079448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5425-4494-A62D-4E5B55B3F258}"/>
              </c:ext>
            </c:extLst>
          </c:dPt>
          <c:dPt>
            <c:idx val="1"/>
            <c:bubble3D val="0"/>
            <c:spPr>
              <a:solidFill>
                <a:srgbClr val="CD1F45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5425-4494-A62D-4E5B55B3F258}"/>
              </c:ext>
            </c:extLst>
          </c:dPt>
          <c:dPt>
            <c:idx val="2"/>
            <c:bubble3D val="0"/>
            <c:spPr>
              <a:solidFill>
                <a:srgbClr val="51C1B5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425-4494-A62D-4E5B55B3F258}"/>
              </c:ext>
            </c:extLst>
          </c:dPt>
          <c:dPt>
            <c:idx val="3"/>
            <c:bubble3D val="0"/>
            <c:spPr>
              <a:solidFill>
                <a:srgbClr val="E86E1E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5425-4494-A62D-4E5B55B3F258}"/>
              </c:ext>
            </c:extLst>
          </c:dPt>
          <c:dPt>
            <c:idx val="4"/>
            <c:bubble3D val="0"/>
            <c:spPr>
              <a:solidFill>
                <a:srgbClr val="2363AF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425-4494-A62D-4E5B55B3F258}"/>
              </c:ext>
            </c:extLst>
          </c:dPt>
          <c:dPt>
            <c:idx val="5"/>
            <c:bubble3D val="0"/>
            <c:spPr>
              <a:solidFill>
                <a:srgbClr val="E2C7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5425-4494-A62D-4E5B55B3F258}"/>
              </c:ext>
            </c:extLst>
          </c:dPt>
          <c:dPt>
            <c:idx val="6"/>
            <c:bubble3D val="0"/>
            <c:spPr>
              <a:solidFill>
                <a:srgbClr val="CC3399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425-4494-A62D-4E5B55B3F258}"/>
              </c:ext>
            </c:extLst>
          </c:dPt>
          <c:dPt>
            <c:idx val="7"/>
            <c:bubble3D val="0"/>
            <c:spPr>
              <a:solidFill>
                <a:srgbClr val="9E712A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5425-4494-A62D-4E5B55B3F258}"/>
              </c:ext>
            </c:extLst>
          </c:dPt>
          <c:dPt>
            <c:idx val="8"/>
            <c:bubble3D val="0"/>
            <c:spPr>
              <a:solidFill>
                <a:srgbClr val="109CD1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425-4494-A62D-4E5B55B3F258}"/>
              </c:ext>
            </c:extLst>
          </c:dPt>
          <c:dPt>
            <c:idx val="9"/>
            <c:bubble3D val="0"/>
            <c:spPr>
              <a:solidFill>
                <a:srgbClr val="A1ABB2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5425-4494-A62D-4E5B55B3F258}"/>
              </c:ext>
            </c:extLst>
          </c:dPt>
          <c:dLbls>
            <c:dLbl>
              <c:idx val="0"/>
              <c:layout>
                <c:manualLayout>
                  <c:x val="-3.3297796373994971E-2"/>
                  <c:y val="-0.1986907770330833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chemeClr val="bg1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25-4494-A62D-4E5B55B3F258}"/>
                </c:ext>
              </c:extLst>
            </c:dLbl>
            <c:dLbl>
              <c:idx val="1"/>
              <c:layout>
                <c:manualLayout>
                  <c:x val="0.1031526249358289"/>
                  <c:y val="8.917913339154671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chemeClr val="bg1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25-4494-A62D-4E5B55B3F258}"/>
                </c:ext>
              </c:extLst>
            </c:dLbl>
            <c:dLbl>
              <c:idx val="2"/>
              <c:layout>
                <c:manualLayout>
                  <c:x val="-4.3930012004338548E-2"/>
                  <c:y val="-2.845385625148183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25-4494-A62D-4E5B55B3F258}"/>
                </c:ext>
              </c:extLst>
            </c:dLbl>
            <c:dLbl>
              <c:idx val="3"/>
              <c:layout>
                <c:manualLayout>
                  <c:x val="-1.1716774808644668E-2"/>
                  <c:y val="-6.58423496619961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25-4494-A62D-4E5B55B3F258}"/>
                </c:ext>
              </c:extLst>
            </c:dLbl>
            <c:dLbl>
              <c:idx val="4"/>
              <c:layout>
                <c:manualLayout>
                  <c:x val="7.7202950519737676E-2"/>
                  <c:y val="-0.16116442198152978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25-4494-A62D-4E5B55B3F258}"/>
                </c:ext>
              </c:extLst>
            </c:dLbl>
            <c:dLbl>
              <c:idx val="5"/>
              <c:layout>
                <c:manualLayout>
                  <c:x val="4.425439933918239E-2"/>
                  <c:y val="-0.10009402811591019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25-4494-A62D-4E5B55B3F258}"/>
                </c:ext>
              </c:extLst>
            </c:dLbl>
            <c:dLbl>
              <c:idx val="6"/>
              <c:layout>
                <c:manualLayout>
                  <c:x val="4.5999467331601519E-2"/>
                  <c:y val="-0.1279339837041063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chemeClr val="bg1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25-4494-A62D-4E5B55B3F258}"/>
                </c:ext>
              </c:extLst>
            </c:dLbl>
            <c:dLbl>
              <c:idx val="7"/>
              <c:layout>
                <c:manualLayout>
                  <c:x val="5.4649910856429049E-2"/>
                  <c:y val="0.1218179046225149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chemeClr val="bg1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25-4494-A62D-4E5B55B3F258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chemeClr val="bg1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25-4494-A62D-4E5B55B3F25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25-4494-A62D-4E5B55B3F2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tx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'Fig 1.7 &amp; Tab 1.2 type replace'!$B$34:$B$42</c:f>
              <c:strCache>
                <c:ptCount val="9"/>
                <c:pt idx="0">
                  <c:v>None or not specified</c:v>
                </c:pt>
                <c:pt idx="1">
                  <c:v>Oil</c:v>
                </c:pt>
                <c:pt idx="2">
                  <c:v>Gas</c:v>
                </c:pt>
                <c:pt idx="3">
                  <c:v>Complex</c:v>
                </c:pt>
                <c:pt idx="4">
                  <c:v>Electric</c:v>
                </c:pt>
                <c:pt idx="5">
                  <c:v>Biomass</c:v>
                </c:pt>
                <c:pt idx="6">
                  <c:v>Other</c:v>
                </c:pt>
                <c:pt idx="7">
                  <c:v>Coal</c:v>
                </c:pt>
                <c:pt idx="8">
                  <c:v>Heat Pump</c:v>
                </c:pt>
              </c:strCache>
            </c:strRef>
          </c:cat>
          <c:val>
            <c:numRef>
              <c:f>'Fig 1.7 &amp; Tab 1.2 type replace'!$D$34:$D$42</c:f>
              <c:numCache>
                <c:formatCode>#,##0</c:formatCode>
                <c:ptCount val="9"/>
                <c:pt idx="0">
                  <c:v>9972</c:v>
                </c:pt>
                <c:pt idx="1">
                  <c:v>5204</c:v>
                </c:pt>
                <c:pt idx="2">
                  <c:v>2263</c:v>
                </c:pt>
                <c:pt idx="3">
                  <c:v>2015</c:v>
                </c:pt>
                <c:pt idx="4">
                  <c:v>1297</c:v>
                </c:pt>
                <c:pt idx="5">
                  <c:v>815</c:v>
                </c:pt>
                <c:pt idx="6">
                  <c:v>225</c:v>
                </c:pt>
                <c:pt idx="7">
                  <c:v>101</c:v>
                </c:pt>
                <c:pt idx="8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25-4494-A62D-4E5B55B3F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3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03919573643411"/>
          <c:y val="7.0673611111111118E-2"/>
          <c:w val="0.83704667312661496"/>
          <c:h val="0.441016111111111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1.8 All UK SIC'!$D$37</c:f>
              <c:strCache>
                <c:ptCount val="1"/>
                <c:pt idx="0">
                  <c:v>Number of installations</c:v>
                </c:pt>
              </c:strCache>
            </c:strRef>
          </c:tx>
          <c:spPr>
            <a:solidFill>
              <a:srgbClr val="45286F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chemeClr val="bg1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59D-4664-AF15-79B10CAA6D46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chemeClr val="bg1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59D-4664-AF15-79B10CAA6D46}"/>
                </c:ext>
              </c:extLst>
            </c:dLbl>
            <c:dLbl>
              <c:idx val="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9D-4664-AF15-79B10CAA6D4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9D-4664-AF15-79B10CAA6D4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9D-4664-AF15-79B10CAA6D4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9D-4664-AF15-79B10CAA6D4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9D-4664-AF15-79B10CAA6D4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9D-4664-AF15-79B10CAA6D4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9D-4664-AF15-79B10CAA6D46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chemeClr val="bg1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99EA-45AD-9760-411F7D9050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('Fig 1.8 All UK SIC'!$C$38:$C$47,'Fig 1.8 All UK SIC'!$C$121)</c:f>
              <c:strCache>
                <c:ptCount val="11"/>
                <c:pt idx="0">
                  <c:v>Accommodation</c:v>
                </c:pt>
                <c:pt idx="1">
                  <c:v>Crop and animal production, hunting and related service activities</c:v>
                </c:pt>
                <c:pt idx="2">
                  <c:v>Education</c:v>
                </c:pt>
                <c:pt idx="3">
                  <c:v>Forestry and logging</c:v>
                </c:pt>
                <c:pt idx="4">
                  <c:v>Manufacture of wood and products of wood and cork, except furniture; manufacture of articles of straw and plaiting materials</c:v>
                </c:pt>
                <c:pt idx="5">
                  <c:v>Office administrative, office support and other business support activities</c:v>
                </c:pt>
                <c:pt idx="6">
                  <c:v>Sports activities and amusement and recreation activities</c:v>
                </c:pt>
                <c:pt idx="7">
                  <c:v>Retail trade, except of motor vehicles and motorcycles</c:v>
                </c:pt>
                <c:pt idx="8">
                  <c:v>Residential care activities</c:v>
                </c:pt>
                <c:pt idx="9">
                  <c:v>Real estate activities</c:v>
                </c:pt>
                <c:pt idx="10">
                  <c:v>Other </c:v>
                </c:pt>
              </c:strCache>
            </c:strRef>
          </c:cat>
          <c:val>
            <c:numRef>
              <c:f>('Fig 1.8 All UK SIC'!$D$38:$D$47,'Fig 1.8 All UK SIC'!$D$121)</c:f>
              <c:numCache>
                <c:formatCode>_(* #,##0_);_(* \(#,##0\);_(* "-"??_);_(@_)</c:formatCode>
                <c:ptCount val="11"/>
                <c:pt idx="0">
                  <c:v>6966</c:v>
                </c:pt>
                <c:pt idx="1">
                  <c:v>5784</c:v>
                </c:pt>
                <c:pt idx="2">
                  <c:v>978</c:v>
                </c:pt>
                <c:pt idx="3">
                  <c:v>913</c:v>
                </c:pt>
                <c:pt idx="4">
                  <c:v>631</c:v>
                </c:pt>
                <c:pt idx="5">
                  <c:v>601</c:v>
                </c:pt>
                <c:pt idx="6">
                  <c:v>567</c:v>
                </c:pt>
                <c:pt idx="7">
                  <c:v>440</c:v>
                </c:pt>
                <c:pt idx="8">
                  <c:v>402</c:v>
                </c:pt>
                <c:pt idx="9">
                  <c:v>291</c:v>
                </c:pt>
                <c:pt idx="10">
                  <c:v>4409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59D-4664-AF15-79B10CAA6D46}"/>
            </c:ext>
          </c:extLst>
        </c:ser>
        <c:ser>
          <c:idx val="1"/>
          <c:order val="1"/>
          <c:tx>
            <c:strRef>
              <c:f>'Fig 1.8 All UK SIC'!$E$37</c:f>
              <c:strCache>
                <c:ptCount val="1"/>
                <c:pt idx="0">
                  <c:v>Capacity (MW)</c:v>
                </c:pt>
              </c:strCache>
            </c:strRef>
          </c:tx>
          <c:spPr>
            <a:solidFill>
              <a:srgbClr val="A1ABB2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50F32C7-E1F7-4E2F-8F20-E5962EFD7323}" type="VALUE">
                      <a:rPr lang="en-US"/>
                      <a:pPr/>
                      <a:t>[VALUE]</a:t>
                    </a:fld>
                    <a:r>
                      <a:rPr lang="en-US"/>
                      <a:t>MW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759D-4664-AF15-79B10CAA6D4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16FCDBC0-77C5-406C-9FF6-F484AE31886E}" type="VALUE">
                      <a:rPr lang="en-US"/>
                      <a:pPr/>
                      <a:t>[VALUE]</a:t>
                    </a:fld>
                    <a:r>
                      <a:rPr lang="en-US"/>
                      <a:t>MW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C-759D-4664-AF15-79B10CAA6D4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EBB3FED-5C2C-497B-8871-6C91B661AE19}" type="VALUE">
                      <a:rPr lang="en-US"/>
                      <a:pPr/>
                      <a:t>[VALUE]</a:t>
                    </a:fld>
                    <a:r>
                      <a:rPr lang="en-US"/>
                      <a:t>MW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99EA-45AD-9760-411F7D90504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76F499A6-1656-4671-BA19-85AD30AC777E}" type="VALUE">
                      <a:rPr lang="en-US"/>
                      <a:pPr/>
                      <a:t>[VALUE]</a:t>
                    </a:fld>
                    <a:r>
                      <a:rPr lang="en-US"/>
                      <a:t> MW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99EA-45AD-9760-411F7D90504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8860D42-4AE1-4F68-8BCA-C2F6311FEB48}" type="VALUE">
                      <a:rPr lang="en-US"/>
                      <a:pPr/>
                      <a:t>[VALUE]</a:t>
                    </a:fld>
                    <a:r>
                      <a:rPr lang="en-US"/>
                      <a:t>MW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99EA-45AD-9760-411F7D90504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E5DFC78-8662-4C50-A59D-2DA0C0C7D960}" type="VALUE">
                      <a:rPr lang="en-US"/>
                      <a:pPr/>
                      <a:t>[VALUE]</a:t>
                    </a:fld>
                    <a:r>
                      <a:rPr lang="en-US"/>
                      <a:t>MW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99EA-45AD-9760-411F7D905044}"/>
                </c:ext>
              </c:extLst>
            </c:dLbl>
            <c:dLbl>
              <c:idx val="6"/>
              <c:layout>
                <c:manualLayout>
                  <c:x val="4.6883323404979501E-3"/>
                  <c:y val="-2.7532687478632359E-3"/>
                </c:manualLayout>
              </c:layout>
              <c:tx>
                <c:rich>
                  <a:bodyPr/>
                  <a:lstStyle/>
                  <a:p>
                    <a:fld id="{B08C0BDC-EFCD-4619-863B-0279599DBBE9}" type="VALUE">
                      <a:rPr lang="en-US"/>
                      <a:pPr/>
                      <a:t>[VALUE]</a:t>
                    </a:fld>
                    <a:r>
                      <a:rPr lang="en-US"/>
                      <a:t>MW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99EA-45AD-9760-411F7D90504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7BFFE0C4-A2AD-41B5-87DA-1CE096EA60D1}" type="VALUE">
                      <a:rPr lang="en-US"/>
                      <a:pPr/>
                      <a:t>[VALUE]</a:t>
                    </a:fld>
                    <a:r>
                      <a:rPr lang="en-US"/>
                      <a:t>MW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6-99EA-45AD-9760-411F7D90504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4FB159A-3744-4970-ADA3-A7EB0B14ED0C}" type="VALUE">
                      <a:rPr lang="en-US"/>
                      <a:pPr/>
                      <a:t>[VALUE]</a:t>
                    </a:fld>
                    <a:r>
                      <a:rPr lang="en-US"/>
                      <a:t>MW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99EA-45AD-9760-411F7D90504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68934EBA-6767-4BF2-96AA-72D8C3368482}" type="VALUE">
                      <a:rPr lang="en-US"/>
                      <a:pPr/>
                      <a:t>[VALUE]</a:t>
                    </a:fld>
                    <a:r>
                      <a:rPr lang="en-US"/>
                      <a:t>MW</a:t>
                    </a:r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A-99EA-45AD-9760-411F7D9050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('Fig 1.8 All UK SIC'!$C$38:$C$47,'Fig 1.8 All UK SIC'!$C$121)</c:f>
              <c:strCache>
                <c:ptCount val="11"/>
                <c:pt idx="0">
                  <c:v>Accommodation</c:v>
                </c:pt>
                <c:pt idx="1">
                  <c:v>Crop and animal production, hunting and related service activities</c:v>
                </c:pt>
                <c:pt idx="2">
                  <c:v>Education</c:v>
                </c:pt>
                <c:pt idx="3">
                  <c:v>Forestry and logging</c:v>
                </c:pt>
                <c:pt idx="4">
                  <c:v>Manufacture of wood and products of wood and cork, except furniture; manufacture of articles of straw and plaiting materials</c:v>
                </c:pt>
                <c:pt idx="5">
                  <c:v>Office administrative, office support and other business support activities</c:v>
                </c:pt>
                <c:pt idx="6">
                  <c:v>Sports activities and amusement and recreation activities</c:v>
                </c:pt>
                <c:pt idx="7">
                  <c:v>Retail trade, except of motor vehicles and motorcycles</c:v>
                </c:pt>
                <c:pt idx="8">
                  <c:v>Residential care activities</c:v>
                </c:pt>
                <c:pt idx="9">
                  <c:v>Real estate activities</c:v>
                </c:pt>
                <c:pt idx="10">
                  <c:v>Other </c:v>
                </c:pt>
              </c:strCache>
            </c:strRef>
          </c:cat>
          <c:val>
            <c:numRef>
              <c:f>('Fig 1.8 All UK SIC'!$E$38:$E$47,'Fig 1.8 All UK SIC'!$E$121)</c:f>
              <c:numCache>
                <c:formatCode>_(* #,##0.0_);_(* \(#,##0.0\);_(* "-"??_);_(@_)</c:formatCode>
                <c:ptCount val="11"/>
                <c:pt idx="0">
                  <c:v>773.55700000000002</c:v>
                </c:pt>
                <c:pt idx="1">
                  <c:v>1778.8309999999999</c:v>
                </c:pt>
                <c:pt idx="2">
                  <c:v>249.39</c:v>
                </c:pt>
                <c:pt idx="3">
                  <c:v>320.40800000000002</c:v>
                </c:pt>
                <c:pt idx="4">
                  <c:v>521.06700000000001</c:v>
                </c:pt>
                <c:pt idx="5">
                  <c:v>81.965999999999994</c:v>
                </c:pt>
                <c:pt idx="6">
                  <c:v>73.335999999999999</c:v>
                </c:pt>
                <c:pt idx="7">
                  <c:v>128.386</c:v>
                </c:pt>
                <c:pt idx="8">
                  <c:v>58.012</c:v>
                </c:pt>
                <c:pt idx="9">
                  <c:v>27.911000000000001</c:v>
                </c:pt>
                <c:pt idx="10">
                  <c:v>1467.8859999999997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59D-4664-AF15-79B10CAA6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09577744"/>
        <c:axId val="2128793744"/>
      </c:barChart>
      <c:catAx>
        <c:axId val="70957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chemeClr val="tx1"/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n-US"/>
          </a:p>
        </c:txPr>
        <c:crossAx val="2128793744"/>
        <c:crosses val="autoZero"/>
        <c:auto val="1"/>
        <c:lblAlgn val="ctr"/>
        <c:lblOffset val="100"/>
        <c:noMultiLvlLbl val="0"/>
      </c:catAx>
      <c:valAx>
        <c:axId val="2128793744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50000"/>
                  <a:lumOff val="50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r>
                  <a:rPr lang="en-GB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Verdana" panose="020B0604030504040204" pitchFamily="34" charset="0"/>
                    <a:ea typeface="Verdana" panose="020B0604030504040204" pitchFamily="34" charset="0"/>
                  </a:rPr>
                  <a:t>No. of installations/</a:t>
                </a:r>
              </a:p>
              <a:p>
                <a:pPr>
                  <a:defRPr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Verdana" panose="020B0604030504040204" pitchFamily="34" charset="0"/>
                    <a:ea typeface="Verdana" panose="020B0604030504040204" pitchFamily="34" charset="0"/>
                  </a:defRPr>
                </a:pPr>
                <a:r>
                  <a:rPr lang="en-GB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Verdana" panose="020B0604030504040204" pitchFamily="34" charset="0"/>
                    <a:ea typeface="Verdana" panose="020B0604030504040204" pitchFamily="34" charset="0"/>
                  </a:rPr>
                  <a:t>Capacity (MW)</a:t>
                </a:r>
              </a:p>
            </c:rich>
          </c:tx>
          <c:layout>
            <c:manualLayout>
              <c:xMode val="edge"/>
              <c:yMode val="edge"/>
              <c:x val="7.1041666666666666E-3"/>
              <c:y val="6.379063537421367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6350"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n-US"/>
          </a:p>
        </c:txPr>
        <c:crossAx val="709577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30512762345679012"/>
          <c:y val="0"/>
          <c:w val="0.48419876543209878"/>
          <c:h val="4.96851735667283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 2.1 heat gen., payments'!$C$32</c:f>
              <c:strCache>
                <c:ptCount val="1"/>
                <c:pt idx="0">
                  <c:v>Heat generated</c:v>
                </c:pt>
              </c:strCache>
            </c:strRef>
          </c:tx>
          <c:spPr>
            <a:solidFill>
              <a:srgbClr val="A1ABB2"/>
            </a:solidFill>
            <a:ln w="3175"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42-42E8-A929-F04A8CB1DA3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42-42E8-A929-F04A8CB1DA3B}"/>
                </c:ext>
              </c:extLst>
            </c:dLbl>
            <c:dLbl>
              <c:idx val="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42-42E8-A929-F04A8CB1DA3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42-42E8-A929-F04A8CB1DA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ysClr val="windowText" lastClr="000000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 2.1 heat gen., payments'!$B$33:$B$43</c:f>
              <c:strCache>
                <c:ptCount val="11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  <c:pt idx="10">
                  <c:v>2021-22</c:v>
                </c:pt>
              </c:strCache>
            </c:strRef>
          </c:cat>
          <c:val>
            <c:numRef>
              <c:f>'Fig 2.1 heat gen., payments'!$C$33:$C$43</c:f>
              <c:numCache>
                <c:formatCode>#,##0</c:formatCode>
                <c:ptCount val="11"/>
                <c:pt idx="0" formatCode="#,##0.0">
                  <c:v>0.13475499999999999</c:v>
                </c:pt>
                <c:pt idx="1">
                  <c:v>167.81444052700252</c:v>
                </c:pt>
                <c:pt idx="2">
                  <c:v>709.72768243744474</c:v>
                </c:pt>
                <c:pt idx="3">
                  <c:v>1777.8279702597367</c:v>
                </c:pt>
                <c:pt idx="4">
                  <c:v>3612.71731155107</c:v>
                </c:pt>
                <c:pt idx="5">
                  <c:v>4810.1854951779696</c:v>
                </c:pt>
                <c:pt idx="6">
                  <c:v>5876.0234386593474</c:v>
                </c:pt>
                <c:pt idx="7">
                  <c:v>8227.1762925665535</c:v>
                </c:pt>
                <c:pt idx="8">
                  <c:v>9173.9297367463732</c:v>
                </c:pt>
                <c:pt idx="9">
                  <c:v>11093.45219318236</c:v>
                </c:pt>
                <c:pt idx="10">
                  <c:v>10514.815639720799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42-42E8-A929-F04A8CB1DA3B}"/>
            </c:ext>
          </c:extLst>
        </c:ser>
        <c:ser>
          <c:idx val="3"/>
          <c:order val="3"/>
          <c:tx>
            <c:v>Filler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 2.1 heat gen., payments'!$B$33:$B$43</c:f>
              <c:strCache>
                <c:ptCount val="11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  <c:pt idx="10">
                  <c:v>2021-22</c:v>
                </c:pt>
              </c:strCache>
            </c:strRef>
          </c:cat>
          <c:val>
            <c:numLit>
              <c:formatCode>General</c:formatCode>
              <c:ptCount val="10"/>
            </c:numLit>
          </c:val>
          <c:extLst>
            <c:ext xmlns:c16="http://schemas.microsoft.com/office/drawing/2014/chart" uri="{C3380CC4-5D6E-409C-BE32-E72D297353CC}">
              <c16:uniqueId val="{00000005-3242-42E8-A929-F04A8CB1D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1014017616"/>
        <c:axId val="958162400"/>
      </c:barChart>
      <c:barChart>
        <c:barDir val="col"/>
        <c:grouping val="clustered"/>
        <c:varyColors val="0"/>
        <c:ser>
          <c:idx val="2"/>
          <c:order val="1"/>
          <c:tx>
            <c:v>Filler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 2.1 heat gen., payments'!$B$33:$B$43</c:f>
              <c:strCache>
                <c:ptCount val="11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  <c:pt idx="10">
                  <c:v>2021-22</c:v>
                </c:pt>
              </c:strCache>
            </c:strRef>
          </c:cat>
          <c:val>
            <c:numLit>
              <c:formatCode>General</c:formatCode>
              <c:ptCount val="10"/>
            </c:numLit>
          </c:val>
          <c:extLst>
            <c:ext xmlns:c16="http://schemas.microsoft.com/office/drawing/2014/chart" uri="{C3380CC4-5D6E-409C-BE32-E72D297353CC}">
              <c16:uniqueId val="{00000006-3242-42E8-A929-F04A8CB1DA3B}"/>
            </c:ext>
          </c:extLst>
        </c:ser>
        <c:ser>
          <c:idx val="1"/>
          <c:order val="2"/>
          <c:tx>
            <c:strRef>
              <c:f>'Fig 2.1 heat gen., payments'!$E$32</c:f>
              <c:strCache>
                <c:ptCount val="1"/>
                <c:pt idx="0">
                  <c:v>Payments made</c:v>
                </c:pt>
              </c:strCache>
            </c:strRef>
          </c:tx>
          <c:spPr>
            <a:solidFill>
              <a:srgbClr val="45286F"/>
            </a:solidFill>
            <a:ln w="3175">
              <a:solidFill>
                <a:schemeClr val="tx1"/>
              </a:solidFill>
            </a:ln>
            <a:effectLst/>
          </c:spPr>
          <c:invertIfNegative val="0"/>
          <c:dLbls>
            <c:dLbl>
              <c:idx val="0"/>
              <c:numFmt formatCode="&quot;£&quot;#,##0.0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ysClr val="windowText" lastClr="000000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42-42E8-A929-F04A8CB1DA3B}"/>
                </c:ext>
              </c:extLst>
            </c:dLbl>
            <c:dLbl>
              <c:idx val="1"/>
              <c:numFmt formatCode="&quot;£&quot;#,##0.0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ysClr val="windowText" lastClr="000000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42-42E8-A929-F04A8CB1DA3B}"/>
                </c:ext>
              </c:extLst>
            </c:dLbl>
            <c:dLbl>
              <c:idx val="2"/>
              <c:numFmt formatCode="&quot;£&quot;#,##0.0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ysClr val="windowText" lastClr="000000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42-42E8-A929-F04A8CB1DA3B}"/>
                </c:ext>
              </c:extLst>
            </c:dLbl>
            <c:dLbl>
              <c:idx val="3"/>
              <c:numFmt formatCode="&quot;£&quot;#,##0.0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700" b="1" i="0" u="none" strike="noStrike" kern="1200" baseline="0">
                      <a:solidFill>
                        <a:sysClr val="windowText" lastClr="000000"/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42-42E8-A929-F04A8CB1DA3B}"/>
                </c:ext>
              </c:extLst>
            </c:dLbl>
            <c:numFmt formatCode="&quot;£&quot;#,##0.0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700" b="1" i="0" u="none" strike="noStrike" kern="1200" baseline="0">
                    <a:solidFill>
                      <a:schemeClr val="bg1"/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 2.1 heat gen., payments'!$B$33:$B$43</c:f>
              <c:strCache>
                <c:ptCount val="11"/>
                <c:pt idx="0">
                  <c:v>2011-12</c:v>
                </c:pt>
                <c:pt idx="1">
                  <c:v>2012-13</c:v>
                </c:pt>
                <c:pt idx="2">
                  <c:v>2013-14</c:v>
                </c:pt>
                <c:pt idx="3">
                  <c:v>2014-15</c:v>
                </c:pt>
                <c:pt idx="4">
                  <c:v>2015-16</c:v>
                </c:pt>
                <c:pt idx="5">
                  <c:v>2016-17</c:v>
                </c:pt>
                <c:pt idx="6">
                  <c:v>2017-18</c:v>
                </c:pt>
                <c:pt idx="7">
                  <c:v>2018-19</c:v>
                </c:pt>
                <c:pt idx="8">
                  <c:v>2019-20</c:v>
                </c:pt>
                <c:pt idx="9">
                  <c:v>2020-21</c:v>
                </c:pt>
                <c:pt idx="10">
                  <c:v>2021-22</c:v>
                </c:pt>
              </c:strCache>
            </c:strRef>
          </c:cat>
          <c:val>
            <c:numRef>
              <c:f>'Fig 2.1 heat gen., payments'!$E$33:$E$43</c:f>
              <c:numCache>
                <c:formatCode>"£"#,##0</c:formatCode>
                <c:ptCount val="11"/>
                <c:pt idx="0">
                  <c:v>9707.49</c:v>
                </c:pt>
                <c:pt idx="1">
                  <c:v>7245866.5543747777</c:v>
                </c:pt>
                <c:pt idx="2">
                  <c:v>33149546.215033054</c:v>
                </c:pt>
                <c:pt idx="3">
                  <c:v>92043044.93000026</c:v>
                </c:pt>
                <c:pt idx="4">
                  <c:v>191292026.09788853</c:v>
                </c:pt>
                <c:pt idx="5">
                  <c:v>247298465.3621411</c:v>
                </c:pt>
                <c:pt idx="6">
                  <c:v>297135493.19000143</c:v>
                </c:pt>
                <c:pt idx="7">
                  <c:v>402347287.19479662</c:v>
                </c:pt>
                <c:pt idx="8">
                  <c:v>442718218.87731183</c:v>
                </c:pt>
                <c:pt idx="9">
                  <c:v>520754465.51226062</c:v>
                </c:pt>
                <c:pt idx="10">
                  <c:v>514857993.97464442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242-42E8-A929-F04A8CB1D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921031952"/>
        <c:axId val="958156160"/>
      </c:barChart>
      <c:catAx>
        <c:axId val="101401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n-US"/>
          </a:p>
        </c:txPr>
        <c:crossAx val="958162400"/>
        <c:crosses val="autoZero"/>
        <c:auto val="1"/>
        <c:lblAlgn val="ctr"/>
        <c:lblOffset val="100"/>
        <c:noMultiLvlLbl val="0"/>
      </c:catAx>
      <c:valAx>
        <c:axId val="95816240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50000"/>
                  <a:lumOff val="50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r>
                  <a:rPr lang="en-GB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Verdana" panose="020B0604030504040204" pitchFamily="34" charset="0"/>
                    <a:ea typeface="Verdana" panose="020B0604030504040204" pitchFamily="34" charset="0"/>
                  </a:rPr>
                  <a:t>Heat generated (GWh)</a:t>
                </a:r>
              </a:p>
            </c:rich>
          </c:tx>
          <c:layout>
            <c:manualLayout>
              <c:xMode val="edge"/>
              <c:yMode val="edge"/>
              <c:x val="1.4364129921010514E-2"/>
              <c:y val="0.2241164658634538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Verdana" panose="020B0604030504040204" pitchFamily="34" charset="0"/>
                  <a:ea typeface="Verdana" panose="020B0604030504040204" pitchFamily="34" charset="0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6350"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n-US"/>
          </a:p>
        </c:txPr>
        <c:crossAx val="1014017616"/>
        <c:crosses val="autoZero"/>
        <c:crossBetween val="between"/>
      </c:valAx>
      <c:valAx>
        <c:axId val="958156160"/>
        <c:scaling>
          <c:orientation val="minMax"/>
        </c:scaling>
        <c:delete val="0"/>
        <c:axPos val="r"/>
        <c:numFmt formatCode="&quot;£&quot;#,##0" sourceLinked="0"/>
        <c:majorTickMark val="out"/>
        <c:minorTickMark val="none"/>
        <c:tickLblPos val="nextTo"/>
        <c:spPr>
          <a:noFill/>
          <a:ln w="6350"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Verdana" panose="020B0604030504040204" pitchFamily="34" charset="0"/>
                <a:ea typeface="Verdana" panose="020B0604030504040204" pitchFamily="34" charset="0"/>
                <a:cs typeface="+mn-cs"/>
              </a:defRPr>
            </a:pPr>
            <a:endParaRPr lang="en-US"/>
          </a:p>
        </c:txPr>
        <c:crossAx val="921031952"/>
        <c:crosses val="max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0.95637839506172839"/>
                <c:y val="0.18718636363636368"/>
              </c:manualLayout>
            </c:layout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  <a:latin typeface="Verdana" panose="020B0604030504040204" pitchFamily="34" charset="0"/>
                      <a:ea typeface="Verdana" panose="020B0604030504040204" pitchFamily="34" charset="0"/>
                      <a:cs typeface="+mn-cs"/>
                    </a:defRPr>
                  </a:pPr>
                  <a:r>
                    <a:rPr lang="en-GB"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  <a:latin typeface="Verdana" panose="020B0604030504040204" pitchFamily="34" charset="0"/>
                      <a:ea typeface="Verdana" panose="020B0604030504040204" pitchFamily="34" charset="0"/>
                    </a:rPr>
                    <a:t>Annual payments (£m)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Verdana" panose="020B0604030504040204" pitchFamily="34" charset="0"/>
                    <a:ea typeface="Verdana" panose="020B0604030504040204" pitchFamily="34" charset="0"/>
                    <a:cs typeface="+mn-cs"/>
                  </a:defRPr>
                </a:pPr>
                <a:endParaRPr lang="en-US"/>
              </a:p>
            </c:txPr>
          </c:dispUnitsLbl>
        </c:dispUnits>
      </c:valAx>
      <c:catAx>
        <c:axId val="921031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581561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egendEntry>
        <c:idx val="1"/>
        <c:delete val="1"/>
      </c:legendEntry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506621</xdr:colOff>
      <xdr:row>3</xdr:row>
      <xdr:rowOff>154032</xdr:rowOff>
    </xdr:to>
    <xdr:pic>
      <xdr:nvPicPr>
        <xdr:cNvPr id="3" name="Picture 2" descr="image of the Ofgem logo" title="Ofgem logo">
          <a:extLst>
            <a:ext uri="{FF2B5EF4-FFF2-40B4-BE49-F238E27FC236}">
              <a16:creationId xmlns:a16="http://schemas.microsoft.com/office/drawing/2014/main" id="{D8DE0C4A-73F4-4DB2-B83F-534D2CFFD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86296" cy="72553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1456353</xdr:colOff>
      <xdr:row>3</xdr:row>
      <xdr:rowOff>19589</xdr:rowOff>
    </xdr:to>
    <xdr:pic>
      <xdr:nvPicPr>
        <xdr:cNvPr id="2" name="Picture 1" descr="image of the Ofgem logo" title="Ofgem logo">
          <a:extLst>
            <a:ext uri="{FF2B5EF4-FFF2-40B4-BE49-F238E27FC236}">
              <a16:creationId xmlns:a16="http://schemas.microsoft.com/office/drawing/2014/main" id="{361CEE3C-ADE1-4309-88A9-20E0EA3BA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92978" cy="5625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78403</xdr:colOff>
      <xdr:row>3</xdr:row>
      <xdr:rowOff>48164</xdr:rowOff>
    </xdr:to>
    <xdr:pic>
      <xdr:nvPicPr>
        <xdr:cNvPr id="16" name="Picture 15" descr="image of the Ofgem logo" title="Ofgem logo">
          <a:extLst>
            <a:ext uri="{FF2B5EF4-FFF2-40B4-BE49-F238E27FC236}">
              <a16:creationId xmlns:a16="http://schemas.microsoft.com/office/drawing/2014/main" id="{CC5008A8-0149-42CF-A680-8B6A86A80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92978" cy="56251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8</xdr:row>
      <xdr:rowOff>0</xdr:rowOff>
    </xdr:from>
    <xdr:to>
      <xdr:col>7</xdr:col>
      <xdr:colOff>133350</xdr:colOff>
      <xdr:row>53</xdr:row>
      <xdr:rowOff>19050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1798077-0D11-4E0B-9901-99870FFFDEEB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t="3484"/>
        <a:stretch/>
      </xdr:blipFill>
      <xdr:spPr bwMode="auto">
        <a:xfrm>
          <a:off x="228600" y="1409700"/>
          <a:ext cx="6067425" cy="77533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7</xdr:row>
      <xdr:rowOff>173036</xdr:rowOff>
    </xdr:from>
    <xdr:to>
      <xdr:col>5</xdr:col>
      <xdr:colOff>559349</xdr:colOff>
      <xdr:row>24</xdr:row>
      <xdr:rowOff>149261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F248E3C-DF8B-43F9-80C4-4E91D0F4A272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983278</xdr:colOff>
      <xdr:row>3</xdr:row>
      <xdr:rowOff>19589</xdr:rowOff>
    </xdr:to>
    <xdr:pic>
      <xdr:nvPicPr>
        <xdr:cNvPr id="4" name="Picture 3" descr="image of the Ofgem logo" title="Ofgem logo">
          <a:extLst>
            <a:ext uri="{FF2B5EF4-FFF2-40B4-BE49-F238E27FC236}">
              <a16:creationId xmlns:a16="http://schemas.microsoft.com/office/drawing/2014/main" id="{88E587A2-7013-44B4-B3EE-E188DD590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92978" cy="5625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161926</xdr:colOff>
      <xdr:row>8</xdr:row>
      <xdr:rowOff>57150</xdr:rowOff>
    </xdr:from>
    <xdr:to>
      <xdr:col>6</xdr:col>
      <xdr:colOff>920751</xdr:colOff>
      <xdr:row>28</xdr:row>
      <xdr:rowOff>107719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F04DBF6-D1C6-4ED8-B4E9-C824D0F49D76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240328</xdr:colOff>
      <xdr:row>3</xdr:row>
      <xdr:rowOff>19589</xdr:rowOff>
    </xdr:to>
    <xdr:pic>
      <xdr:nvPicPr>
        <xdr:cNvPr id="5" name="Picture 4" descr="image of the Ofgem logo" title="Ofgem logo">
          <a:extLst>
            <a:ext uri="{FF2B5EF4-FFF2-40B4-BE49-F238E27FC236}">
              <a16:creationId xmlns:a16="http://schemas.microsoft.com/office/drawing/2014/main" id="{C60BBA25-DE8B-4AE1-923E-D4090DB8A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92978" cy="5625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2221528</xdr:colOff>
      <xdr:row>3</xdr:row>
      <xdr:rowOff>48164</xdr:rowOff>
    </xdr:to>
    <xdr:pic>
      <xdr:nvPicPr>
        <xdr:cNvPr id="4" name="Picture 3" descr="image of the Ofgem logo" title="Ofgem logo">
          <a:extLst>
            <a:ext uri="{FF2B5EF4-FFF2-40B4-BE49-F238E27FC236}">
              <a16:creationId xmlns:a16="http://schemas.microsoft.com/office/drawing/2014/main" id="{E67E107F-5991-429F-A0D9-51C600DE2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92978" cy="56251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726103</xdr:colOff>
      <xdr:row>3</xdr:row>
      <xdr:rowOff>48164</xdr:rowOff>
    </xdr:to>
    <xdr:pic>
      <xdr:nvPicPr>
        <xdr:cNvPr id="2" name="Picture 1" descr="image of the Ofgem logo" title="Ofgem logo">
          <a:extLst>
            <a:ext uri="{FF2B5EF4-FFF2-40B4-BE49-F238E27FC236}">
              <a16:creationId xmlns:a16="http://schemas.microsoft.com/office/drawing/2014/main" id="{1A1DA1DC-89D1-4A90-BB1A-B7E9C4D08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92978" cy="56251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211753</xdr:colOff>
      <xdr:row>3</xdr:row>
      <xdr:rowOff>19589</xdr:rowOff>
    </xdr:to>
    <xdr:pic>
      <xdr:nvPicPr>
        <xdr:cNvPr id="2" name="Picture 1" descr="image of the Ofgem logo" title="Ofgem logo">
          <a:extLst>
            <a:ext uri="{FF2B5EF4-FFF2-40B4-BE49-F238E27FC236}">
              <a16:creationId xmlns:a16="http://schemas.microsoft.com/office/drawing/2014/main" id="{C3105BD7-4B6A-41E0-9561-1E58C7D0D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92978" cy="56251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2221528</xdr:colOff>
      <xdr:row>3</xdr:row>
      <xdr:rowOff>19589</xdr:rowOff>
    </xdr:to>
    <xdr:pic>
      <xdr:nvPicPr>
        <xdr:cNvPr id="2" name="Picture 1" descr="image of the Ofgem logo" title="Ofgem logo">
          <a:extLst>
            <a:ext uri="{FF2B5EF4-FFF2-40B4-BE49-F238E27FC236}">
              <a16:creationId xmlns:a16="http://schemas.microsoft.com/office/drawing/2014/main" id="{7BFFD5E5-FD87-4355-A180-3752DD5A4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92978" cy="562514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10</xdr:row>
      <xdr:rowOff>12699</xdr:rowOff>
    </xdr:from>
    <xdr:to>
      <xdr:col>4</xdr:col>
      <xdr:colOff>1077375</xdr:colOff>
      <xdr:row>24</xdr:row>
      <xdr:rowOff>155124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249B8DE-EFC3-4053-B931-BC2A1B12C66D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2221528</xdr:colOff>
      <xdr:row>3</xdr:row>
      <xdr:rowOff>19589</xdr:rowOff>
    </xdr:to>
    <xdr:pic>
      <xdr:nvPicPr>
        <xdr:cNvPr id="2" name="Picture 1" descr="image of the Ofgem logo" title="Ofgem logo">
          <a:extLst>
            <a:ext uri="{FF2B5EF4-FFF2-40B4-BE49-F238E27FC236}">
              <a16:creationId xmlns:a16="http://schemas.microsoft.com/office/drawing/2014/main" id="{E818A007-0DB4-45A6-890E-28C6A0287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92978" cy="56251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2</xdr:col>
      <xdr:colOff>354628</xdr:colOff>
      <xdr:row>3</xdr:row>
      <xdr:rowOff>44989</xdr:rowOff>
    </xdr:to>
    <xdr:pic>
      <xdr:nvPicPr>
        <xdr:cNvPr id="2" name="Picture 1" descr="image of the Ofgem logo" title="Ofgem logo">
          <a:extLst>
            <a:ext uri="{FF2B5EF4-FFF2-40B4-BE49-F238E27FC236}">
              <a16:creationId xmlns:a16="http://schemas.microsoft.com/office/drawing/2014/main" id="{AD6F33E0-B9BE-4407-A5E9-EE2D9B84C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575"/>
          <a:ext cx="2389803" cy="5625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1162012</xdr:colOff>
      <xdr:row>3</xdr:row>
      <xdr:rowOff>18282</xdr:rowOff>
    </xdr:to>
    <xdr:pic>
      <xdr:nvPicPr>
        <xdr:cNvPr id="2" name="Picture 1" descr="image of the Ofgem logo" title="Ofgem logo">
          <a:extLst>
            <a:ext uri="{FF2B5EF4-FFF2-40B4-BE49-F238E27FC236}">
              <a16:creationId xmlns:a16="http://schemas.microsoft.com/office/drawing/2014/main" id="{6F5A43FA-AF45-48D9-9F3A-947168A23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27237" cy="589782"/>
        </a:xfrm>
        <a:prstGeom prst="rect">
          <a:avLst/>
        </a:prstGeom>
      </xdr:spPr>
    </xdr:pic>
    <xdr:clientData/>
  </xdr:twoCellAnchor>
  <xdr:twoCellAnchor>
    <xdr:from>
      <xdr:col>1</xdr:col>
      <xdr:colOff>6352</xdr:colOff>
      <xdr:row>8</xdr:row>
      <xdr:rowOff>53975</xdr:rowOff>
    </xdr:from>
    <xdr:to>
      <xdr:col>8</xdr:col>
      <xdr:colOff>387351</xdr:colOff>
      <xdr:row>30</xdr:row>
      <xdr:rowOff>32525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35EF653-7D2A-4828-9432-E0584CB67C22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2</xdr:col>
      <xdr:colOff>354628</xdr:colOff>
      <xdr:row>3</xdr:row>
      <xdr:rowOff>44989</xdr:rowOff>
    </xdr:to>
    <xdr:pic>
      <xdr:nvPicPr>
        <xdr:cNvPr id="2" name="Picture 1" descr="image of the Ofgem logo" title="Ofgem logo">
          <a:extLst>
            <a:ext uri="{FF2B5EF4-FFF2-40B4-BE49-F238E27FC236}">
              <a16:creationId xmlns:a16="http://schemas.microsoft.com/office/drawing/2014/main" id="{F40086A6-3B52-4EA1-BCC1-4B7A9B877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400"/>
          <a:ext cx="2389803" cy="5656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44451</xdr:colOff>
      <xdr:row>9</xdr:row>
      <xdr:rowOff>21771</xdr:rowOff>
    </xdr:from>
    <xdr:to>
      <xdr:col>6</xdr:col>
      <xdr:colOff>555451</xdr:colOff>
      <xdr:row>32</xdr:row>
      <xdr:rowOff>54429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0640699-FB05-4435-BFCC-B2032645905E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1018657</xdr:colOff>
      <xdr:row>3</xdr:row>
      <xdr:rowOff>25485</xdr:rowOff>
    </xdr:to>
    <xdr:pic>
      <xdr:nvPicPr>
        <xdr:cNvPr id="3" name="Picture 2" descr="image of the Ofgem logo" title="Ofgem logo">
          <a:extLst>
            <a:ext uri="{FF2B5EF4-FFF2-40B4-BE49-F238E27FC236}">
              <a16:creationId xmlns:a16="http://schemas.microsoft.com/office/drawing/2014/main" id="{F9D28476-7E31-4BA9-8F85-61D4FC71A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89803" cy="5593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26613</xdr:colOff>
      <xdr:row>8</xdr:row>
      <xdr:rowOff>25586</xdr:rowOff>
    </xdr:from>
    <xdr:to>
      <xdr:col>6</xdr:col>
      <xdr:colOff>258213</xdr:colOff>
      <xdr:row>29</xdr:row>
      <xdr:rowOff>179668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2EDDE8E-A704-4CDB-A803-F37F603C54A2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143771</xdr:colOff>
      <xdr:row>3</xdr:row>
      <xdr:rowOff>18282</xdr:rowOff>
    </xdr:to>
    <xdr:pic>
      <xdr:nvPicPr>
        <xdr:cNvPr id="4" name="Picture 3" descr="image of the Ofgem logo" title="Ofgem logo">
          <a:extLst>
            <a:ext uri="{FF2B5EF4-FFF2-40B4-BE49-F238E27FC236}">
              <a16:creationId xmlns:a16="http://schemas.microsoft.com/office/drawing/2014/main" id="{96C83568-1145-4632-8934-634ABF5E5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96153" cy="55616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28761</xdr:colOff>
      <xdr:row>7</xdr:row>
      <xdr:rowOff>28574</xdr:rowOff>
    </xdr:from>
    <xdr:to>
      <xdr:col>5</xdr:col>
      <xdr:colOff>314325</xdr:colOff>
      <xdr:row>27</xdr:row>
      <xdr:rowOff>107246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F8793DC-55B9-48A9-872E-047E7F6EA7BA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412712</xdr:colOff>
      <xdr:row>3</xdr:row>
      <xdr:rowOff>18282</xdr:rowOff>
    </xdr:to>
    <xdr:pic>
      <xdr:nvPicPr>
        <xdr:cNvPr id="3" name="Picture 2" descr="image of the Ofgem logo" title="Ofgem logo">
          <a:extLst>
            <a:ext uri="{FF2B5EF4-FFF2-40B4-BE49-F238E27FC236}">
              <a16:creationId xmlns:a16="http://schemas.microsoft.com/office/drawing/2014/main" id="{FBA7F733-A40A-440A-9673-C0E506B04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96153" cy="55616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420742</xdr:colOff>
      <xdr:row>3</xdr:row>
      <xdr:rowOff>48724</xdr:rowOff>
    </xdr:to>
    <xdr:pic>
      <xdr:nvPicPr>
        <xdr:cNvPr id="4" name="Picture 3" descr="image of the Ofgem logo" title="Ofgem logo">
          <a:extLst>
            <a:ext uri="{FF2B5EF4-FFF2-40B4-BE49-F238E27FC236}">
              <a16:creationId xmlns:a16="http://schemas.microsoft.com/office/drawing/2014/main" id="{E234485D-4640-4E32-B3E0-8D6AD7FC9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96153" cy="552989"/>
        </a:xfrm>
        <a:prstGeom prst="rect">
          <a:avLst/>
        </a:prstGeom>
      </xdr:spPr>
    </xdr:pic>
    <xdr:clientData/>
  </xdr:twoCellAnchor>
  <xdr:twoCellAnchor>
    <xdr:from>
      <xdr:col>0</xdr:col>
      <xdr:colOff>92821</xdr:colOff>
      <xdr:row>8</xdr:row>
      <xdr:rowOff>24090</xdr:rowOff>
    </xdr:from>
    <xdr:to>
      <xdr:col>5</xdr:col>
      <xdr:colOff>929912</xdr:colOff>
      <xdr:row>33</xdr:row>
      <xdr:rowOff>148235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11E8158-5EEF-4A44-90C8-40EE0F64DF01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7</xdr:row>
      <xdr:rowOff>152400</xdr:rowOff>
    </xdr:from>
    <xdr:to>
      <xdr:col>5</xdr:col>
      <xdr:colOff>568325</xdr:colOff>
      <xdr:row>26</xdr:row>
      <xdr:rowOff>97155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BC2C6E1-C333-450C-8F22-AF43C5DFB98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2208828</xdr:colOff>
      <xdr:row>3</xdr:row>
      <xdr:rowOff>6889</xdr:rowOff>
    </xdr:to>
    <xdr:pic>
      <xdr:nvPicPr>
        <xdr:cNvPr id="4" name="Picture 3" descr="image of the Ofgem logo" title="Ofgem logo">
          <a:extLst>
            <a:ext uri="{FF2B5EF4-FFF2-40B4-BE49-F238E27FC236}">
              <a16:creationId xmlns:a16="http://schemas.microsoft.com/office/drawing/2014/main" id="{78FD7B1D-A5AC-4374-8E36-914408666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92978" cy="55616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678478</xdr:colOff>
      <xdr:row>3</xdr:row>
      <xdr:rowOff>44989</xdr:rowOff>
    </xdr:to>
    <xdr:pic>
      <xdr:nvPicPr>
        <xdr:cNvPr id="14" name="Picture 13" descr="image of the Ofgem logo" title="Ofgem logo">
          <a:extLst>
            <a:ext uri="{FF2B5EF4-FFF2-40B4-BE49-F238E27FC236}">
              <a16:creationId xmlns:a16="http://schemas.microsoft.com/office/drawing/2014/main" id="{295AAF59-C34B-49E0-8E0B-B66B895DC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88203" cy="591089"/>
        </a:xfrm>
        <a:prstGeom prst="rect">
          <a:avLst/>
        </a:prstGeom>
      </xdr:spPr>
    </xdr:pic>
    <xdr:clientData/>
  </xdr:twoCellAnchor>
  <xdr:twoCellAnchor>
    <xdr:from>
      <xdr:col>0</xdr:col>
      <xdr:colOff>57149</xdr:colOff>
      <xdr:row>9</xdr:row>
      <xdr:rowOff>47625</xdr:rowOff>
    </xdr:from>
    <xdr:to>
      <xdr:col>7</xdr:col>
      <xdr:colOff>123649</xdr:colOff>
      <xdr:row>29</xdr:row>
      <xdr:rowOff>171000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F8B7C6D-A6A7-4143-BBC9-CB27BFB70093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379269</xdr:colOff>
      <xdr:row>9</xdr:row>
      <xdr:rowOff>114876</xdr:rowOff>
    </xdr:from>
    <xdr:to>
      <xdr:col>3</xdr:col>
      <xdr:colOff>319494</xdr:colOff>
      <xdr:row>30</xdr:row>
      <xdr:rowOff>29176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4C5D69B-AF69-40C0-BAFA-011E0373453B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792778</xdr:colOff>
      <xdr:row>3</xdr:row>
      <xdr:rowOff>19589</xdr:rowOff>
    </xdr:to>
    <xdr:pic>
      <xdr:nvPicPr>
        <xdr:cNvPr id="4" name="Picture 3" descr="image of the Ofgem logo" title="Ofgem logo">
          <a:extLst>
            <a:ext uri="{FF2B5EF4-FFF2-40B4-BE49-F238E27FC236}">
              <a16:creationId xmlns:a16="http://schemas.microsoft.com/office/drawing/2014/main" id="{6F4C4BA8-3155-4384-AE75-30BD4346E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392978" cy="5625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ons.gov.uk/methodology/classificationsandstandards/ukstandardindustrialclassificationofeconomicactivities/uksic2007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ons.gov.uk/methodology/classificationsandstandards/ukstandardindustrialclassificationofeconomicactivities/uksic200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B62AD-910C-4AA8-A945-3E8210643534}">
  <sheetPr>
    <pageSetUpPr autoPageBreaks="0"/>
  </sheetPr>
  <dimension ref="A5:Q37"/>
  <sheetViews>
    <sheetView showGridLines="0" tabSelected="1" workbookViewId="0">
      <selection activeCell="B8" sqref="B8"/>
    </sheetView>
  </sheetViews>
  <sheetFormatPr defaultRowHeight="14.5"/>
  <cols>
    <col min="1" max="1" width="2.453125" customWidth="1"/>
    <col min="2" max="2" width="18.26953125" customWidth="1"/>
    <col min="3" max="3" width="16.453125" customWidth="1"/>
    <col min="4" max="4" width="91.81640625" customWidth="1"/>
  </cols>
  <sheetData>
    <row r="5" spans="2:17" ht="17.5">
      <c r="B5" s="8" t="s">
        <v>322</v>
      </c>
      <c r="C5" s="8"/>
      <c r="D5" s="8"/>
    </row>
    <row r="6" spans="2:17" ht="15.5">
      <c r="B6" s="14" t="s">
        <v>279</v>
      </c>
      <c r="C6" s="30"/>
      <c r="D6" s="30"/>
    </row>
    <row r="7" spans="2:17">
      <c r="B7" s="12"/>
      <c r="C7" s="12"/>
      <c r="D7" s="12"/>
    </row>
    <row r="8" spans="2:17">
      <c r="B8" s="48" t="s">
        <v>323</v>
      </c>
      <c r="C8" s="48"/>
      <c r="D8" s="48"/>
    </row>
    <row r="9" spans="2:17">
      <c r="B9" s="48" t="s">
        <v>278</v>
      </c>
      <c r="C9" s="48"/>
      <c r="D9" s="48"/>
    </row>
    <row r="10" spans="2:17" ht="17.5">
      <c r="B10" s="7"/>
      <c r="C10" s="7"/>
      <c r="D10" s="7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7"/>
    </row>
    <row r="11" spans="2:17">
      <c r="B11" s="28" t="s">
        <v>63</v>
      </c>
      <c r="C11" s="12"/>
      <c r="D11" s="12"/>
    </row>
    <row r="12" spans="2:17">
      <c r="B12" s="31" t="s">
        <v>55</v>
      </c>
      <c r="C12" s="12"/>
      <c r="D12" s="12"/>
    </row>
    <row r="13" spans="2:17">
      <c r="B13" s="31" t="s">
        <v>56</v>
      </c>
      <c r="C13" s="12"/>
      <c r="D13" s="12"/>
    </row>
    <row r="14" spans="2:17">
      <c r="B14" s="31" t="s">
        <v>253</v>
      </c>
      <c r="C14" s="12"/>
      <c r="D14" s="12"/>
    </row>
    <row r="15" spans="2:17">
      <c r="B15" s="31" t="s">
        <v>62</v>
      </c>
      <c r="C15" s="12"/>
      <c r="D15" s="12"/>
    </row>
    <row r="16" spans="2:17">
      <c r="B16" s="31" t="s">
        <v>58</v>
      </c>
      <c r="C16" s="12"/>
      <c r="D16" s="12"/>
    </row>
    <row r="17" spans="1:4">
      <c r="B17" s="31" t="s">
        <v>254</v>
      </c>
      <c r="C17" s="12"/>
      <c r="D17" s="12"/>
    </row>
    <row r="18" spans="1:4" s="7" customFormat="1">
      <c r="B18" s="31" t="s">
        <v>388</v>
      </c>
      <c r="C18" s="12"/>
      <c r="D18" s="12"/>
    </row>
    <row r="19" spans="1:4">
      <c r="A19" s="46"/>
      <c r="B19" s="31" t="s">
        <v>367</v>
      </c>
      <c r="C19" s="12"/>
      <c r="D19" s="12"/>
    </row>
    <row r="20" spans="1:4" s="7" customFormat="1">
      <c r="A20" s="46"/>
      <c r="B20" s="31" t="s">
        <v>389</v>
      </c>
      <c r="C20" s="12"/>
      <c r="D20" s="12"/>
    </row>
    <row r="21" spans="1:4">
      <c r="A21" s="46"/>
      <c r="B21" s="31" t="s">
        <v>304</v>
      </c>
      <c r="C21" s="12"/>
      <c r="D21" s="12"/>
    </row>
    <row r="22" spans="1:4">
      <c r="A22" s="46"/>
      <c r="B22" s="31" t="s">
        <v>390</v>
      </c>
      <c r="C22" s="12"/>
      <c r="D22" s="12"/>
    </row>
    <row r="23" spans="1:4">
      <c r="A23" s="46"/>
      <c r="B23" s="31" t="s">
        <v>257</v>
      </c>
      <c r="C23" s="12"/>
      <c r="D23" s="12"/>
    </row>
    <row r="24" spans="1:4" s="7" customFormat="1">
      <c r="A24" s="46"/>
      <c r="B24" s="31" t="s">
        <v>258</v>
      </c>
      <c r="C24" s="12"/>
      <c r="D24" s="12"/>
    </row>
    <row r="25" spans="1:4" s="7" customFormat="1">
      <c r="A25" s="46"/>
      <c r="B25" s="31" t="s">
        <v>319</v>
      </c>
      <c r="C25" s="12"/>
      <c r="D25" s="12"/>
    </row>
    <row r="26" spans="1:4">
      <c r="A26" s="46"/>
      <c r="B26" s="31" t="s">
        <v>320</v>
      </c>
      <c r="C26" s="12"/>
      <c r="D26" s="12"/>
    </row>
    <row r="27" spans="1:4" s="7" customFormat="1">
      <c r="A27" s="46"/>
      <c r="B27" s="31" t="s">
        <v>363</v>
      </c>
      <c r="C27" s="12"/>
      <c r="D27" s="12"/>
    </row>
    <row r="28" spans="1:4" s="7" customFormat="1">
      <c r="A28" s="46"/>
      <c r="B28" s="31" t="s">
        <v>61</v>
      </c>
      <c r="C28" s="12"/>
      <c r="D28" s="12"/>
    </row>
    <row r="29" spans="1:4">
      <c r="A29" s="46"/>
      <c r="B29" s="29" t="s">
        <v>384</v>
      </c>
      <c r="C29" s="12"/>
      <c r="D29" s="12"/>
    </row>
    <row r="30" spans="1:4">
      <c r="B30" s="29" t="s">
        <v>383</v>
      </c>
      <c r="C30" s="12"/>
      <c r="D30" s="12"/>
    </row>
    <row r="31" spans="1:4" s="7" customFormat="1">
      <c r="B31" s="87"/>
    </row>
    <row r="32" spans="1:4">
      <c r="B32" s="87"/>
    </row>
    <row r="33" spans="2:5">
      <c r="B33" s="35" t="s">
        <v>50</v>
      </c>
      <c r="C33" s="35" t="s">
        <v>51</v>
      </c>
      <c r="D33" s="35" t="s">
        <v>52</v>
      </c>
    </row>
    <row r="34" spans="2:5">
      <c r="B34" s="36" t="s">
        <v>53</v>
      </c>
      <c r="C34" s="37">
        <v>44770</v>
      </c>
      <c r="D34" s="38" t="s">
        <v>54</v>
      </c>
    </row>
    <row r="35" spans="2:5">
      <c r="B35" s="39"/>
      <c r="C35" s="39"/>
      <c r="D35" s="40"/>
    </row>
    <row r="36" spans="2:5">
      <c r="B36" s="39"/>
      <c r="C36" s="37"/>
      <c r="D36" s="40"/>
    </row>
    <row r="37" spans="2:5">
      <c r="E37" s="32"/>
    </row>
  </sheetData>
  <hyperlinks>
    <hyperlink ref="B12" location="'Fig 1.1 Full apps accredited'!A1" display="Figure 1.1 Accredited full applications 2020-21" xr:uid="{B859892A-E4B4-4EF1-9DCF-243DD7E6A97D}"/>
    <hyperlink ref="B13" location="'Fig 1.2 total applications'!A1" display="Figure 1.2 Number of applications received, by month" xr:uid="{D27C3FAE-DF3B-483D-8094-6ECBF80DF367}"/>
    <hyperlink ref="B14" location="'Fig 1.3 approved capacity'!A1" display="Figure 1.3 NDRHI annual and cumulative approved capacity" xr:uid="{37A4B032-8426-43D2-9E5F-6E1327D50B34}"/>
    <hyperlink ref="B15" location="'Fig 1.4, Tab 1.1 accred by tech'!A1" display="Figure 1.4 &amp; Table 1.1 Accredited installations by technology type" xr:uid="{FEFE33F7-38BB-4081-A033-E0E6C1618D78}"/>
    <hyperlink ref="B16" location="'Fig 1.5 Accred capacity by tech'!A1" display="Figure 1.5 Accredited capacity by technology and scheme year" xr:uid="{9DA9A07A-7618-4220-BED2-840E10936BCD}"/>
    <hyperlink ref="B17" location="'Fig 1.6 heat uses'!A1" display="Figure 1.6 Eligible heat uses for accredited installations" xr:uid="{27FCF064-5BDC-4DFC-9D69-E382D6BBC4C2}"/>
    <hyperlink ref="B19" location="'Fig 1.8 All UK SIC'!A1" display="Figure 1.8 UK SIC for accredited installations" xr:uid="{69E1A31A-DB26-4D69-8603-4E003557D919}"/>
    <hyperlink ref="B21" location="'Fig 1.9 Geo Distribution'!A1" display="Figure 1.9: Total number of accredited systems and capacity by country" xr:uid="{E4FE6B88-B1C4-49E7-B490-30E5EDEDCDD7}"/>
    <hyperlink ref="B22" location="'Fig 2.1 heat gen., payments'!A1" display="Figure 2.1 NDRHI heat generated and payments made" xr:uid="{F914045D-E5B0-4CB4-A87F-73B24F41D30C}"/>
    <hyperlink ref="B23" location="'Fig 2.2 gas injected, payments'!A1" display="Figure 2.2 NDRHI biomethane - volume of gas injected and payments made" xr:uid="{D1923F9C-213C-427F-8006-D37294E96188}"/>
    <hyperlink ref="B24" location="'Table 2.1 payments by tech type'!A1" display="Table 2.1 NDRHI lifetime payments made, heat generated and gas injected - by technology type" xr:uid="{59336B9C-9809-4CC3-802D-C01E566ABF61}"/>
    <hyperlink ref="B25" location="'Tables 3.1 &amp; 3.2 Audits'!A1" display="Tables 3.1 &amp; 3.2: NDRHI targeted and statistical audit activity 2020-21 and 2021-22" xr:uid="{92380B0F-1748-4664-8F7D-58CA970AB236}"/>
    <hyperlink ref="B27" location="'Fig 3.1, Tab 3.4 non-compliance'!A1" display="Figure 3.1 &amp; Table 3.4: Top reasons for non-compliance 2021-22" xr:uid="{FF208791-CF9D-4DE8-A899-F10FF4C5ECFC}"/>
    <hyperlink ref="B26" location="'Table 3.3 Compliance Cases'!A1" display="Table 3.3 Compliance Cases (2020-21)" xr:uid="{EB0E6BC5-4A59-4182-9427-690DE1983133}"/>
    <hyperlink ref="B28" location="'Table 4.1 Delivery Performance'!A1" display="Table 4.1: Ofgem NDRHI Delivery Performance" xr:uid="{6F41330D-FE30-4776-B212-F6882BE9B92F}"/>
    <hyperlink ref="B18" location="'Fig 1.7 &amp; Tab 1.2 type replace'!A1" display="Figure 1.7 System type replaced for all accredited installations on NDRHI scheme" xr:uid="{AFAE989C-6EA1-4103-AA6F-B2862DD8DCDE}"/>
    <hyperlink ref="B20" location="'Tab 1.3 2021-22 UK SIC'!A1" display="Table 1.3 UK SIC for 2021-22 installations" xr:uid="{1A76E162-EE6C-4805-B87A-0ED026C23143}"/>
    <hyperlink ref="B29" location="'Table A1.1 Accreds by region'!A1" display="Table A1.1: Accredited installations by region and technology" xr:uid="{464690DA-E437-4D08-A936-F73184427893}"/>
    <hyperlink ref="B30" location="'Table A1.2 Capacity by region'!A1" display="Table A1.2: Installation capacity (MW) by region and technology" xr:uid="{B31C9B95-362B-410B-A871-0E1469539E0B}"/>
  </hyperlinks>
  <pageMargins left="0.7" right="0.7" top="0.75" bottom="0.75" header="0.3" footer="0.3"/>
  <pageSetup paperSize="9" orientation="portrait" r:id="rId1"/>
  <headerFooter>
    <oddHeader>&amp;C&amp;"Verdana,Regular"&amp;10&amp;K000000Internal Only</oddHeader>
    <oddFooter>&amp;C&amp;"Verdana,Regular"&amp;10&amp;K000000Internal Only</oddFooter>
    <evenHeader>&amp;C&amp;"Verdana,Regular"&amp;10&amp;K000000Internal Only</evenHeader>
    <evenFooter>&amp;C&amp;"Verdana,Regular"&amp;10&amp;K000000Internal Only</evenFooter>
    <firstHeader>&amp;C&amp;"Verdana,Regular"&amp;10&amp;K000000Internal Only</firstHeader>
    <firstFooter>&amp;C&amp;"Verdana,Regular"&amp;10&amp;K000000Internal Only</first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89609-3A11-4567-8464-91C801E9FF64}">
  <sheetPr>
    <pageSetUpPr autoPageBreaks="0"/>
  </sheetPr>
  <dimension ref="B5:E70"/>
  <sheetViews>
    <sheetView workbookViewId="0">
      <selection activeCell="B70" sqref="B70"/>
    </sheetView>
  </sheetViews>
  <sheetFormatPr defaultRowHeight="14.5"/>
  <cols>
    <col min="1" max="1" width="4.6328125" style="78" customWidth="1"/>
    <col min="2" max="2" width="8.7265625" style="78"/>
    <col min="3" max="3" width="52" style="78" customWidth="1"/>
    <col min="4" max="4" width="25.81640625" style="78" customWidth="1"/>
    <col min="5" max="5" width="23.90625" style="78" customWidth="1"/>
    <col min="6" max="16384" width="8.7265625" style="78"/>
  </cols>
  <sheetData>
    <row r="5" spans="2:5" ht="15">
      <c r="B5" s="49" t="s">
        <v>349</v>
      </c>
    </row>
    <row r="6" spans="2:5">
      <c r="B6" s="81"/>
    </row>
    <row r="7" spans="2:5">
      <c r="B7" s="80" t="s">
        <v>265</v>
      </c>
    </row>
    <row r="8" spans="2:5">
      <c r="B8" s="82"/>
    </row>
    <row r="9" spans="2:5">
      <c r="B9" s="95" t="s">
        <v>73</v>
      </c>
      <c r="C9" s="95" t="s">
        <v>352</v>
      </c>
      <c r="D9" s="96" t="s">
        <v>75</v>
      </c>
      <c r="E9" s="96" t="s">
        <v>76</v>
      </c>
    </row>
    <row r="10" spans="2:5">
      <c r="B10" s="145">
        <v>55</v>
      </c>
      <c r="C10" s="146" t="s">
        <v>78</v>
      </c>
      <c r="D10" s="147">
        <v>560</v>
      </c>
      <c r="E10" s="148">
        <v>34.429000000000002</v>
      </c>
    </row>
    <row r="11" spans="2:5" ht="27">
      <c r="B11" s="145">
        <v>1</v>
      </c>
      <c r="C11" s="146" t="s">
        <v>79</v>
      </c>
      <c r="D11" s="147">
        <v>157</v>
      </c>
      <c r="E11" s="148">
        <v>74.314999999999998</v>
      </c>
    </row>
    <row r="12" spans="2:5">
      <c r="B12" s="145">
        <v>85</v>
      </c>
      <c r="C12" s="146" t="s">
        <v>82</v>
      </c>
      <c r="D12" s="147">
        <v>87</v>
      </c>
      <c r="E12" s="148">
        <v>18.66</v>
      </c>
    </row>
    <row r="13" spans="2:5">
      <c r="B13" s="145">
        <v>87</v>
      </c>
      <c r="C13" s="146" t="s">
        <v>92</v>
      </c>
      <c r="D13" s="147">
        <v>55</v>
      </c>
      <c r="E13" s="148">
        <v>6.8280000000000003</v>
      </c>
    </row>
    <row r="14" spans="2:5">
      <c r="B14" s="145">
        <v>35</v>
      </c>
      <c r="C14" s="146" t="s">
        <v>108</v>
      </c>
      <c r="D14" s="147">
        <v>53</v>
      </c>
      <c r="E14" s="148">
        <v>31.599</v>
      </c>
    </row>
    <row r="15" spans="2:5" ht="40.5">
      <c r="B15" s="145">
        <v>16</v>
      </c>
      <c r="C15" s="146" t="s">
        <v>84</v>
      </c>
      <c r="D15" s="147">
        <v>41</v>
      </c>
      <c r="E15" s="148">
        <v>30.681000000000001</v>
      </c>
    </row>
    <row r="16" spans="2:5">
      <c r="B16" s="145">
        <v>68</v>
      </c>
      <c r="C16" s="146" t="s">
        <v>102</v>
      </c>
      <c r="D16" s="147">
        <v>37</v>
      </c>
      <c r="E16" s="148">
        <v>1.544</v>
      </c>
    </row>
    <row r="17" spans="2:5" ht="27">
      <c r="B17" s="145">
        <v>93</v>
      </c>
      <c r="C17" s="146" t="s">
        <v>88</v>
      </c>
      <c r="D17" s="147">
        <v>33</v>
      </c>
      <c r="E17" s="148">
        <v>1.71</v>
      </c>
    </row>
    <row r="18" spans="2:5" ht="27">
      <c r="B18" s="145">
        <v>82</v>
      </c>
      <c r="C18" s="146" t="s">
        <v>86</v>
      </c>
      <c r="D18" s="147">
        <v>28</v>
      </c>
      <c r="E18" s="148">
        <v>17.677</v>
      </c>
    </row>
    <row r="19" spans="2:5">
      <c r="B19" s="145">
        <v>2</v>
      </c>
      <c r="C19" s="146" t="s">
        <v>80</v>
      </c>
      <c r="D19" s="147">
        <v>24</v>
      </c>
      <c r="E19" s="148">
        <v>6.0739999999999998</v>
      </c>
    </row>
    <row r="20" spans="2:5" ht="27">
      <c r="B20" s="149">
        <v>91</v>
      </c>
      <c r="C20" s="150" t="s">
        <v>114</v>
      </c>
      <c r="D20" s="151">
        <v>22</v>
      </c>
      <c r="E20" s="152">
        <v>2.1829999999999998</v>
      </c>
    </row>
    <row r="21" spans="2:5">
      <c r="B21" s="149">
        <v>56</v>
      </c>
      <c r="C21" s="150" t="s">
        <v>98</v>
      </c>
      <c r="D21" s="151">
        <v>19</v>
      </c>
      <c r="E21" s="152">
        <v>1.1879999999999999</v>
      </c>
    </row>
    <row r="22" spans="2:5">
      <c r="B22" s="149">
        <v>32</v>
      </c>
      <c r="C22" s="150" t="s">
        <v>100</v>
      </c>
      <c r="D22" s="151">
        <v>16</v>
      </c>
      <c r="E22" s="152">
        <v>4.7649999999999997</v>
      </c>
    </row>
    <row r="23" spans="2:5">
      <c r="B23" s="149">
        <v>47</v>
      </c>
      <c r="C23" s="150" t="s">
        <v>90</v>
      </c>
      <c r="D23" s="151">
        <v>15</v>
      </c>
      <c r="E23" s="152">
        <v>1.994</v>
      </c>
    </row>
    <row r="24" spans="2:5">
      <c r="B24" s="149">
        <v>86</v>
      </c>
      <c r="C24" s="150" t="s">
        <v>110</v>
      </c>
      <c r="D24" s="151">
        <v>12</v>
      </c>
      <c r="E24" s="152">
        <v>0.84899999999999998</v>
      </c>
    </row>
    <row r="25" spans="2:5">
      <c r="B25" s="149">
        <v>77</v>
      </c>
      <c r="C25" s="150" t="s">
        <v>104</v>
      </c>
      <c r="D25" s="151">
        <v>12</v>
      </c>
      <c r="E25" s="152">
        <v>2.8340000000000001</v>
      </c>
    </row>
    <row r="26" spans="2:5">
      <c r="B26" s="149">
        <v>94</v>
      </c>
      <c r="C26" s="150" t="s">
        <v>130</v>
      </c>
      <c r="D26" s="151">
        <v>11</v>
      </c>
      <c r="E26" s="152">
        <v>0.45300000000000001</v>
      </c>
    </row>
    <row r="27" spans="2:5">
      <c r="B27" s="149">
        <v>96</v>
      </c>
      <c r="C27" s="150" t="s">
        <v>116</v>
      </c>
      <c r="D27" s="151">
        <v>10</v>
      </c>
      <c r="E27" s="152">
        <v>0.45300000000000001</v>
      </c>
    </row>
    <row r="28" spans="2:5">
      <c r="B28" s="149">
        <v>90</v>
      </c>
      <c r="C28" s="150" t="s">
        <v>122</v>
      </c>
      <c r="D28" s="151">
        <v>9</v>
      </c>
      <c r="E28" s="152">
        <v>0.66800000000000004</v>
      </c>
    </row>
    <row r="29" spans="2:5">
      <c r="B29" s="149">
        <v>28</v>
      </c>
      <c r="C29" s="150" t="s">
        <v>142</v>
      </c>
      <c r="D29" s="151">
        <v>8</v>
      </c>
      <c r="E29" s="152">
        <v>2.2010000000000001</v>
      </c>
    </row>
    <row r="30" spans="2:5">
      <c r="B30" s="149">
        <v>33</v>
      </c>
      <c r="C30" s="150" t="s">
        <v>106</v>
      </c>
      <c r="D30" s="151">
        <v>8</v>
      </c>
      <c r="E30" s="152">
        <v>2.2210000000000001</v>
      </c>
    </row>
    <row r="31" spans="2:5" ht="27">
      <c r="B31" s="149">
        <v>45</v>
      </c>
      <c r="C31" s="150" t="s">
        <v>134</v>
      </c>
      <c r="D31" s="151">
        <v>7</v>
      </c>
      <c r="E31" s="152">
        <v>1.198</v>
      </c>
    </row>
    <row r="32" spans="2:5">
      <c r="B32" s="149">
        <v>88</v>
      </c>
      <c r="C32" s="150" t="s">
        <v>152</v>
      </c>
      <c r="D32" s="151">
        <v>7</v>
      </c>
      <c r="E32" s="152">
        <v>0.21199999999999999</v>
      </c>
    </row>
    <row r="33" spans="2:5">
      <c r="B33" s="149">
        <v>31</v>
      </c>
      <c r="C33" s="150" t="s">
        <v>112</v>
      </c>
      <c r="D33" s="151">
        <v>7</v>
      </c>
      <c r="E33" s="152">
        <v>2.6880000000000002</v>
      </c>
    </row>
    <row r="34" spans="2:5">
      <c r="B34" s="149">
        <v>41</v>
      </c>
      <c r="C34" s="150" t="s">
        <v>138</v>
      </c>
      <c r="D34" s="151">
        <v>7</v>
      </c>
      <c r="E34" s="152">
        <v>0.48299999999999998</v>
      </c>
    </row>
    <row r="35" spans="2:5">
      <c r="B35" s="149">
        <v>52</v>
      </c>
      <c r="C35" s="150" t="s">
        <v>126</v>
      </c>
      <c r="D35" s="151">
        <v>7</v>
      </c>
      <c r="E35" s="152">
        <v>3.1829999999999998</v>
      </c>
    </row>
    <row r="36" spans="2:5" ht="27">
      <c r="B36" s="149">
        <v>25</v>
      </c>
      <c r="C36" s="150" t="s">
        <v>124</v>
      </c>
      <c r="D36" s="151">
        <v>6</v>
      </c>
      <c r="E36" s="152">
        <v>2.1659999999999999</v>
      </c>
    </row>
    <row r="37" spans="2:5">
      <c r="B37" s="149">
        <v>11</v>
      </c>
      <c r="C37" s="150" t="s">
        <v>146</v>
      </c>
      <c r="D37" s="151">
        <v>5</v>
      </c>
      <c r="E37" s="152">
        <v>1.5329999999999999</v>
      </c>
    </row>
    <row r="38" spans="2:5">
      <c r="B38" s="149">
        <v>17</v>
      </c>
      <c r="C38" s="150" t="s">
        <v>178</v>
      </c>
      <c r="D38" s="151">
        <v>5</v>
      </c>
      <c r="E38" s="152">
        <v>1.8180000000000001</v>
      </c>
    </row>
    <row r="39" spans="2:5">
      <c r="B39" s="149">
        <v>81</v>
      </c>
      <c r="C39" s="150" t="s">
        <v>128</v>
      </c>
      <c r="D39" s="151">
        <v>5</v>
      </c>
      <c r="E39" s="152">
        <v>1.67</v>
      </c>
    </row>
    <row r="40" spans="2:5">
      <c r="B40" s="149">
        <v>43</v>
      </c>
      <c r="C40" s="150" t="s">
        <v>120</v>
      </c>
      <c r="D40" s="151">
        <v>5</v>
      </c>
      <c r="E40" s="152">
        <v>0.67400000000000004</v>
      </c>
    </row>
    <row r="41" spans="2:5" ht="27">
      <c r="B41" s="149">
        <v>38</v>
      </c>
      <c r="C41" s="150" t="s">
        <v>94</v>
      </c>
      <c r="D41" s="151">
        <v>5</v>
      </c>
      <c r="E41" s="152">
        <v>3.335</v>
      </c>
    </row>
    <row r="42" spans="2:5" ht="27">
      <c r="B42" s="149">
        <v>46</v>
      </c>
      <c r="C42" s="150" t="s">
        <v>118</v>
      </c>
      <c r="D42" s="151">
        <v>4</v>
      </c>
      <c r="E42" s="152">
        <v>1.008</v>
      </c>
    </row>
    <row r="43" spans="2:5">
      <c r="B43" s="149">
        <v>3</v>
      </c>
      <c r="C43" s="150" t="s">
        <v>155</v>
      </c>
      <c r="D43" s="151">
        <v>4</v>
      </c>
      <c r="E43" s="152">
        <v>1.161</v>
      </c>
    </row>
    <row r="44" spans="2:5">
      <c r="B44" s="149">
        <v>8</v>
      </c>
      <c r="C44" s="150" t="s">
        <v>156</v>
      </c>
      <c r="D44" s="151">
        <v>4</v>
      </c>
      <c r="E44" s="152">
        <v>6.702</v>
      </c>
    </row>
    <row r="45" spans="2:5" ht="27">
      <c r="B45" s="149">
        <v>70</v>
      </c>
      <c r="C45" s="150" t="s">
        <v>136</v>
      </c>
      <c r="D45" s="151">
        <v>4</v>
      </c>
      <c r="E45" s="152">
        <v>0.187</v>
      </c>
    </row>
    <row r="46" spans="2:5">
      <c r="B46" s="149">
        <v>10</v>
      </c>
      <c r="C46" s="150" t="s">
        <v>96</v>
      </c>
      <c r="D46" s="151">
        <v>3</v>
      </c>
      <c r="E46" s="152">
        <v>5.09</v>
      </c>
    </row>
    <row r="47" spans="2:5" ht="27">
      <c r="B47" s="149">
        <v>29</v>
      </c>
      <c r="C47" s="150" t="s">
        <v>172</v>
      </c>
      <c r="D47" s="151">
        <v>3</v>
      </c>
      <c r="E47" s="152">
        <v>2.258</v>
      </c>
    </row>
    <row r="48" spans="2:5" ht="27">
      <c r="B48" s="149">
        <v>71</v>
      </c>
      <c r="C48" s="150" t="s">
        <v>158</v>
      </c>
      <c r="D48" s="151">
        <v>2</v>
      </c>
      <c r="E48" s="152">
        <v>0.114</v>
      </c>
    </row>
    <row r="49" spans="2:5">
      <c r="B49" s="149">
        <v>9</v>
      </c>
      <c r="C49" s="150" t="s">
        <v>213</v>
      </c>
      <c r="D49" s="151">
        <v>2</v>
      </c>
      <c r="E49" s="152">
        <v>0.14799999999999999</v>
      </c>
    </row>
    <row r="50" spans="2:5">
      <c r="B50" s="149">
        <v>61</v>
      </c>
      <c r="C50" s="150" t="s">
        <v>206</v>
      </c>
      <c r="D50" s="151">
        <v>2</v>
      </c>
      <c r="E50" s="152">
        <v>6.6000000000000003E-2</v>
      </c>
    </row>
    <row r="51" spans="2:5">
      <c r="B51" s="149">
        <v>75</v>
      </c>
      <c r="C51" s="150" t="s">
        <v>148</v>
      </c>
      <c r="D51" s="151">
        <v>2</v>
      </c>
      <c r="E51" s="152">
        <v>0.377</v>
      </c>
    </row>
    <row r="52" spans="2:5" ht="27">
      <c r="B52" s="149">
        <v>79</v>
      </c>
      <c r="C52" s="150" t="s">
        <v>166</v>
      </c>
      <c r="D52" s="151">
        <v>2</v>
      </c>
      <c r="E52" s="152">
        <v>3.1E-2</v>
      </c>
    </row>
    <row r="53" spans="2:5" ht="27">
      <c r="B53" s="149">
        <v>98</v>
      </c>
      <c r="C53" s="150" t="s">
        <v>132</v>
      </c>
      <c r="D53" s="151">
        <v>1</v>
      </c>
      <c r="E53" s="152">
        <v>0.10100000000000001</v>
      </c>
    </row>
    <row r="54" spans="2:5">
      <c r="B54" s="149">
        <v>27</v>
      </c>
      <c r="C54" s="150" t="s">
        <v>188</v>
      </c>
      <c r="D54" s="151">
        <v>1</v>
      </c>
      <c r="E54" s="152">
        <v>0.11</v>
      </c>
    </row>
    <row r="55" spans="2:5">
      <c r="B55" s="149">
        <v>63</v>
      </c>
      <c r="C55" s="150" t="s">
        <v>233</v>
      </c>
      <c r="D55" s="151">
        <v>1</v>
      </c>
      <c r="E55" s="152">
        <v>3.3000000000000002E-2</v>
      </c>
    </row>
    <row r="56" spans="2:5">
      <c r="B56" s="149">
        <v>24</v>
      </c>
      <c r="C56" s="150" t="s">
        <v>180</v>
      </c>
      <c r="D56" s="151">
        <v>1</v>
      </c>
      <c r="E56" s="152">
        <v>0.14499999999999999</v>
      </c>
    </row>
    <row r="57" spans="2:5">
      <c r="B57" s="149">
        <v>72</v>
      </c>
      <c r="C57" s="150" t="s">
        <v>184</v>
      </c>
      <c r="D57" s="151">
        <v>1</v>
      </c>
      <c r="E57" s="152">
        <v>0.105</v>
      </c>
    </row>
    <row r="58" spans="2:5">
      <c r="B58" s="149">
        <v>23</v>
      </c>
      <c r="C58" s="150" t="s">
        <v>168</v>
      </c>
      <c r="D58" s="151">
        <v>1</v>
      </c>
      <c r="E58" s="152">
        <v>0.20599999999999999</v>
      </c>
    </row>
    <row r="59" spans="2:5">
      <c r="B59" s="149">
        <v>78</v>
      </c>
      <c r="C59" s="150" t="s">
        <v>140</v>
      </c>
      <c r="D59" s="151">
        <v>1</v>
      </c>
      <c r="E59" s="152">
        <v>2.5000000000000001E-2</v>
      </c>
    </row>
    <row r="60" spans="2:5" ht="40.5">
      <c r="B60" s="149">
        <v>59</v>
      </c>
      <c r="C60" s="150" t="s">
        <v>174</v>
      </c>
      <c r="D60" s="151">
        <v>1</v>
      </c>
      <c r="E60" s="152">
        <v>0.499</v>
      </c>
    </row>
    <row r="61" spans="2:5">
      <c r="B61" s="149">
        <v>74</v>
      </c>
      <c r="C61" s="150" t="s">
        <v>150</v>
      </c>
      <c r="D61" s="151">
        <v>1</v>
      </c>
      <c r="E61" s="152">
        <v>2.1000000000000001E-2</v>
      </c>
    </row>
    <row r="62" spans="2:5">
      <c r="B62" s="149">
        <v>42</v>
      </c>
      <c r="C62" s="150" t="s">
        <v>160</v>
      </c>
      <c r="D62" s="151">
        <v>1</v>
      </c>
      <c r="E62" s="152">
        <v>0.501</v>
      </c>
    </row>
    <row r="63" spans="2:5" ht="27">
      <c r="B63" s="149">
        <v>64</v>
      </c>
      <c r="C63" s="150" t="s">
        <v>190</v>
      </c>
      <c r="D63" s="151">
        <v>1</v>
      </c>
      <c r="E63" s="152">
        <v>2.1999999999999999E-2</v>
      </c>
    </row>
    <row r="64" spans="2:5" ht="27">
      <c r="B64" s="149">
        <v>62</v>
      </c>
      <c r="C64" s="150" t="s">
        <v>176</v>
      </c>
      <c r="D64" s="151">
        <v>1</v>
      </c>
      <c r="E64" s="152">
        <v>1.2999999999999999E-2</v>
      </c>
    </row>
    <row r="65" spans="2:5" ht="27">
      <c r="B65" s="149">
        <v>21</v>
      </c>
      <c r="C65" s="150" t="s">
        <v>204</v>
      </c>
      <c r="D65" s="151">
        <v>1</v>
      </c>
      <c r="E65" s="152">
        <v>3.9E-2</v>
      </c>
    </row>
    <row r="66" spans="2:5">
      <c r="B66" s="153" t="s">
        <v>30</v>
      </c>
      <c r="C66" s="154"/>
      <c r="D66" s="155">
        <f>SUM(D10:D65)</f>
        <v>1328</v>
      </c>
      <c r="E66" s="156">
        <f>SUM(E10:E65)</f>
        <v>281.24799999999988</v>
      </c>
    </row>
    <row r="70" spans="2:5">
      <c r="B70" s="29" t="s">
        <v>280</v>
      </c>
    </row>
  </sheetData>
  <hyperlinks>
    <hyperlink ref="B7" r:id="rId1" display="https://www.ons.gov.uk/methodology/classificationsandstandards/ukstandardindustrialclassificationofeconomicactivities/uksic2007" xr:uid="{F2BED3D5-907A-4C26-BD2E-30B53BB3D492}"/>
    <hyperlink ref="B70" location="Introduction!A1" display="Return to information tab" xr:uid="{DE9C5260-0648-4B4F-80E0-6472B98F57F5}"/>
  </hyperlinks>
  <pageMargins left="0.7" right="0.7" top="0.75" bottom="0.75" header="0.3" footer="0.3"/>
  <pageSetup paperSize="9" orientation="portrait" horizontalDpi="1200" verticalDpi="1200" r:id="rId2"/>
  <headerFooter>
    <oddHeader>&amp;C&amp;"Verdana,Regular"&amp;10&amp;K000000Internal Only</oddHeader>
    <oddFooter>&amp;C&amp;"Verdana,Regular"&amp;10&amp;K000000Internal Only</oddFooter>
    <evenHeader>&amp;C&amp;"Verdana,Regular"&amp;10&amp;K000000Internal Only</evenHeader>
    <evenFooter>&amp;C&amp;"Verdana,Regular"&amp;10&amp;K000000Internal Only</evenFooter>
    <firstHeader>&amp;C&amp;"Verdana,Regular"&amp;10&amp;K000000Internal Only</firstHeader>
    <firstFooter>&amp;C&amp;"Verdana,Regular"&amp;10&amp;K000000Internal Only</firstFooter>
  </headerFooter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58123-55EB-4CA9-A689-5648C2603DC1}">
  <sheetPr>
    <pageSetUpPr autoPageBreaks="0"/>
  </sheetPr>
  <dimension ref="A5:O61"/>
  <sheetViews>
    <sheetView showGridLines="0" zoomScaleNormal="100" workbookViewId="0">
      <selection activeCell="B61" sqref="B61"/>
    </sheetView>
  </sheetViews>
  <sheetFormatPr defaultColWidth="8.7265625" defaultRowHeight="13.5"/>
  <cols>
    <col min="1" max="1" width="2.453125" style="12" customWidth="1"/>
    <col min="2" max="2" width="14.81640625" style="12" customWidth="1"/>
    <col min="3" max="3" width="15.81640625" style="12" customWidth="1"/>
    <col min="4" max="4" width="16.1796875" style="12" customWidth="1"/>
    <col min="5" max="5" width="15.26953125" style="12" customWidth="1"/>
    <col min="6" max="6" width="14.81640625" style="12" customWidth="1"/>
    <col min="7" max="12" width="8.7265625" style="12"/>
    <col min="13" max="13" width="18.26953125" style="12" customWidth="1"/>
    <col min="14" max="15" width="16.81640625" style="12" customWidth="1"/>
    <col min="16" max="16384" width="8.7265625" style="12"/>
  </cols>
  <sheetData>
    <row r="5" spans="2:15" ht="15">
      <c r="B5" s="9" t="s">
        <v>304</v>
      </c>
      <c r="M5" s="9"/>
    </row>
    <row r="6" spans="2:15" ht="14">
      <c r="B6" s="69" t="s">
        <v>353</v>
      </c>
    </row>
    <row r="7" spans="2:15" ht="14">
      <c r="B7" s="69" t="s">
        <v>354</v>
      </c>
      <c r="I7" s="3"/>
      <c r="O7" s="3"/>
    </row>
    <row r="9" spans="2:15" ht="14">
      <c r="C9" s="32"/>
      <c r="O9" s="32"/>
    </row>
    <row r="37" spans="1:14" ht="14">
      <c r="B37" s="11"/>
      <c r="N37" s="32"/>
    </row>
    <row r="44" spans="1:14">
      <c r="A44" s="3"/>
    </row>
    <row r="55" spans="2:8" ht="27">
      <c r="B55" s="157" t="s">
        <v>60</v>
      </c>
      <c r="C55" s="96" t="s">
        <v>260</v>
      </c>
      <c r="D55" s="96" t="s">
        <v>261</v>
      </c>
      <c r="E55" s="96" t="s">
        <v>76</v>
      </c>
      <c r="F55" s="96" t="s">
        <v>262</v>
      </c>
      <c r="H55"/>
    </row>
    <row r="56" spans="2:8" ht="14.5">
      <c r="B56" s="158" t="s">
        <v>26</v>
      </c>
      <c r="C56" s="159">
        <v>15813</v>
      </c>
      <c r="D56" s="160">
        <f>C56/C59</f>
        <v>0.71936129560549544</v>
      </c>
      <c r="E56" s="159">
        <v>3930.7710000000002</v>
      </c>
      <c r="F56" s="161">
        <f>E56/E59</f>
        <v>0.7171958217397254</v>
      </c>
      <c r="H56"/>
    </row>
    <row r="57" spans="2:8" ht="14.5">
      <c r="B57" s="158" t="s">
        <v>27</v>
      </c>
      <c r="C57" s="159">
        <v>4155</v>
      </c>
      <c r="D57" s="160">
        <f>C57/C59</f>
        <v>0.18901828768992812</v>
      </c>
      <c r="E57" s="159">
        <v>1111.942</v>
      </c>
      <c r="F57" s="161">
        <f>E57/E59</f>
        <v>0.20288135747844729</v>
      </c>
      <c r="H57"/>
    </row>
    <row r="58" spans="2:8" ht="14.5">
      <c r="B58" s="158" t="s">
        <v>28</v>
      </c>
      <c r="C58" s="159">
        <v>2014</v>
      </c>
      <c r="D58" s="160">
        <f>C58/C59</f>
        <v>9.1620416704576477E-2</v>
      </c>
      <c r="E58" s="159">
        <v>438.03699999999998</v>
      </c>
      <c r="F58" s="161">
        <f>E58/E59</f>
        <v>7.9922820781827303E-2</v>
      </c>
      <c r="H58"/>
    </row>
    <row r="59" spans="2:8" ht="14.5">
      <c r="B59" s="162" t="s">
        <v>0</v>
      </c>
      <c r="C59" s="163">
        <v>21982</v>
      </c>
      <c r="D59" s="164">
        <f>C59/C59</f>
        <v>1</v>
      </c>
      <c r="E59" s="165">
        <v>5480.75</v>
      </c>
      <c r="F59" s="166">
        <f>E59/E59</f>
        <v>1</v>
      </c>
      <c r="H59"/>
    </row>
    <row r="60" spans="2:8" ht="14.5">
      <c r="H60"/>
    </row>
    <row r="61" spans="2:8" ht="14">
      <c r="B61" s="29" t="s">
        <v>280</v>
      </c>
    </row>
  </sheetData>
  <hyperlinks>
    <hyperlink ref="B61" location="Introduction!A1" display="Return to information tab" xr:uid="{0E5B3A33-D709-4248-AD5C-2934B72DAE33}"/>
  </hyperlinks>
  <pageMargins left="0.7" right="0.7" top="0.75" bottom="0.75" header="0.3" footer="0.3"/>
  <pageSetup paperSize="9" orientation="portrait" r:id="rId1"/>
  <headerFooter>
    <oddHeader>&amp;C&amp;"Verdana,Regular"&amp;10&amp;K000000Internal Only</oddHeader>
    <oddFooter>&amp;C&amp;"Verdana,Regular"&amp;10&amp;K000000Internal Only</oddFooter>
    <evenHeader>&amp;C&amp;"Verdana,Regular"&amp;10&amp;K000000Internal Only</evenHeader>
    <evenFooter>&amp;C&amp;"Verdana,Regular"&amp;10&amp;K000000Internal Only</evenFooter>
    <firstHeader>&amp;C&amp;"Verdana,Regular"&amp;10&amp;K000000Internal Only</firstHeader>
    <firstFooter>&amp;C&amp;"Verdana,Regular"&amp;10&amp;K000000Internal Only</first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459504-C04F-427D-84D1-CE9D60BD9591}">
  <sheetPr>
    <pageSetUpPr autoPageBreaks="0"/>
  </sheetPr>
  <dimension ref="A5:O73"/>
  <sheetViews>
    <sheetView showGridLines="0" zoomScaleNormal="100" workbookViewId="0">
      <selection activeCell="B46" sqref="B46"/>
    </sheetView>
  </sheetViews>
  <sheetFormatPr defaultColWidth="8.7265625" defaultRowHeight="14.5"/>
  <cols>
    <col min="1" max="1" width="2.453125" style="7" customWidth="1"/>
    <col min="2" max="2" width="17.7265625" style="7" customWidth="1"/>
    <col min="3" max="3" width="18.81640625" style="7" customWidth="1"/>
    <col min="4" max="4" width="15.54296875" style="7" customWidth="1"/>
    <col min="5" max="5" width="21.81640625" style="7" customWidth="1"/>
    <col min="6" max="7" width="22.1796875" style="7" bestFit="1" customWidth="1"/>
    <col min="8" max="9" width="8.7265625" style="7"/>
    <col min="10" max="10" width="31.54296875" style="7" customWidth="1"/>
    <col min="11" max="11" width="17.453125" style="7" customWidth="1"/>
    <col min="12" max="12" width="15.453125" style="7" customWidth="1"/>
    <col min="13" max="13" width="17.453125" style="7" customWidth="1"/>
    <col min="14" max="14" width="20.54296875" style="7" customWidth="1"/>
    <col min="15" max="15" width="24.81640625" style="7" bestFit="1" customWidth="1"/>
    <col min="16" max="16384" width="8.7265625" style="7"/>
  </cols>
  <sheetData>
    <row r="5" spans="2:2" ht="15">
      <c r="B5" s="49" t="s">
        <v>256</v>
      </c>
    </row>
    <row r="6" spans="2:2">
      <c r="B6" s="83" t="s">
        <v>355</v>
      </c>
    </row>
    <row r="7" spans="2:2">
      <c r="B7" s="83" t="s">
        <v>356</v>
      </c>
    </row>
    <row r="25" spans="2:14">
      <c r="K25" s="19"/>
      <c r="L25"/>
      <c r="M25"/>
      <c r="N25"/>
    </row>
    <row r="26" spans="2:14">
      <c r="L26"/>
      <c r="M26"/>
      <c r="N26"/>
    </row>
    <row r="32" spans="2:14" ht="40.5">
      <c r="B32" s="95" t="s">
        <v>240</v>
      </c>
      <c r="C32" s="96" t="s">
        <v>386</v>
      </c>
      <c r="D32" s="96" t="s">
        <v>357</v>
      </c>
      <c r="E32" s="96" t="s">
        <v>242</v>
      </c>
      <c r="F32" s="96" t="s">
        <v>241</v>
      </c>
    </row>
    <row r="33" spans="2:15">
      <c r="B33" s="167" t="s">
        <v>14</v>
      </c>
      <c r="C33" s="168">
        <v>0.13475499999999999</v>
      </c>
      <c r="D33" s="168">
        <v>0.13475499999999999</v>
      </c>
      <c r="E33" s="169">
        <v>9707.49</v>
      </c>
      <c r="F33" s="169">
        <v>9707.49</v>
      </c>
    </row>
    <row r="34" spans="2:15">
      <c r="B34" s="167" t="s">
        <v>15</v>
      </c>
      <c r="C34" s="170">
        <v>167.81444052700252</v>
      </c>
      <c r="D34" s="170">
        <v>167.94919552700253</v>
      </c>
      <c r="E34" s="169">
        <v>7245866.5543747777</v>
      </c>
      <c r="F34" s="169">
        <v>7255574.0443747779</v>
      </c>
    </row>
    <row r="35" spans="2:15">
      <c r="B35" s="167" t="s">
        <v>16</v>
      </c>
      <c r="C35" s="170">
        <v>709.72768243744474</v>
      </c>
      <c r="D35" s="170">
        <v>877.67687796444727</v>
      </c>
      <c r="E35" s="169">
        <v>33149546.215033054</v>
      </c>
      <c r="F35" s="169">
        <v>40405120.259407833</v>
      </c>
      <c r="J35"/>
      <c r="K35"/>
    </row>
    <row r="36" spans="2:15">
      <c r="B36" s="167" t="s">
        <v>17</v>
      </c>
      <c r="C36" s="170">
        <v>1777.8279702597367</v>
      </c>
      <c r="D36" s="170">
        <v>2655.5048482241841</v>
      </c>
      <c r="E36" s="169">
        <v>92043044.93000026</v>
      </c>
      <c r="F36" s="169">
        <v>132448165.18940809</v>
      </c>
      <c r="J36"/>
      <c r="K36"/>
    </row>
    <row r="37" spans="2:15">
      <c r="B37" s="167" t="s">
        <v>18</v>
      </c>
      <c r="C37" s="170">
        <v>3612.71731155107</v>
      </c>
      <c r="D37" s="170">
        <v>6268.2221597752541</v>
      </c>
      <c r="E37" s="169">
        <v>191292026.09788853</v>
      </c>
      <c r="F37" s="169">
        <v>323740191.28729665</v>
      </c>
      <c r="I37" s="20"/>
      <c r="J37"/>
      <c r="K37"/>
    </row>
    <row r="38" spans="2:15">
      <c r="B38" s="167" t="s">
        <v>19</v>
      </c>
      <c r="C38" s="170">
        <v>4810.1854951779696</v>
      </c>
      <c r="D38" s="170">
        <v>11078.407654953224</v>
      </c>
      <c r="E38" s="169">
        <v>247298465.3621411</v>
      </c>
      <c r="F38" s="169">
        <v>571038656.64943779</v>
      </c>
      <c r="I38" s="22"/>
      <c r="J38"/>
      <c r="K38"/>
      <c r="L38" s="22"/>
      <c r="M38" s="22"/>
      <c r="N38" s="22"/>
    </row>
    <row r="39" spans="2:15">
      <c r="B39" s="167" t="s">
        <v>20</v>
      </c>
      <c r="C39" s="170">
        <v>5876.0234386593474</v>
      </c>
      <c r="D39" s="170">
        <v>16954.431093612569</v>
      </c>
      <c r="E39" s="169">
        <v>297135493.19000143</v>
      </c>
      <c r="F39" s="169">
        <v>868174149.83943915</v>
      </c>
      <c r="I39" s="22"/>
      <c r="J39"/>
      <c r="K39"/>
      <c r="L39" s="24"/>
      <c r="M39" s="21"/>
      <c r="N39" s="21"/>
    </row>
    <row r="40" spans="2:15">
      <c r="B40" s="167" t="s">
        <v>21</v>
      </c>
      <c r="C40" s="170">
        <v>8227.1762925665535</v>
      </c>
      <c r="D40" s="170">
        <v>25181.607386179123</v>
      </c>
      <c r="E40" s="169">
        <v>402347287.19479662</v>
      </c>
      <c r="F40" s="169">
        <v>1270521437.0342357</v>
      </c>
      <c r="I40" s="22"/>
      <c r="J40"/>
      <c r="K40"/>
      <c r="L40" s="24"/>
      <c r="M40" s="21"/>
      <c r="N40" s="21"/>
    </row>
    <row r="41" spans="2:15">
      <c r="B41" s="167" t="s">
        <v>2</v>
      </c>
      <c r="C41" s="170">
        <v>9173.9297367463732</v>
      </c>
      <c r="D41" s="170">
        <v>34355.537122925496</v>
      </c>
      <c r="E41" s="169">
        <v>442718218.87731183</v>
      </c>
      <c r="F41" s="169">
        <v>1713239655.9115477</v>
      </c>
      <c r="I41" s="22"/>
      <c r="J41" s="24"/>
      <c r="K41" s="24"/>
      <c r="L41" s="24"/>
      <c r="M41" s="21"/>
      <c r="N41" s="21"/>
    </row>
    <row r="42" spans="2:15">
      <c r="B42" s="167" t="s">
        <v>3</v>
      </c>
      <c r="C42" s="170">
        <v>11093.45219318236</v>
      </c>
      <c r="D42" s="170">
        <v>45448.989316107858</v>
      </c>
      <c r="E42" s="169">
        <v>520754465.51226062</v>
      </c>
      <c r="F42" s="169">
        <v>2233994121.4238081</v>
      </c>
      <c r="I42" s="22"/>
      <c r="J42" s="24"/>
      <c r="K42" s="24"/>
      <c r="L42" s="24"/>
      <c r="M42" s="21"/>
      <c r="N42" s="21"/>
    </row>
    <row r="43" spans="2:15">
      <c r="B43" s="171" t="s">
        <v>267</v>
      </c>
      <c r="C43" s="170">
        <v>10514.815639720799</v>
      </c>
      <c r="D43" s="170">
        <v>55963.804955828658</v>
      </c>
      <c r="E43" s="169">
        <v>514857993.97464442</v>
      </c>
      <c r="F43" s="169">
        <v>2748852115.3984528</v>
      </c>
      <c r="G43" s="32"/>
      <c r="I43" s="22"/>
      <c r="J43" s="24"/>
      <c r="K43" s="24"/>
      <c r="L43" s="24"/>
      <c r="M43" s="21"/>
      <c r="N43" s="21"/>
    </row>
    <row r="44" spans="2:15">
      <c r="B44" s="172" t="s">
        <v>30</v>
      </c>
      <c r="C44" s="173">
        <f>SUM(C33:C43)</f>
        <v>55963.804955828658</v>
      </c>
      <c r="D44" s="174"/>
      <c r="E44" s="175">
        <f>SUM(E33:E43)</f>
        <v>2748852115.3984528</v>
      </c>
      <c r="F44" s="176"/>
      <c r="I44" s="22"/>
      <c r="J44" s="24"/>
      <c r="K44" s="24"/>
      <c r="L44" s="24"/>
      <c r="M44" s="21"/>
      <c r="N44" s="21"/>
    </row>
    <row r="45" spans="2:15">
      <c r="J45" s="22"/>
      <c r="K45" s="24"/>
      <c r="L45" s="24"/>
      <c r="M45" s="24"/>
      <c r="N45" s="21"/>
      <c r="O45" s="21"/>
    </row>
    <row r="46" spans="2:15">
      <c r="B46" s="29" t="s">
        <v>280</v>
      </c>
      <c r="F46" s="53"/>
      <c r="J46" s="22"/>
      <c r="K46" s="24"/>
      <c r="L46" s="24"/>
      <c r="M46" s="24"/>
      <c r="N46" s="21"/>
      <c r="O46" s="21"/>
    </row>
    <row r="47" spans="2:15">
      <c r="J47"/>
      <c r="K47"/>
      <c r="L47"/>
      <c r="M47"/>
      <c r="N47"/>
      <c r="O47"/>
    </row>
    <row r="48" spans="2:15">
      <c r="J48"/>
      <c r="K48"/>
      <c r="L48"/>
      <c r="M48"/>
      <c r="N48"/>
      <c r="O48"/>
    </row>
    <row r="49" spans="2:15">
      <c r="J49"/>
      <c r="K49"/>
      <c r="L49"/>
      <c r="M49"/>
      <c r="N49"/>
      <c r="O49"/>
    </row>
    <row r="50" spans="2:15">
      <c r="J50"/>
      <c r="K50"/>
      <c r="L50"/>
      <c r="M50"/>
      <c r="N50"/>
      <c r="O50"/>
    </row>
    <row r="51" spans="2:15">
      <c r="J51"/>
      <c r="K51"/>
      <c r="L51"/>
      <c r="M51"/>
      <c r="N51"/>
      <c r="O51"/>
    </row>
    <row r="52" spans="2:15">
      <c r="C52" s="66"/>
      <c r="J52"/>
      <c r="K52"/>
      <c r="L52"/>
      <c r="M52"/>
      <c r="N52"/>
      <c r="O52"/>
    </row>
    <row r="53" spans="2:15">
      <c r="B53"/>
      <c r="C53"/>
      <c r="D53"/>
      <c r="E53"/>
      <c r="F53"/>
      <c r="G53"/>
    </row>
    <row r="54" spans="2:15">
      <c r="B54"/>
      <c r="C54"/>
      <c r="D54"/>
      <c r="E54"/>
      <c r="F54"/>
      <c r="G54"/>
    </row>
    <row r="55" spans="2:15">
      <c r="B55"/>
      <c r="C55"/>
      <c r="D55"/>
      <c r="E55"/>
      <c r="F55"/>
      <c r="G55"/>
    </row>
    <row r="56" spans="2:15">
      <c r="B56"/>
      <c r="C56"/>
      <c r="D56"/>
      <c r="E56"/>
      <c r="F56"/>
      <c r="G56"/>
    </row>
    <row r="57" spans="2:15">
      <c r="B57"/>
      <c r="C57"/>
      <c r="D57"/>
      <c r="E57"/>
      <c r="F57"/>
      <c r="G57"/>
    </row>
    <row r="58" spans="2:15">
      <c r="B58"/>
      <c r="C58"/>
      <c r="D58"/>
      <c r="E58"/>
      <c r="F58"/>
      <c r="G58"/>
      <c r="J58"/>
      <c r="K58"/>
      <c r="L58"/>
      <c r="M58"/>
      <c r="N58"/>
    </row>
    <row r="59" spans="2:15">
      <c r="B59"/>
      <c r="C59"/>
      <c r="D59"/>
      <c r="E59"/>
      <c r="F59"/>
      <c r="G59"/>
      <c r="J59"/>
      <c r="K59"/>
      <c r="L59"/>
      <c r="M59"/>
      <c r="N59"/>
    </row>
    <row r="60" spans="2:15">
      <c r="B60"/>
      <c r="C60"/>
      <c r="D60"/>
      <c r="E60"/>
      <c r="F60"/>
      <c r="G60"/>
      <c r="J60"/>
      <c r="K60"/>
      <c r="L60"/>
      <c r="M60"/>
      <c r="N60"/>
    </row>
    <row r="61" spans="2:15" ht="30" customHeight="1">
      <c r="B61"/>
      <c r="C61"/>
      <c r="D61"/>
      <c r="E61"/>
      <c r="F61"/>
      <c r="G61"/>
      <c r="J61"/>
      <c r="K61"/>
      <c r="L61"/>
      <c r="M61"/>
      <c r="N61"/>
    </row>
    <row r="62" spans="2:15">
      <c r="B62"/>
      <c r="C62"/>
      <c r="D62"/>
      <c r="E62"/>
      <c r="F62"/>
      <c r="G62"/>
      <c r="J62"/>
      <c r="K62"/>
      <c r="L62"/>
      <c r="M62"/>
      <c r="N62"/>
    </row>
    <row r="63" spans="2:15">
      <c r="B63"/>
      <c r="C63"/>
      <c r="D63"/>
      <c r="E63"/>
      <c r="F63"/>
      <c r="G63"/>
      <c r="J63"/>
      <c r="K63"/>
      <c r="L63"/>
      <c r="M63"/>
      <c r="N63"/>
    </row>
    <row r="64" spans="2:15">
      <c r="B64"/>
      <c r="C64"/>
      <c r="D64"/>
      <c r="E64"/>
      <c r="F64"/>
      <c r="G64"/>
      <c r="J64"/>
      <c r="K64"/>
      <c r="L64"/>
      <c r="M64"/>
      <c r="N64"/>
    </row>
    <row r="65" spans="1:14">
      <c r="J65"/>
      <c r="K65"/>
      <c r="L65"/>
      <c r="M65"/>
      <c r="N65"/>
    </row>
    <row r="66" spans="1:14">
      <c r="J66"/>
      <c r="K66"/>
      <c r="L66"/>
      <c r="M66"/>
      <c r="N66"/>
    </row>
    <row r="67" spans="1:14">
      <c r="J67"/>
      <c r="K67"/>
      <c r="L67"/>
      <c r="M67"/>
      <c r="N67"/>
    </row>
    <row r="68" spans="1:14">
      <c r="J68"/>
      <c r="K68"/>
      <c r="L68"/>
      <c r="M68"/>
      <c r="N68"/>
    </row>
    <row r="69" spans="1:14">
      <c r="J69"/>
      <c r="K69"/>
      <c r="L69"/>
      <c r="M69"/>
      <c r="N69"/>
    </row>
    <row r="70" spans="1:14">
      <c r="J70"/>
      <c r="K70"/>
      <c r="L70"/>
      <c r="M70"/>
      <c r="N70"/>
    </row>
    <row r="72" spans="1:14">
      <c r="A72" s="25"/>
    </row>
    <row r="73" spans="1:14">
      <c r="A73" s="25"/>
    </row>
  </sheetData>
  <hyperlinks>
    <hyperlink ref="B46" location="Introduction!A1" display="Return to information tab" xr:uid="{635DFA99-3021-4A7A-AED4-2C2ACEC0F6CA}"/>
  </hyperlinks>
  <pageMargins left="0.7" right="0.7" top="0.75" bottom="0.75" header="0.3" footer="0.3"/>
  <pageSetup paperSize="9" orientation="portrait" r:id="rId1"/>
  <headerFooter>
    <oddHeader>&amp;C&amp;"Verdana,Regular"&amp;10&amp;K000000Internal Only</oddHeader>
    <oddFooter>&amp;C&amp;"Verdana,Regular"&amp;10&amp;K000000Internal Only</oddFooter>
    <evenHeader>&amp;C&amp;"Verdana,Regular"&amp;10&amp;K000000Internal Only</evenHeader>
    <evenFooter>&amp;C&amp;"Verdana,Regular"&amp;10&amp;K000000Internal Only</evenFooter>
    <firstHeader>&amp;C&amp;"Verdana,Regular"&amp;10&amp;K000000Internal Only</firstHeader>
    <firstFooter>&amp;C&amp;"Verdana,Regular"&amp;10&amp;K000000Internal Only</first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C9844-F1B0-44A2-AFBB-FEBF4A241FC7}">
  <sheetPr>
    <pageSetUpPr autoPageBreaks="0"/>
  </sheetPr>
  <dimension ref="B5:O45"/>
  <sheetViews>
    <sheetView showGridLines="0" workbookViewId="0">
      <selection activeCell="B45" sqref="B45"/>
    </sheetView>
  </sheetViews>
  <sheetFormatPr defaultColWidth="8.7265625" defaultRowHeight="14.5"/>
  <cols>
    <col min="1" max="1" width="2.453125" style="7" customWidth="1"/>
    <col min="2" max="2" width="10.54296875" style="7" customWidth="1"/>
    <col min="3" max="3" width="17.81640625" style="7" bestFit="1" customWidth="1"/>
    <col min="4" max="4" width="16.453125" style="7" bestFit="1" customWidth="1"/>
    <col min="5" max="5" width="20.26953125" style="7" bestFit="1" customWidth="1"/>
    <col min="6" max="6" width="21.1796875" style="7" bestFit="1" customWidth="1"/>
    <col min="7" max="7" width="19" style="7" bestFit="1" customWidth="1"/>
    <col min="8" max="9" width="8.7265625" style="7"/>
    <col min="10" max="10" width="31.54296875" style="7" customWidth="1"/>
    <col min="11" max="11" width="17.453125" style="7" customWidth="1"/>
    <col min="12" max="12" width="15.453125" style="7" customWidth="1"/>
    <col min="13" max="13" width="17.453125" style="7" customWidth="1"/>
    <col min="14" max="14" width="20.54296875" style="7" customWidth="1"/>
    <col min="15" max="15" width="24.81640625" style="7" bestFit="1" customWidth="1"/>
    <col min="16" max="18" width="8.7265625" style="7"/>
    <col min="19" max="19" width="16.1796875" style="7" bestFit="1" customWidth="1"/>
    <col min="20" max="20" width="19.81640625" style="7" bestFit="1" customWidth="1"/>
    <col min="21" max="21" width="21.1796875" style="7" bestFit="1" customWidth="1"/>
    <col min="22" max="22" width="6.54296875" style="7" bestFit="1" customWidth="1"/>
    <col min="23" max="23" width="24.81640625" style="7" bestFit="1" customWidth="1"/>
    <col min="24" max="16384" width="8.7265625" style="7"/>
  </cols>
  <sheetData>
    <row r="5" spans="2:15" ht="15">
      <c r="B5" s="49" t="s">
        <v>257</v>
      </c>
    </row>
    <row r="6" spans="2:15">
      <c r="B6" s="83" t="s">
        <v>358</v>
      </c>
    </row>
    <row r="7" spans="2:15" ht="15">
      <c r="B7" s="83" t="s">
        <v>362</v>
      </c>
    </row>
    <row r="8" spans="2:15">
      <c r="J8" s="20"/>
      <c r="K8" s="21"/>
      <c r="L8" s="22"/>
      <c r="M8" s="22"/>
      <c r="N8" s="22"/>
      <c r="O8" s="22"/>
    </row>
    <row r="9" spans="2:15">
      <c r="J9" s="22"/>
      <c r="K9" s="22"/>
      <c r="L9" s="23"/>
      <c r="M9" s="22"/>
      <c r="N9" s="22"/>
      <c r="O9" s="22"/>
    </row>
    <row r="20" spans="2:14">
      <c r="I20" s="32"/>
    </row>
    <row r="24" spans="2:14">
      <c r="K24" s="19"/>
      <c r="L24"/>
      <c r="M24"/>
      <c r="N24"/>
    </row>
    <row r="25" spans="2:14">
      <c r="L25"/>
      <c r="M25"/>
      <c r="N25"/>
    </row>
    <row r="31" spans="2:14" ht="41.5">
      <c r="B31" s="95" t="s">
        <v>240</v>
      </c>
      <c r="C31" s="96" t="s">
        <v>360</v>
      </c>
      <c r="D31" s="96" t="s">
        <v>361</v>
      </c>
      <c r="E31" s="96" t="s">
        <v>242</v>
      </c>
      <c r="F31" s="96" t="s">
        <v>241</v>
      </c>
    </row>
    <row r="32" spans="2:14">
      <c r="B32" s="177" t="s">
        <v>14</v>
      </c>
      <c r="C32" s="178">
        <v>0</v>
      </c>
      <c r="D32" s="178">
        <v>0</v>
      </c>
      <c r="E32" s="179">
        <v>0</v>
      </c>
      <c r="F32" s="179">
        <v>0</v>
      </c>
    </row>
    <row r="33" spans="2:10">
      <c r="B33" s="177" t="s">
        <v>15</v>
      </c>
      <c r="C33" s="178">
        <v>475691.81173404655</v>
      </c>
      <c r="D33" s="178">
        <v>475691.81173404655</v>
      </c>
      <c r="E33" s="179">
        <v>363071.77530601097</v>
      </c>
      <c r="F33" s="179">
        <v>363071.77530601097</v>
      </c>
    </row>
    <row r="34" spans="2:10">
      <c r="B34" s="177" t="s">
        <v>16</v>
      </c>
      <c r="C34" s="178">
        <v>3284577.7516932101</v>
      </c>
      <c r="D34" s="178">
        <v>3760269.5634272564</v>
      </c>
      <c r="E34" s="179">
        <v>2567294.6253078226</v>
      </c>
      <c r="F34" s="179">
        <v>2930366.4006138337</v>
      </c>
      <c r="I34" s="52"/>
    </row>
    <row r="35" spans="2:10">
      <c r="B35" s="177" t="s">
        <v>17</v>
      </c>
      <c r="C35" s="178">
        <v>11407813.91463442</v>
      </c>
      <c r="D35" s="178">
        <v>15168083.478061676</v>
      </c>
      <c r="E35" s="179">
        <v>9006897.4399999995</v>
      </c>
      <c r="F35" s="179">
        <v>11937263.840613833</v>
      </c>
    </row>
    <row r="36" spans="2:10">
      <c r="B36" s="177" t="s">
        <v>18</v>
      </c>
      <c r="C36" s="178">
        <v>78663822.859401852</v>
      </c>
      <c r="D36" s="178">
        <v>93831906.337463528</v>
      </c>
      <c r="E36" s="179">
        <v>64194194.049999997</v>
      </c>
      <c r="F36" s="179">
        <v>76131457.890613824</v>
      </c>
      <c r="I36" s="52"/>
    </row>
    <row r="37" spans="2:10">
      <c r="B37" s="177" t="s">
        <v>19</v>
      </c>
      <c r="C37" s="178">
        <v>149291498.53393838</v>
      </c>
      <c r="D37" s="178">
        <v>243123404.87140191</v>
      </c>
      <c r="E37" s="179">
        <v>121418400.86000004</v>
      </c>
      <c r="F37" s="179">
        <v>197549858.75061387</v>
      </c>
    </row>
    <row r="38" spans="2:10">
      <c r="B38" s="177" t="s">
        <v>20</v>
      </c>
      <c r="C38" s="178">
        <v>212958216.98349673</v>
      </c>
      <c r="D38" s="178">
        <v>456081621.85489863</v>
      </c>
      <c r="E38" s="179">
        <v>171365351.36999997</v>
      </c>
      <c r="F38" s="179">
        <v>368915210.12061381</v>
      </c>
    </row>
    <row r="39" spans="2:10">
      <c r="B39" s="177" t="s">
        <v>21</v>
      </c>
      <c r="C39" s="178">
        <v>236653449.35505179</v>
      </c>
      <c r="D39" s="178">
        <v>692735071.20995045</v>
      </c>
      <c r="E39" s="179">
        <v>191648722.48999992</v>
      </c>
      <c r="F39" s="179">
        <v>560563932.6106137</v>
      </c>
      <c r="J39" s="52"/>
    </row>
    <row r="40" spans="2:10">
      <c r="B40" s="177" t="s">
        <v>2</v>
      </c>
      <c r="C40" s="178">
        <v>298425324.21200138</v>
      </c>
      <c r="D40" s="178">
        <v>991160395.42195177</v>
      </c>
      <c r="E40" s="179">
        <v>240985786.14999992</v>
      </c>
      <c r="F40" s="179">
        <v>801549718.76061368</v>
      </c>
    </row>
    <row r="41" spans="2:10">
      <c r="B41" s="177" t="s">
        <v>3</v>
      </c>
      <c r="C41" s="178">
        <v>335835463.35362136</v>
      </c>
      <c r="D41" s="178">
        <v>1326995858.7755733</v>
      </c>
      <c r="E41" s="179">
        <v>271345427.87000006</v>
      </c>
      <c r="F41" s="179">
        <v>1072895146.6306138</v>
      </c>
    </row>
    <row r="42" spans="2:10">
      <c r="B42" s="177" t="s">
        <v>267</v>
      </c>
      <c r="C42" s="178">
        <v>360226038.70941275</v>
      </c>
      <c r="D42" s="178">
        <v>1687221897.4849861</v>
      </c>
      <c r="E42" s="179">
        <v>283154624.12</v>
      </c>
      <c r="F42" s="179">
        <v>1356049770.7506137</v>
      </c>
      <c r="G42" s="32"/>
    </row>
    <row r="43" spans="2:10">
      <c r="B43" s="172" t="s">
        <v>30</v>
      </c>
      <c r="C43" s="180">
        <v>1687221897.4849861</v>
      </c>
      <c r="D43" s="181"/>
      <c r="E43" s="182">
        <f>SUM(E32:E42)</f>
        <v>1356049770.7506137</v>
      </c>
      <c r="F43" s="183"/>
    </row>
    <row r="45" spans="2:10">
      <c r="B45" s="29" t="s">
        <v>280</v>
      </c>
    </row>
  </sheetData>
  <hyperlinks>
    <hyperlink ref="B45" location="Introduction!A1" display="Return to information tab" xr:uid="{738393F3-15FA-47D6-A3ED-A8C97C7A27B8}"/>
  </hyperlinks>
  <pageMargins left="0.7" right="0.7" top="0.75" bottom="0.75" header="0.3" footer="0.3"/>
  <pageSetup paperSize="9" orientation="portrait" r:id="rId1"/>
  <headerFooter>
    <oddHeader>&amp;C&amp;"Verdana,Regular"&amp;10&amp;K000000Internal Only</oddHeader>
    <oddFooter>&amp;C&amp;"Verdana,Regular"&amp;10&amp;K000000Internal Only</oddFooter>
    <evenHeader>&amp;C&amp;"Verdana,Regular"&amp;10&amp;K000000Internal Only</evenHeader>
    <evenFooter>&amp;C&amp;"Verdana,Regular"&amp;10&amp;K000000Internal Only</evenFooter>
    <firstHeader>&amp;C&amp;"Verdana,Regular"&amp;10&amp;K000000Internal Only</firstHeader>
    <firstFooter>&amp;C&amp;"Verdana,Regular"&amp;10&amp;K000000Internal Only</first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3F562-73CD-4566-9475-24B78134F852}">
  <sheetPr>
    <pageSetUpPr autoPageBreaks="0"/>
  </sheetPr>
  <dimension ref="A5:F34"/>
  <sheetViews>
    <sheetView showGridLines="0" workbookViewId="0">
      <selection activeCell="B20" sqref="B20"/>
    </sheetView>
  </sheetViews>
  <sheetFormatPr defaultColWidth="8.7265625" defaultRowHeight="13.5"/>
  <cols>
    <col min="1" max="1" width="2.453125" style="12" customWidth="1"/>
    <col min="2" max="2" width="35.1796875" style="12" customWidth="1"/>
    <col min="3" max="3" width="17.1796875" style="12" bestFit="1" customWidth="1"/>
    <col min="4" max="4" width="15.7265625" style="12" customWidth="1"/>
    <col min="5" max="5" width="17.81640625" style="12" bestFit="1" customWidth="1"/>
    <col min="6" max="6" width="16.453125" style="12" bestFit="1" customWidth="1"/>
    <col min="7" max="9" width="8.7265625" style="12"/>
    <col min="10" max="10" width="31.54296875" style="12" customWidth="1"/>
    <col min="11" max="11" width="17.453125" style="12" customWidth="1"/>
    <col min="12" max="12" width="15.453125" style="12" customWidth="1"/>
    <col min="13" max="13" width="17.453125" style="12" customWidth="1"/>
    <col min="14" max="14" width="20.54296875" style="12" customWidth="1"/>
    <col min="15" max="15" width="24.81640625" style="12" bestFit="1" customWidth="1"/>
    <col min="16" max="18" width="8.7265625" style="12"/>
    <col min="19" max="19" width="16.1796875" style="12" bestFit="1" customWidth="1"/>
    <col min="20" max="20" width="19.81640625" style="12" bestFit="1" customWidth="1"/>
    <col min="21" max="21" width="21.1796875" style="12" bestFit="1" customWidth="1"/>
    <col min="22" max="22" width="6.54296875" style="12" bestFit="1" customWidth="1"/>
    <col min="23" max="23" width="24.81640625" style="12" bestFit="1" customWidth="1"/>
    <col min="24" max="16384" width="8.7265625" style="12"/>
  </cols>
  <sheetData>
    <row r="5" spans="2:6" ht="15">
      <c r="B5" s="49" t="s">
        <v>258</v>
      </c>
    </row>
    <row r="7" spans="2:6">
      <c r="E7" s="50"/>
      <c r="F7" s="50"/>
    </row>
    <row r="8" spans="2:6" ht="28">
      <c r="B8" s="104" t="s">
        <v>29</v>
      </c>
      <c r="C8" s="184" t="s">
        <v>243</v>
      </c>
      <c r="D8" s="88" t="s">
        <v>244</v>
      </c>
      <c r="E8" s="88" t="s">
        <v>245</v>
      </c>
      <c r="F8" s="88" t="s">
        <v>359</v>
      </c>
    </row>
    <row r="9" spans="2:6">
      <c r="B9" s="185" t="s">
        <v>8</v>
      </c>
      <c r="C9" s="186">
        <v>3.3565261199999905</v>
      </c>
      <c r="D9" s="187">
        <f>C9/C18</f>
        <v>8.1768729511556197E-4</v>
      </c>
      <c r="E9" s="106">
        <v>123.14289240190404</v>
      </c>
      <c r="F9" s="106" t="s">
        <v>246</v>
      </c>
    </row>
    <row r="10" spans="2:6">
      <c r="B10" s="185" t="s">
        <v>7</v>
      </c>
      <c r="C10" s="186">
        <v>274.68016210798339</v>
      </c>
      <c r="D10" s="187">
        <f>C10/C18</f>
        <v>6.6915158931038388E-2</v>
      </c>
      <c r="E10" s="106">
        <v>5176.9768865605765</v>
      </c>
      <c r="F10" s="106" t="s">
        <v>246</v>
      </c>
    </row>
    <row r="11" spans="2:6">
      <c r="B11" s="185" t="s">
        <v>247</v>
      </c>
      <c r="C11" s="186">
        <v>1356.0497707506181</v>
      </c>
      <c r="D11" s="187">
        <f>C11/C18</f>
        <v>0.33034888734521567</v>
      </c>
      <c r="E11" s="106" t="s">
        <v>246</v>
      </c>
      <c r="F11" s="106">
        <v>1687221897.4849863</v>
      </c>
    </row>
    <row r="12" spans="2:6">
      <c r="B12" s="185" t="s">
        <v>6</v>
      </c>
      <c r="C12" s="186">
        <v>102.60049018606158</v>
      </c>
      <c r="D12" s="187">
        <f>C12/C18</f>
        <v>2.4994626676038405E-2</v>
      </c>
      <c r="E12" s="106">
        <v>1269.6134828948061</v>
      </c>
      <c r="F12" s="106" t="s">
        <v>246</v>
      </c>
    </row>
    <row r="13" spans="2:6">
      <c r="B13" s="185" t="s">
        <v>9</v>
      </c>
      <c r="C13" s="186">
        <v>1.1984211368208464</v>
      </c>
      <c r="D13" s="187">
        <f>C13/C18</f>
        <v>2.9194878953492468E-4</v>
      </c>
      <c r="E13" s="106">
        <v>11.362285106215996</v>
      </c>
      <c r="F13" s="106" t="s">
        <v>246</v>
      </c>
    </row>
    <row r="14" spans="2:6">
      <c r="B14" s="185" t="s">
        <v>5</v>
      </c>
      <c r="C14" s="186">
        <v>2198.5480493168247</v>
      </c>
      <c r="D14" s="187">
        <f>C14/C18</f>
        <v>0.53559088872142446</v>
      </c>
      <c r="E14" s="106">
        <v>45149.102826765855</v>
      </c>
      <c r="F14" s="106" t="s">
        <v>246</v>
      </c>
    </row>
    <row r="15" spans="2:6">
      <c r="B15" s="185" t="s">
        <v>11</v>
      </c>
      <c r="C15" s="186">
        <v>133.8186958199999</v>
      </c>
      <c r="D15" s="187">
        <f>C15/C18</f>
        <v>3.259973064679985E-2</v>
      </c>
      <c r="E15" s="106">
        <v>3150.3757731777077</v>
      </c>
      <c r="F15" s="106" t="s">
        <v>246</v>
      </c>
    </row>
    <row r="16" spans="2:6">
      <c r="B16" s="185" t="s">
        <v>12</v>
      </c>
      <c r="C16" s="186">
        <v>13.260416085165049</v>
      </c>
      <c r="D16" s="187">
        <f>C16/C18</f>
        <v>3.2303856347721581E-3</v>
      </c>
      <c r="E16" s="106">
        <v>818.08340570468636</v>
      </c>
      <c r="F16" s="106" t="s">
        <v>246</v>
      </c>
    </row>
    <row r="17" spans="1:6">
      <c r="B17" s="185" t="s">
        <v>10</v>
      </c>
      <c r="C17" s="186">
        <v>21.389354625582669</v>
      </c>
      <c r="D17" s="187">
        <f>C17/C18</f>
        <v>5.2106859600604795E-3</v>
      </c>
      <c r="E17" s="106">
        <v>265.14740321666613</v>
      </c>
      <c r="F17" s="106" t="s">
        <v>246</v>
      </c>
    </row>
    <row r="18" spans="1:6">
      <c r="B18" s="188" t="s">
        <v>31</v>
      </c>
      <c r="C18" s="175">
        <f>SUM(C9:C17)</f>
        <v>4104.9018861490567</v>
      </c>
      <c r="D18" s="189">
        <f>SUM(D9:D17)</f>
        <v>0.99999999999999989</v>
      </c>
      <c r="E18" s="173">
        <f>SUM(E9:E17)</f>
        <v>55963.804955828418</v>
      </c>
      <c r="F18" s="173">
        <f>SUM(F9:F17)</f>
        <v>1687221897.4849863</v>
      </c>
    </row>
    <row r="19" spans="1:6">
      <c r="A19" s="25"/>
      <c r="B19" s="41"/>
      <c r="C19" s="41"/>
      <c r="D19" s="41"/>
      <c r="E19" s="41"/>
      <c r="F19" s="41"/>
    </row>
    <row r="20" spans="1:6" ht="14">
      <c r="A20" s="25"/>
      <c r="B20" s="29" t="s">
        <v>280</v>
      </c>
      <c r="C20" s="32"/>
    </row>
    <row r="34" spans="4:4">
      <c r="D34" s="12" t="s">
        <v>268</v>
      </c>
    </row>
  </sheetData>
  <hyperlinks>
    <hyperlink ref="B20" location="Introduction!A1" display="Return to information tab" xr:uid="{9493079E-737E-4BAD-AE17-5BDACB1FE507}"/>
  </hyperlinks>
  <pageMargins left="0.7" right="0.7" top="0.75" bottom="0.75" header="0.3" footer="0.3"/>
  <pageSetup paperSize="9" orientation="portrait" r:id="rId1"/>
  <headerFooter>
    <oddHeader>&amp;C&amp;"Verdana,Regular"&amp;10&amp;K000000Internal Only</oddHeader>
    <oddFooter>&amp;C&amp;"Verdana,Regular"&amp;10&amp;K000000Internal Only</oddFooter>
    <evenHeader>&amp;C&amp;"Verdana,Regular"&amp;10&amp;K000000Internal Only</evenHeader>
    <evenFooter>&amp;C&amp;"Verdana,Regular"&amp;10&amp;K000000Internal Only</evenFooter>
    <firstHeader>&amp;C&amp;"Verdana,Regular"&amp;10&amp;K000000Internal Only</firstHeader>
    <firstFooter>&amp;C&amp;"Verdana,Regular"&amp;10&amp;K000000Internal Only</first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2FA2D-5CE9-4621-8CE0-64EAF95E9299}">
  <sheetPr>
    <pageSetUpPr autoPageBreaks="0"/>
  </sheetPr>
  <dimension ref="A4:K33"/>
  <sheetViews>
    <sheetView showGridLines="0" workbookViewId="0">
      <selection activeCell="B20" sqref="B20"/>
    </sheetView>
  </sheetViews>
  <sheetFormatPr defaultColWidth="9.1796875" defaultRowHeight="13.5"/>
  <cols>
    <col min="1" max="1" width="2.453125" style="12" customWidth="1"/>
    <col min="2" max="2" width="21.36328125" style="12" customWidth="1"/>
    <col min="3" max="6" width="12.81640625" style="12" customWidth="1"/>
    <col min="7" max="7" width="18.1796875" style="12" bestFit="1" customWidth="1"/>
    <col min="8" max="8" width="17.453125" style="12" bestFit="1" customWidth="1"/>
    <col min="9" max="9" width="17.81640625" style="12" customWidth="1"/>
    <col min="10" max="10" width="18" style="12" bestFit="1" customWidth="1"/>
    <col min="11" max="16384" width="9.1796875" style="12"/>
  </cols>
  <sheetData>
    <row r="4" spans="1:11">
      <c r="A4" s="5"/>
    </row>
    <row r="5" spans="1:11" ht="15">
      <c r="B5" s="49" t="s">
        <v>305</v>
      </c>
    </row>
    <row r="7" spans="1:11" ht="39.65" customHeight="1">
      <c r="B7" s="110" t="s">
        <v>32</v>
      </c>
      <c r="C7" s="88" t="s">
        <v>306</v>
      </c>
      <c r="D7" s="88" t="s">
        <v>282</v>
      </c>
      <c r="E7" s="88" t="s">
        <v>33</v>
      </c>
      <c r="F7" s="88" t="s">
        <v>307</v>
      </c>
      <c r="G7" s="88" t="s">
        <v>308</v>
      </c>
      <c r="H7" s="88" t="s">
        <v>297</v>
      </c>
      <c r="I7" s="88" t="s">
        <v>309</v>
      </c>
      <c r="J7" s="88" t="s">
        <v>298</v>
      </c>
      <c r="K7"/>
    </row>
    <row r="8" spans="1:11" ht="14.5">
      <c r="B8" s="190" t="s">
        <v>310</v>
      </c>
      <c r="C8" s="191">
        <v>168</v>
      </c>
      <c r="D8" s="191">
        <v>168</v>
      </c>
      <c r="E8" s="191">
        <v>0</v>
      </c>
      <c r="F8" s="191">
        <v>70</v>
      </c>
      <c r="G8" s="191">
        <v>98</v>
      </c>
      <c r="H8" s="192">
        <v>0.58299999999999996</v>
      </c>
      <c r="I8" s="191">
        <v>59</v>
      </c>
      <c r="J8" s="192">
        <v>0.35099999999999998</v>
      </c>
      <c r="K8"/>
    </row>
    <row r="9" spans="1:11" ht="14.5">
      <c r="B9" s="190" t="s">
        <v>311</v>
      </c>
      <c r="C9" s="191">
        <v>249</v>
      </c>
      <c r="D9" s="191">
        <v>249</v>
      </c>
      <c r="E9" s="191">
        <v>0</v>
      </c>
      <c r="F9" s="191">
        <v>69</v>
      </c>
      <c r="G9" s="191">
        <v>180</v>
      </c>
      <c r="H9" s="192">
        <v>0.72299999999999998</v>
      </c>
      <c r="I9" s="191">
        <v>111</v>
      </c>
      <c r="J9" s="192">
        <v>0.44600000000000001</v>
      </c>
      <c r="K9"/>
    </row>
    <row r="10" spans="1:11" ht="14.5">
      <c r="B10" s="79"/>
      <c r="C10"/>
      <c r="D10"/>
      <c r="E10"/>
      <c r="F10"/>
      <c r="G10"/>
      <c r="H10"/>
      <c r="I10"/>
      <c r="J10"/>
      <c r="K10"/>
    </row>
    <row r="11" spans="1:11" ht="14.5">
      <c r="B11" s="79"/>
      <c r="C11"/>
      <c r="D11"/>
      <c r="E11"/>
      <c r="F11"/>
      <c r="G11"/>
      <c r="H11"/>
      <c r="I11"/>
      <c r="J11"/>
      <c r="K11"/>
    </row>
    <row r="12" spans="1:11" ht="15">
      <c r="B12" s="84" t="s">
        <v>312</v>
      </c>
      <c r="C12"/>
      <c r="D12"/>
      <c r="E12"/>
      <c r="F12"/>
      <c r="G12"/>
      <c r="H12"/>
      <c r="I12"/>
      <c r="J12"/>
      <c r="K12"/>
    </row>
    <row r="13" spans="1:11">
      <c r="B13" s="85"/>
    </row>
    <row r="14" spans="1:11" ht="40.5">
      <c r="B14" s="110" t="s">
        <v>32</v>
      </c>
      <c r="C14" s="88" t="s">
        <v>306</v>
      </c>
      <c r="D14" s="88" t="s">
        <v>282</v>
      </c>
      <c r="E14" s="88" t="s">
        <v>33</v>
      </c>
      <c r="F14" s="88" t="s">
        <v>307</v>
      </c>
      <c r="G14" s="88" t="s">
        <v>308</v>
      </c>
      <c r="H14" s="88" t="s">
        <v>297</v>
      </c>
      <c r="I14" s="88" t="s">
        <v>309</v>
      </c>
      <c r="J14" s="88" t="s">
        <v>298</v>
      </c>
    </row>
    <row r="15" spans="1:11">
      <c r="B15" s="190" t="s">
        <v>313</v>
      </c>
      <c r="C15" s="191">
        <v>325</v>
      </c>
      <c r="D15" s="191">
        <v>279</v>
      </c>
      <c r="E15" s="191">
        <v>46</v>
      </c>
      <c r="F15" s="191">
        <v>91</v>
      </c>
      <c r="G15" s="191">
        <v>188</v>
      </c>
      <c r="H15" s="192">
        <v>0.67400000000000004</v>
      </c>
      <c r="I15" s="191">
        <v>98</v>
      </c>
      <c r="J15" s="192">
        <v>0.35099999999999998</v>
      </c>
    </row>
    <row r="16" spans="1:11">
      <c r="B16" s="190" t="s">
        <v>314</v>
      </c>
      <c r="C16" s="191">
        <v>240</v>
      </c>
      <c r="D16" s="191">
        <v>240</v>
      </c>
      <c r="E16" s="191">
        <v>0</v>
      </c>
      <c r="F16" s="191">
        <v>55</v>
      </c>
      <c r="G16" s="191">
        <v>185</v>
      </c>
      <c r="H16" s="192">
        <v>0.77100000000000002</v>
      </c>
      <c r="I16" s="191">
        <v>110</v>
      </c>
      <c r="J16" s="192">
        <v>0.45800000000000002</v>
      </c>
    </row>
    <row r="17" spans="2:10" ht="14.5">
      <c r="B17" s="25"/>
      <c r="C17"/>
      <c r="D17"/>
      <c r="E17"/>
      <c r="F17"/>
      <c r="G17"/>
      <c r="H17"/>
      <c r="I17"/>
      <c r="J17"/>
    </row>
    <row r="18" spans="2:10" ht="14.5">
      <c r="B18" s="193" t="s">
        <v>296</v>
      </c>
      <c r="C18"/>
      <c r="D18"/>
      <c r="E18"/>
      <c r="F18"/>
      <c r="G18"/>
      <c r="H18"/>
      <c r="I18"/>
      <c r="J18"/>
    </row>
    <row r="19" spans="2:10" ht="14.5">
      <c r="B19" s="68"/>
      <c r="C19"/>
      <c r="D19"/>
      <c r="E19"/>
      <c r="F19"/>
      <c r="G19"/>
      <c r="H19"/>
      <c r="I19"/>
      <c r="J19"/>
    </row>
    <row r="20" spans="2:10" ht="14.5">
      <c r="B20" s="29" t="s">
        <v>280</v>
      </c>
      <c r="C20"/>
      <c r="D20"/>
      <c r="E20"/>
      <c r="F20"/>
      <c r="G20"/>
      <c r="H20"/>
      <c r="I20"/>
      <c r="J20"/>
    </row>
    <row r="21" spans="2:10" ht="14.5">
      <c r="B21" s="68"/>
      <c r="C21"/>
      <c r="D21"/>
      <c r="E21"/>
      <c r="F21"/>
      <c r="G21"/>
      <c r="H21"/>
      <c r="I21"/>
      <c r="J21"/>
    </row>
    <row r="22" spans="2:10" ht="14.5">
      <c r="B22" s="68"/>
      <c r="C22"/>
      <c r="D22"/>
      <c r="E22"/>
      <c r="F22"/>
      <c r="G22"/>
      <c r="H22"/>
      <c r="I22"/>
      <c r="J22"/>
    </row>
    <row r="23" spans="2:10" ht="14.5">
      <c r="B23" s="25"/>
      <c r="C23"/>
      <c r="D23"/>
      <c r="E23"/>
      <c r="F23"/>
      <c r="G23"/>
      <c r="H23"/>
      <c r="I23"/>
      <c r="J23"/>
    </row>
    <row r="24" spans="2:10" ht="14.5">
      <c r="B24" s="68"/>
      <c r="C24"/>
      <c r="D24"/>
      <c r="E24"/>
      <c r="F24"/>
      <c r="G24"/>
      <c r="H24"/>
      <c r="I24"/>
      <c r="J24"/>
    </row>
    <row r="25" spans="2:10" ht="14.5">
      <c r="B25" s="68"/>
      <c r="C25"/>
      <c r="D25"/>
      <c r="E25"/>
      <c r="F25"/>
      <c r="G25"/>
      <c r="H25"/>
      <c r="I25"/>
      <c r="J25"/>
    </row>
    <row r="33" spans="2:2" ht="14">
      <c r="B33" s="51"/>
    </row>
  </sheetData>
  <hyperlinks>
    <hyperlink ref="B20" location="Introduction!A1" display="Return to information tab" xr:uid="{7D7C5BE8-8ADB-4FD5-B9B0-1404B126106E}"/>
  </hyperlinks>
  <pageMargins left="0.7" right="0.7" top="0.75" bottom="0.75" header="0.3" footer="0.3"/>
  <pageSetup paperSize="9" orientation="portrait" r:id="rId1"/>
  <headerFooter>
    <oddHeader>&amp;C&amp;"Verdana,Regular"&amp;10&amp;K000000Internal Only</oddHeader>
    <oddFooter>&amp;C&amp;"Verdana,Regular"&amp;10&amp;K000000Internal Only</oddFooter>
    <evenHeader>&amp;C&amp;"Verdana,Regular"&amp;10&amp;K000000Internal Only</evenHeader>
    <evenFooter>&amp;C&amp;"Verdana,Regular"&amp;10&amp;K000000Internal Only</evenFooter>
    <firstHeader>&amp;C&amp;"Verdana,Regular"&amp;10&amp;K000000Internal Only</firstHeader>
    <firstFooter>&amp;C&amp;"Verdana,Regular"&amp;10&amp;K000000Internal Only</first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5384F-FE4C-4607-8583-11FC9808C125}">
  <sheetPr>
    <pageSetUpPr autoPageBreaks="0"/>
  </sheetPr>
  <dimension ref="B1:F15"/>
  <sheetViews>
    <sheetView showGridLines="0" workbookViewId="0">
      <selection activeCell="B15" sqref="B15"/>
    </sheetView>
  </sheetViews>
  <sheetFormatPr defaultRowHeight="14.5"/>
  <cols>
    <col min="1" max="1" width="2.453125" customWidth="1"/>
    <col min="2" max="2" width="28.7265625" customWidth="1"/>
    <col min="3" max="3" width="15.54296875" customWidth="1"/>
    <col min="4" max="4" width="16.7265625" customWidth="1"/>
    <col min="5" max="5" width="17.81640625" customWidth="1"/>
    <col min="6" max="6" width="20.81640625" customWidth="1"/>
  </cols>
  <sheetData>
    <row r="1" spans="2:6" s="7" customFormat="1"/>
    <row r="2" spans="2:6" s="7" customFormat="1"/>
    <row r="3" spans="2:6" s="7" customFormat="1"/>
    <row r="5" spans="2:6" ht="15">
      <c r="B5" s="49" t="s">
        <v>272</v>
      </c>
    </row>
    <row r="7" spans="2:6" ht="40.5">
      <c r="B7" s="110" t="s">
        <v>34</v>
      </c>
      <c r="C7" s="88" t="s">
        <v>35</v>
      </c>
      <c r="D7" s="88" t="s">
        <v>36</v>
      </c>
      <c r="E7" s="88" t="s">
        <v>37</v>
      </c>
      <c r="F7" s="88" t="s">
        <v>38</v>
      </c>
    </row>
    <row r="8" spans="2:6" ht="18" customHeight="1">
      <c r="B8" s="194" t="s">
        <v>39</v>
      </c>
      <c r="C8" s="195">
        <v>324</v>
      </c>
      <c r="D8" s="195">
        <v>19</v>
      </c>
      <c r="E8" s="195">
        <v>305</v>
      </c>
      <c r="F8" s="196">
        <v>143911.64000000001</v>
      </c>
    </row>
    <row r="9" spans="2:6" ht="17.149999999999999" customHeight="1">
      <c r="B9" s="190" t="s">
        <v>40</v>
      </c>
      <c r="C9" s="195">
        <v>191</v>
      </c>
      <c r="D9" s="195">
        <v>175</v>
      </c>
      <c r="E9" s="195">
        <v>16</v>
      </c>
      <c r="F9" s="196">
        <v>1297350</v>
      </c>
    </row>
    <row r="10" spans="2:6" ht="27">
      <c r="B10" s="190" t="s">
        <v>269</v>
      </c>
      <c r="C10" s="195">
        <v>6</v>
      </c>
      <c r="D10" s="195">
        <v>3</v>
      </c>
      <c r="E10" s="195">
        <v>3</v>
      </c>
      <c r="F10" s="196">
        <v>38165.870000000003</v>
      </c>
    </row>
    <row r="11" spans="2:6" ht="18.649999999999999" customHeight="1">
      <c r="B11" s="197" t="s">
        <v>30</v>
      </c>
      <c r="C11" s="198">
        <f>SUM(C8:C10)</f>
        <v>521</v>
      </c>
      <c r="D11" s="198">
        <f>SUM(D8:D10)</f>
        <v>197</v>
      </c>
      <c r="E11" s="198">
        <f>SUM(E8:E10)</f>
        <v>324</v>
      </c>
      <c r="F11" s="199">
        <f>SUM(F8:F10)</f>
        <v>1479427.5100000002</v>
      </c>
    </row>
    <row r="13" spans="2:6">
      <c r="B13" s="19" t="s">
        <v>270</v>
      </c>
    </row>
    <row r="15" spans="2:6">
      <c r="B15" s="29" t="s">
        <v>280</v>
      </c>
    </row>
  </sheetData>
  <hyperlinks>
    <hyperlink ref="B15" location="Introduction!A1" display="Return to information tab" xr:uid="{01553089-9DD8-407C-A6F9-52D379149E73}"/>
  </hyperlinks>
  <pageMargins left="0.7" right="0.7" top="0.75" bottom="0.75" header="0.3" footer="0.3"/>
  <pageSetup paperSize="9" orientation="portrait" r:id="rId1"/>
  <headerFooter>
    <oddHeader>&amp;C&amp;"Verdana,Regular"&amp;10&amp;K000000Internal Only</oddHeader>
    <oddFooter>&amp;C&amp;"Verdana,Regular"&amp;10&amp;K000000Internal Only</oddFooter>
    <evenHeader>&amp;C&amp;"Verdana,Regular"&amp;10&amp;K000000Internal Only</evenHeader>
    <evenFooter>&amp;C&amp;"Verdana,Regular"&amp;10&amp;K000000Internal Only</evenFooter>
    <firstHeader>&amp;C&amp;"Verdana,Regular"&amp;10&amp;K000000Internal Only</firstHeader>
    <firstFooter>&amp;C&amp;"Verdana,Regular"&amp;10&amp;K000000Internal Only</first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DD44A-27BF-4210-9B38-9DA5118F662D}">
  <sheetPr>
    <pageSetUpPr autoPageBreaks="0"/>
  </sheetPr>
  <dimension ref="B1:E37"/>
  <sheetViews>
    <sheetView showGridLines="0" workbookViewId="0">
      <selection activeCell="B37" sqref="B37"/>
    </sheetView>
  </sheetViews>
  <sheetFormatPr defaultRowHeight="14.5"/>
  <cols>
    <col min="1" max="1" width="2.453125" customWidth="1"/>
    <col min="2" max="2" width="39" customWidth="1"/>
    <col min="3" max="3" width="23.81640625" customWidth="1"/>
    <col min="4" max="4" width="20.54296875" customWidth="1"/>
    <col min="5" max="5" width="33.81640625" bestFit="1" customWidth="1"/>
    <col min="17" max="17" width="45.54296875" customWidth="1"/>
    <col min="18" max="18" width="30.54296875" customWidth="1"/>
    <col min="19" max="19" width="32.1796875" customWidth="1"/>
  </cols>
  <sheetData>
    <row r="1" spans="2:2" s="7" customFormat="1"/>
    <row r="2" spans="2:2" s="7" customFormat="1"/>
    <row r="3" spans="2:2" s="7" customFormat="1"/>
    <row r="5" spans="2:2" ht="15">
      <c r="B5" s="49" t="s">
        <v>363</v>
      </c>
    </row>
    <row r="6" spans="2:2">
      <c r="B6" s="83" t="s">
        <v>364</v>
      </c>
    </row>
    <row r="7" spans="2:2">
      <c r="B7" s="83" t="s">
        <v>365</v>
      </c>
    </row>
    <row r="8" spans="2:2">
      <c r="B8" s="83" t="s">
        <v>366</v>
      </c>
    </row>
    <row r="25" spans="2:5" ht="15">
      <c r="B25" s="49"/>
    </row>
    <row r="27" spans="2:5">
      <c r="B27" s="7" t="s">
        <v>268</v>
      </c>
      <c r="C27" s="7"/>
      <c r="D27" s="7"/>
      <c r="E27" s="7"/>
    </row>
    <row r="28" spans="2:5" ht="40.5">
      <c r="B28" s="110" t="s">
        <v>259</v>
      </c>
      <c r="C28" s="88" t="s">
        <v>281</v>
      </c>
      <c r="D28" s="88" t="s">
        <v>248</v>
      </c>
      <c r="E28" s="88" t="s">
        <v>249</v>
      </c>
    </row>
    <row r="29" spans="2:5" ht="27">
      <c r="B29" s="190" t="s">
        <v>285</v>
      </c>
      <c r="C29" s="195">
        <v>77</v>
      </c>
      <c r="D29" s="200">
        <f>C29/C35</f>
        <v>0.37378640776699029</v>
      </c>
      <c r="E29" s="200">
        <v>0.14000000000000001</v>
      </c>
    </row>
    <row r="30" spans="2:5">
      <c r="B30" s="190" t="s">
        <v>250</v>
      </c>
      <c r="C30" s="195">
        <v>25</v>
      </c>
      <c r="D30" s="200">
        <f>C30/C35</f>
        <v>0.12135922330097088</v>
      </c>
      <c r="E30" s="200">
        <v>4.4999999999999998E-2</v>
      </c>
    </row>
    <row r="31" spans="2:5" ht="27">
      <c r="B31" s="190" t="s">
        <v>252</v>
      </c>
      <c r="C31" s="195">
        <v>16</v>
      </c>
      <c r="D31" s="200">
        <f>C31/C35</f>
        <v>7.7669902912621352E-2</v>
      </c>
      <c r="E31" s="200">
        <v>2.9000000000000001E-2</v>
      </c>
    </row>
    <row r="32" spans="2:5">
      <c r="B32" s="190" t="s">
        <v>251</v>
      </c>
      <c r="C32" s="195">
        <v>16</v>
      </c>
      <c r="D32" s="200">
        <f>C32/C35</f>
        <v>7.7669902912621352E-2</v>
      </c>
      <c r="E32" s="200">
        <v>2.9000000000000001E-2</v>
      </c>
    </row>
    <row r="33" spans="2:5" ht="27">
      <c r="B33" s="190" t="s">
        <v>284</v>
      </c>
      <c r="C33" s="195">
        <v>15</v>
      </c>
      <c r="D33" s="200">
        <f>C33/C35</f>
        <v>7.281553398058252E-2</v>
      </c>
      <c r="E33" s="200">
        <v>2.7E-2</v>
      </c>
    </row>
    <row r="34" spans="2:5">
      <c r="B34" s="190" t="s">
        <v>283</v>
      </c>
      <c r="C34" s="195">
        <v>57</v>
      </c>
      <c r="D34" s="200">
        <f>(C34/C35)</f>
        <v>0.27669902912621358</v>
      </c>
      <c r="E34" s="201">
        <v>0.10299999999999999</v>
      </c>
    </row>
    <row r="35" spans="2:5">
      <c r="B35" s="197" t="s">
        <v>30</v>
      </c>
      <c r="C35" s="198">
        <f>SUM(C29:C34)</f>
        <v>206</v>
      </c>
      <c r="D35" s="202">
        <f>SUM(D29:D34)</f>
        <v>0.99999999999999989</v>
      </c>
      <c r="E35" s="203">
        <v>551</v>
      </c>
    </row>
    <row r="37" spans="2:5">
      <c r="B37" s="29" t="s">
        <v>280</v>
      </c>
    </row>
  </sheetData>
  <hyperlinks>
    <hyperlink ref="B37" location="Introduction!A1" display="Return to information tab" xr:uid="{4161B855-70B7-429B-A0FA-E2A2411577B4}"/>
  </hyperlinks>
  <pageMargins left="0.7" right="0.7" top="0.75" bottom="0.75" header="0.3" footer="0.3"/>
  <pageSetup paperSize="9" orientation="portrait" r:id="rId1"/>
  <headerFooter>
    <oddHeader>&amp;C&amp;"Verdana,Regular"&amp;10&amp;K000000Internal Only</oddHeader>
    <oddFooter>&amp;C&amp;"Verdana,Regular"&amp;10&amp;K000000Internal Only</oddFooter>
    <evenHeader>&amp;C&amp;"Verdana,Regular"&amp;10&amp;K000000Internal Only</evenHeader>
    <evenFooter>&amp;C&amp;"Verdana,Regular"&amp;10&amp;K000000Internal Only</evenFooter>
    <firstHeader>&amp;C&amp;"Verdana,Regular"&amp;10&amp;K000000Internal Only</firstHeader>
    <firstFooter>&amp;C&amp;"Verdana,Regular"&amp;10&amp;K000000Internal Only</first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74631-148F-498C-80B5-F9759116C76F}">
  <sheetPr>
    <pageSetUpPr autoPageBreaks="0"/>
  </sheetPr>
  <dimension ref="B1:D23"/>
  <sheetViews>
    <sheetView showGridLines="0" workbookViewId="0">
      <selection activeCell="B23" sqref="B23"/>
    </sheetView>
  </sheetViews>
  <sheetFormatPr defaultRowHeight="14.5"/>
  <cols>
    <col min="1" max="1" width="2.453125" customWidth="1"/>
    <col min="2" max="2" width="49.453125" customWidth="1"/>
    <col min="3" max="3" width="16.54296875" customWidth="1"/>
    <col min="4" max="4" width="15.7265625" customWidth="1"/>
  </cols>
  <sheetData>
    <row r="1" spans="2:4" s="7" customFormat="1"/>
    <row r="2" spans="2:4" s="7" customFormat="1"/>
    <row r="3" spans="2:4" s="7" customFormat="1"/>
    <row r="5" spans="2:4" ht="15">
      <c r="B5" s="9" t="s">
        <v>61</v>
      </c>
    </row>
    <row r="7" spans="2:4">
      <c r="B7" s="204"/>
      <c r="C7" s="205" t="s">
        <v>267</v>
      </c>
      <c r="D7" s="205" t="s">
        <v>3</v>
      </c>
    </row>
    <row r="8" spans="2:4">
      <c r="B8" s="206" t="s">
        <v>41</v>
      </c>
      <c r="C8" s="207">
        <v>1536</v>
      </c>
      <c r="D8" s="207">
        <v>1196</v>
      </c>
    </row>
    <row r="9" spans="2:4">
      <c r="B9" s="206" t="s">
        <v>42</v>
      </c>
      <c r="C9" s="200">
        <v>0.47899999999999998</v>
      </c>
      <c r="D9" s="200">
        <v>0.76600000000000001</v>
      </c>
    </row>
    <row r="10" spans="2:4">
      <c r="B10" s="206" t="s">
        <v>315</v>
      </c>
      <c r="C10" s="195">
        <v>32</v>
      </c>
      <c r="D10" s="195">
        <v>411</v>
      </c>
    </row>
    <row r="11" spans="2:4">
      <c r="B11" s="206" t="s">
        <v>43</v>
      </c>
      <c r="C11" s="200">
        <v>0.96899999999999997</v>
      </c>
      <c r="D11" s="200">
        <v>0.94899999999999995</v>
      </c>
    </row>
    <row r="12" spans="2:4">
      <c r="B12" s="206" t="s">
        <v>316</v>
      </c>
      <c r="C12" s="207">
        <v>2471</v>
      </c>
      <c r="D12" s="207">
        <v>2182</v>
      </c>
    </row>
    <row r="13" spans="2:4">
      <c r="B13" s="206" t="s">
        <v>317</v>
      </c>
      <c r="C13" s="200">
        <v>0.94</v>
      </c>
      <c r="D13" s="195" t="s">
        <v>318</v>
      </c>
    </row>
    <row r="14" spans="2:4">
      <c r="B14" s="206" t="s">
        <v>44</v>
      </c>
      <c r="C14" s="207">
        <v>76054</v>
      </c>
      <c r="D14" s="207">
        <v>76134</v>
      </c>
    </row>
    <row r="15" spans="2:4">
      <c r="B15" s="206" t="s">
        <v>45</v>
      </c>
      <c r="C15" s="200">
        <v>0.96899999999999997</v>
      </c>
      <c r="D15" s="200">
        <v>0.94499999999999995</v>
      </c>
    </row>
    <row r="16" spans="2:4">
      <c r="B16" s="206" t="s">
        <v>46</v>
      </c>
      <c r="C16" s="207">
        <v>4249</v>
      </c>
      <c r="D16" s="207">
        <v>8180</v>
      </c>
    </row>
    <row r="17" spans="2:4">
      <c r="B17" s="206" t="s">
        <v>47</v>
      </c>
      <c r="C17" s="200">
        <v>0.98699999999999999</v>
      </c>
      <c r="D17" s="200">
        <v>0.95799999999999996</v>
      </c>
    </row>
    <row r="18" spans="2:4">
      <c r="B18" s="206" t="s">
        <v>48</v>
      </c>
      <c r="C18" s="207">
        <v>15262</v>
      </c>
      <c r="D18" s="207">
        <v>14900</v>
      </c>
    </row>
    <row r="19" spans="2:4">
      <c r="B19" s="206" t="s">
        <v>49</v>
      </c>
      <c r="C19" s="200">
        <v>3.3000000000000002E-2</v>
      </c>
      <c r="D19" s="200">
        <v>9.5000000000000001E-2</v>
      </c>
    </row>
    <row r="20" spans="2:4">
      <c r="B20" s="25"/>
    </row>
    <row r="21" spans="2:4">
      <c r="B21" s="45"/>
    </row>
    <row r="23" spans="2:4">
      <c r="B23" s="29" t="s">
        <v>280</v>
      </c>
    </row>
  </sheetData>
  <hyperlinks>
    <hyperlink ref="B23" location="Introduction!A1" display="Return to information tab" xr:uid="{F8BFFA15-08B6-4A94-8AA3-9D8A1C8F52EA}"/>
  </hyperlinks>
  <pageMargins left="0.7" right="0.7" top="0.75" bottom="0.75" header="0.3" footer="0.3"/>
  <pageSetup paperSize="9" orientation="portrait" r:id="rId1"/>
  <headerFooter>
    <oddHeader>&amp;C&amp;"Verdana,Regular"&amp;10&amp;K000000Internal Only</oddHeader>
    <oddFooter>&amp;C&amp;"Verdana,Regular"&amp;10&amp;K000000Internal Only</oddFooter>
    <evenHeader>&amp;C&amp;"Verdana,Regular"&amp;10&amp;K000000Internal Only</evenHeader>
    <evenFooter>&amp;C&amp;"Verdana,Regular"&amp;10&amp;K000000Internal Only</evenFooter>
    <firstHeader>&amp;C&amp;"Verdana,Regular"&amp;10&amp;K000000Internal Only</firstHeader>
    <firstFooter>&amp;C&amp;"Verdana,Regular"&amp;10&amp;K000000Internal Only</first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A1E39-BE58-42BE-A221-6312B7405E9C}">
  <sheetPr>
    <pageSetUpPr autoPageBreaks="0"/>
  </sheetPr>
  <dimension ref="B5:L25"/>
  <sheetViews>
    <sheetView workbookViewId="0">
      <selection activeCell="B25" sqref="B25"/>
    </sheetView>
  </sheetViews>
  <sheetFormatPr defaultRowHeight="14.5"/>
  <cols>
    <col min="1" max="1" width="3.26953125" style="78" customWidth="1"/>
    <col min="2" max="2" width="25.90625" style="78" bestFit="1" customWidth="1"/>
    <col min="3" max="3" width="6.6328125" style="78" bestFit="1" customWidth="1"/>
    <col min="4" max="4" width="7.90625" style="78" bestFit="1" customWidth="1"/>
    <col min="5" max="5" width="14" style="78" bestFit="1" customWidth="1"/>
    <col min="6" max="6" width="6.6328125" style="78" bestFit="1" customWidth="1"/>
    <col min="7" max="7" width="11.26953125" style="78" customWidth="1"/>
    <col min="8" max="8" width="13.90625" style="78" customWidth="1"/>
    <col min="9" max="9" width="12.7265625" style="78" customWidth="1"/>
    <col min="10" max="10" width="7.453125" style="78" bestFit="1" customWidth="1"/>
    <col min="11" max="11" width="7.26953125" style="78" bestFit="1" customWidth="1"/>
    <col min="12" max="12" width="8" style="78" bestFit="1" customWidth="1"/>
    <col min="13" max="16384" width="8.7265625" style="78"/>
  </cols>
  <sheetData>
    <row r="5" spans="2:12" ht="15">
      <c r="B5" s="9" t="s">
        <v>384</v>
      </c>
    </row>
    <row r="7" spans="2:12" ht="40.5">
      <c r="B7" s="208" t="s">
        <v>368</v>
      </c>
      <c r="C7" s="209" t="s">
        <v>302</v>
      </c>
      <c r="D7" s="209" t="s">
        <v>7</v>
      </c>
      <c r="E7" s="209" t="s">
        <v>247</v>
      </c>
      <c r="F7" s="209" t="s">
        <v>301</v>
      </c>
      <c r="G7" s="209" t="s">
        <v>9</v>
      </c>
      <c r="H7" s="209" t="s">
        <v>5</v>
      </c>
      <c r="I7" s="209" t="s">
        <v>11</v>
      </c>
      <c r="J7" s="209" t="s">
        <v>12</v>
      </c>
      <c r="K7" s="209" t="s">
        <v>303</v>
      </c>
      <c r="L7" s="209" t="s">
        <v>30</v>
      </c>
    </row>
    <row r="8" spans="2:12">
      <c r="B8" s="210" t="s">
        <v>378</v>
      </c>
      <c r="C8" s="211">
        <v>140</v>
      </c>
      <c r="D8" s="211">
        <v>72</v>
      </c>
      <c r="E8" s="211">
        <v>20</v>
      </c>
      <c r="F8" s="211">
        <v>320</v>
      </c>
      <c r="G8" s="211">
        <v>68</v>
      </c>
      <c r="H8" s="211">
        <v>2339</v>
      </c>
      <c r="I8" s="211">
        <v>6</v>
      </c>
      <c r="J8" s="211"/>
      <c r="K8" s="211">
        <v>12</v>
      </c>
      <c r="L8" s="212">
        <v>2977</v>
      </c>
    </row>
    <row r="9" spans="2:12">
      <c r="B9" s="210" t="s">
        <v>381</v>
      </c>
      <c r="C9" s="211">
        <v>42</v>
      </c>
      <c r="D9" s="211">
        <v>138</v>
      </c>
      <c r="E9" s="211">
        <v>8</v>
      </c>
      <c r="F9" s="211">
        <v>365</v>
      </c>
      <c r="G9" s="211">
        <v>31</v>
      </c>
      <c r="H9" s="211">
        <v>1750</v>
      </c>
      <c r="I9" s="211">
        <v>22</v>
      </c>
      <c r="J9" s="211"/>
      <c r="K9" s="211">
        <v>12</v>
      </c>
      <c r="L9" s="212">
        <v>2368</v>
      </c>
    </row>
    <row r="10" spans="2:12">
      <c r="B10" s="210" t="s">
        <v>382</v>
      </c>
      <c r="C10" s="211">
        <v>106</v>
      </c>
      <c r="D10" s="211">
        <v>67</v>
      </c>
      <c r="E10" s="211">
        <v>11</v>
      </c>
      <c r="F10" s="211">
        <v>277</v>
      </c>
      <c r="G10" s="211">
        <v>35</v>
      </c>
      <c r="H10" s="211">
        <v>1784</v>
      </c>
      <c r="I10" s="211">
        <v>6</v>
      </c>
      <c r="J10" s="211">
        <v>2</v>
      </c>
      <c r="K10" s="211">
        <v>15</v>
      </c>
      <c r="L10" s="212">
        <v>2303</v>
      </c>
    </row>
    <row r="11" spans="2:12">
      <c r="B11" s="210" t="s">
        <v>28</v>
      </c>
      <c r="C11" s="211">
        <v>52</v>
      </c>
      <c r="D11" s="211">
        <v>66</v>
      </c>
      <c r="E11" s="211">
        <v>1</v>
      </c>
      <c r="F11" s="211">
        <v>123</v>
      </c>
      <c r="G11" s="211">
        <v>37</v>
      </c>
      <c r="H11" s="211">
        <v>1744</v>
      </c>
      <c r="I11" s="211">
        <v>18</v>
      </c>
      <c r="J11" s="211"/>
      <c r="K11" s="211">
        <v>9</v>
      </c>
      <c r="L11" s="212">
        <v>2050</v>
      </c>
    </row>
    <row r="12" spans="2:12">
      <c r="B12" s="210" t="s">
        <v>376</v>
      </c>
      <c r="C12" s="211">
        <v>87</v>
      </c>
      <c r="D12" s="211">
        <v>93</v>
      </c>
      <c r="E12" s="211">
        <v>4</v>
      </c>
      <c r="F12" s="211">
        <v>189</v>
      </c>
      <c r="G12" s="211">
        <v>28</v>
      </c>
      <c r="H12" s="211">
        <v>1594</v>
      </c>
      <c r="I12" s="211">
        <v>9</v>
      </c>
      <c r="J12" s="211">
        <v>1</v>
      </c>
      <c r="K12" s="211">
        <v>12</v>
      </c>
      <c r="L12" s="212">
        <v>2017</v>
      </c>
    </row>
    <row r="13" spans="2:12">
      <c r="B13" s="210" t="s">
        <v>369</v>
      </c>
      <c r="C13" s="211">
        <v>77</v>
      </c>
      <c r="D13" s="211">
        <v>92</v>
      </c>
      <c r="E13" s="211">
        <v>10</v>
      </c>
      <c r="F13" s="211">
        <v>160</v>
      </c>
      <c r="G13" s="211">
        <v>13</v>
      </c>
      <c r="H13" s="211">
        <v>1577</v>
      </c>
      <c r="I13" s="211">
        <v>2</v>
      </c>
      <c r="J13" s="211"/>
      <c r="K13" s="211">
        <v>8</v>
      </c>
      <c r="L13" s="212">
        <v>1939</v>
      </c>
    </row>
    <row r="14" spans="2:12">
      <c r="B14" s="210" t="s">
        <v>370</v>
      </c>
      <c r="C14" s="211">
        <v>110</v>
      </c>
      <c r="D14" s="211">
        <v>62</v>
      </c>
      <c r="E14" s="211">
        <v>13</v>
      </c>
      <c r="F14" s="211">
        <v>217</v>
      </c>
      <c r="G14" s="211">
        <v>27</v>
      </c>
      <c r="H14" s="211">
        <v>1149</v>
      </c>
      <c r="I14" s="211">
        <v>6</v>
      </c>
      <c r="J14" s="211"/>
      <c r="K14" s="211">
        <v>11</v>
      </c>
      <c r="L14" s="212">
        <v>1595</v>
      </c>
    </row>
    <row r="15" spans="2:12">
      <c r="B15" s="210" t="s">
        <v>377</v>
      </c>
      <c r="C15" s="211">
        <v>74</v>
      </c>
      <c r="D15" s="211">
        <v>29</v>
      </c>
      <c r="E15" s="211">
        <v>39</v>
      </c>
      <c r="F15" s="211">
        <v>292</v>
      </c>
      <c r="G15" s="211">
        <v>42</v>
      </c>
      <c r="H15" s="211">
        <v>1062</v>
      </c>
      <c r="I15" s="211">
        <v>8</v>
      </c>
      <c r="J15" s="211"/>
      <c r="K15" s="211">
        <v>29</v>
      </c>
      <c r="L15" s="212">
        <v>1575</v>
      </c>
    </row>
    <row r="16" spans="2:12">
      <c r="B16" s="210" t="s">
        <v>379</v>
      </c>
      <c r="C16" s="211">
        <v>13</v>
      </c>
      <c r="D16" s="211">
        <v>46</v>
      </c>
      <c r="E16" s="211">
        <v>3</v>
      </c>
      <c r="F16" s="211">
        <v>59</v>
      </c>
      <c r="G16" s="211">
        <v>5</v>
      </c>
      <c r="H16" s="211">
        <v>1290</v>
      </c>
      <c r="I16" s="211">
        <v>7</v>
      </c>
      <c r="J16" s="211"/>
      <c r="K16" s="211">
        <v>8</v>
      </c>
      <c r="L16" s="212">
        <v>1431</v>
      </c>
    </row>
    <row r="17" spans="2:12">
      <c r="B17" s="210" t="s">
        <v>371</v>
      </c>
      <c r="C17" s="211">
        <v>36</v>
      </c>
      <c r="D17" s="211">
        <v>38</v>
      </c>
      <c r="E17" s="211">
        <v>9</v>
      </c>
      <c r="F17" s="211">
        <v>54</v>
      </c>
      <c r="G17" s="211">
        <v>11</v>
      </c>
      <c r="H17" s="211">
        <v>804</v>
      </c>
      <c r="I17" s="211">
        <v>1</v>
      </c>
      <c r="J17" s="211">
        <v>1</v>
      </c>
      <c r="K17" s="211">
        <v>8</v>
      </c>
      <c r="L17" s="212">
        <v>962</v>
      </c>
    </row>
    <row r="18" spans="2:12">
      <c r="B18" s="210" t="s">
        <v>372</v>
      </c>
      <c r="C18" s="211">
        <v>49</v>
      </c>
      <c r="D18" s="211">
        <v>25</v>
      </c>
      <c r="E18" s="211">
        <v>13</v>
      </c>
      <c r="F18" s="211">
        <v>35</v>
      </c>
      <c r="G18" s="211">
        <v>19</v>
      </c>
      <c r="H18" s="211">
        <v>705</v>
      </c>
      <c r="I18" s="211">
        <v>2</v>
      </c>
      <c r="J18" s="211"/>
      <c r="K18" s="211">
        <v>3</v>
      </c>
      <c r="L18" s="212">
        <v>851</v>
      </c>
    </row>
    <row r="19" spans="2:12">
      <c r="B19" s="210" t="s">
        <v>374</v>
      </c>
      <c r="C19" s="211">
        <v>39</v>
      </c>
      <c r="D19" s="211">
        <v>14</v>
      </c>
      <c r="E19" s="211">
        <v>3</v>
      </c>
      <c r="F19" s="211">
        <v>79</v>
      </c>
      <c r="G19" s="211">
        <v>12</v>
      </c>
      <c r="H19" s="211">
        <v>681</v>
      </c>
      <c r="I19" s="211">
        <v>2</v>
      </c>
      <c r="J19" s="211">
        <v>2</v>
      </c>
      <c r="K19" s="211">
        <v>1</v>
      </c>
      <c r="L19" s="212">
        <v>833</v>
      </c>
    </row>
    <row r="20" spans="2:12">
      <c r="B20" s="210" t="s">
        <v>375</v>
      </c>
      <c r="C20" s="211">
        <v>6</v>
      </c>
      <c r="D20" s="211">
        <v>17</v>
      </c>
      <c r="E20" s="211">
        <v>2</v>
      </c>
      <c r="F20" s="211">
        <v>19</v>
      </c>
      <c r="G20" s="211">
        <v>4</v>
      </c>
      <c r="H20" s="211">
        <v>507</v>
      </c>
      <c r="I20" s="211"/>
      <c r="J20" s="211"/>
      <c r="K20" s="211">
        <v>1</v>
      </c>
      <c r="L20" s="212">
        <v>556</v>
      </c>
    </row>
    <row r="21" spans="2:12">
      <c r="B21" s="210" t="s">
        <v>380</v>
      </c>
      <c r="C21" s="211">
        <v>18</v>
      </c>
      <c r="D21" s="211">
        <v>12</v>
      </c>
      <c r="E21" s="211">
        <v>2</v>
      </c>
      <c r="F21" s="211">
        <v>81</v>
      </c>
      <c r="G21" s="211">
        <v>5</v>
      </c>
      <c r="H21" s="211">
        <v>238</v>
      </c>
      <c r="I21" s="211">
        <v>1</v>
      </c>
      <c r="J21" s="211"/>
      <c r="K21" s="211">
        <v>1</v>
      </c>
      <c r="L21" s="212">
        <v>358</v>
      </c>
    </row>
    <row r="22" spans="2:12">
      <c r="B22" s="210" t="s">
        <v>373</v>
      </c>
      <c r="C22" s="211">
        <v>19</v>
      </c>
      <c r="D22" s="211">
        <v>1</v>
      </c>
      <c r="E22" s="211">
        <v>3</v>
      </c>
      <c r="F22" s="211">
        <v>52</v>
      </c>
      <c r="G22" s="211">
        <v>4</v>
      </c>
      <c r="H22" s="211">
        <v>80</v>
      </c>
      <c r="I22" s="211">
        <v>1</v>
      </c>
      <c r="J22" s="211"/>
      <c r="K22" s="211">
        <v>7</v>
      </c>
      <c r="L22" s="212">
        <v>167</v>
      </c>
    </row>
    <row r="23" spans="2:12">
      <c r="B23" s="213" t="s">
        <v>0</v>
      </c>
      <c r="C23" s="212">
        <v>868</v>
      </c>
      <c r="D23" s="212">
        <v>772</v>
      </c>
      <c r="E23" s="212">
        <v>141</v>
      </c>
      <c r="F23" s="212">
        <v>2322</v>
      </c>
      <c r="G23" s="212">
        <v>341</v>
      </c>
      <c r="H23" s="212">
        <v>17304</v>
      </c>
      <c r="I23" s="212">
        <v>91</v>
      </c>
      <c r="J23" s="212">
        <v>6</v>
      </c>
      <c r="K23" s="212">
        <v>137</v>
      </c>
      <c r="L23" s="212">
        <v>21982</v>
      </c>
    </row>
    <row r="25" spans="2:12">
      <c r="B25" s="29" t="s">
        <v>280</v>
      </c>
    </row>
  </sheetData>
  <hyperlinks>
    <hyperlink ref="B25" location="Introduction!A1" display="Return to information tab" xr:uid="{AB8BD1A4-2DE5-4009-84EA-95B27194F8F4}"/>
  </hyperlinks>
  <pageMargins left="0.7" right="0.7" top="0.75" bottom="0.75" header="0.3" footer="0.3"/>
  <pageSetup paperSize="9" orientation="portrait" horizontalDpi="1200" verticalDpi="1200" r:id="rId1"/>
  <headerFooter>
    <oddHeader>&amp;C&amp;"Verdana,Regular"&amp;10&amp;K000000Internal Only</oddHeader>
    <oddFooter>&amp;C&amp;"Verdana,Regular"&amp;10&amp;K000000Internal Only</oddFooter>
    <evenHeader>&amp;C&amp;"Verdana,Regular"&amp;10&amp;K000000Internal Only</evenHeader>
    <evenFooter>&amp;C&amp;"Verdana,Regular"&amp;10&amp;K000000Internal Only</evenFooter>
    <firstHeader>&amp;C&amp;"Verdana,Regular"&amp;10&amp;K000000Internal Only</firstHeader>
    <firstFooter>&amp;C&amp;"Verdana,Regular"&amp;10&amp;K000000Internal Only</first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5A4A5-314C-477F-B7BB-6B9887A7D18E}">
  <sheetPr>
    <pageSetUpPr autoPageBreaks="0"/>
  </sheetPr>
  <dimension ref="B5:C51"/>
  <sheetViews>
    <sheetView showGridLines="0" zoomScaleNormal="100" workbookViewId="0">
      <selection activeCell="B51" sqref="B51"/>
    </sheetView>
  </sheetViews>
  <sheetFormatPr defaultRowHeight="14.5"/>
  <cols>
    <col min="1" max="1" width="2.453125" customWidth="1"/>
    <col min="2" max="2" width="14.453125" customWidth="1"/>
    <col min="3" max="3" width="18.54296875" customWidth="1"/>
    <col min="4" max="4" width="6.1796875" customWidth="1"/>
    <col min="5" max="5" width="14.1796875" customWidth="1"/>
    <col min="6" max="6" width="16.1796875" customWidth="1"/>
  </cols>
  <sheetData>
    <row r="5" spans="2:3" ht="15">
      <c r="B5" s="9" t="s">
        <v>340</v>
      </c>
    </row>
    <row r="6" spans="2:3">
      <c r="B6" s="69" t="s">
        <v>324</v>
      </c>
      <c r="C6" s="69"/>
    </row>
    <row r="7" spans="2:3">
      <c r="B7" s="69" t="s">
        <v>325</v>
      </c>
      <c r="C7" s="69"/>
    </row>
    <row r="35" spans="2:3" ht="40.5">
      <c r="B35" s="104" t="s">
        <v>1</v>
      </c>
      <c r="C35" s="88" t="s">
        <v>266</v>
      </c>
    </row>
    <row r="36" spans="2:3">
      <c r="B36" s="105">
        <v>44287</v>
      </c>
      <c r="C36" s="106">
        <v>85</v>
      </c>
    </row>
    <row r="37" spans="2:3">
      <c r="B37" s="105">
        <v>44317</v>
      </c>
      <c r="C37" s="106">
        <v>138</v>
      </c>
    </row>
    <row r="38" spans="2:3">
      <c r="B38" s="105">
        <v>44348</v>
      </c>
      <c r="C38" s="107">
        <v>177</v>
      </c>
    </row>
    <row r="39" spans="2:3">
      <c r="B39" s="105">
        <v>44378</v>
      </c>
      <c r="C39" s="107">
        <v>105</v>
      </c>
    </row>
    <row r="40" spans="2:3">
      <c r="B40" s="105">
        <v>44409</v>
      </c>
      <c r="C40" s="107">
        <v>130</v>
      </c>
    </row>
    <row r="41" spans="2:3">
      <c r="B41" s="105">
        <v>44440</v>
      </c>
      <c r="C41" s="107">
        <v>120</v>
      </c>
    </row>
    <row r="42" spans="2:3">
      <c r="B42" s="105">
        <v>44470</v>
      </c>
      <c r="C42" s="107">
        <v>105</v>
      </c>
    </row>
    <row r="43" spans="2:3">
      <c r="B43" s="105">
        <v>44501</v>
      </c>
      <c r="C43" s="107">
        <v>114</v>
      </c>
    </row>
    <row r="44" spans="2:3">
      <c r="B44" s="105">
        <v>44531</v>
      </c>
      <c r="C44" s="107">
        <v>69</v>
      </c>
    </row>
    <row r="45" spans="2:3">
      <c r="B45" s="105">
        <v>44562</v>
      </c>
      <c r="C45" s="107">
        <v>79</v>
      </c>
    </row>
    <row r="46" spans="2:3">
      <c r="B46" s="105">
        <v>44593</v>
      </c>
      <c r="C46" s="107">
        <v>90</v>
      </c>
    </row>
    <row r="47" spans="2:3">
      <c r="B47" s="105">
        <v>44621</v>
      </c>
      <c r="C47" s="107">
        <v>116</v>
      </c>
    </row>
    <row r="48" spans="2:3">
      <c r="B48" s="108" t="s">
        <v>0</v>
      </c>
      <c r="C48" s="109">
        <f>SUM(C36:C47)</f>
        <v>1328</v>
      </c>
    </row>
    <row r="51" spans="2:2">
      <c r="B51" s="29" t="s">
        <v>280</v>
      </c>
    </row>
  </sheetData>
  <hyperlinks>
    <hyperlink ref="B51" location="Introduction!A1" display="Return to information tab" xr:uid="{EF84AD0C-EEF4-4034-80D5-7CA7964CC13B}"/>
  </hyperlinks>
  <pageMargins left="0.7" right="0.7" top="0.75" bottom="0.75" header="0.3" footer="0.3"/>
  <pageSetup paperSize="9" orientation="portrait" r:id="rId1"/>
  <headerFooter>
    <oddHeader>&amp;C&amp;"Verdana,Regular"&amp;10&amp;K000000Internal Only</oddHeader>
    <oddFooter>&amp;C&amp;"Verdana,Regular"&amp;10&amp;K000000Internal Only</oddFooter>
    <evenHeader>&amp;C&amp;"Verdana,Regular"&amp;10&amp;K000000Internal Only</evenHeader>
    <evenFooter>&amp;C&amp;"Verdana,Regular"&amp;10&amp;K000000Internal Only</evenFooter>
    <firstHeader>&amp;C&amp;"Verdana,Regular"&amp;10&amp;K000000Internal Only</firstHeader>
    <firstFooter>&amp;C&amp;"Verdana,Regular"&amp;10&amp;K000000Internal Only</first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646F4-02BC-4411-9CE5-55802AA1CB8D}">
  <sheetPr>
    <pageSetUpPr autoPageBreaks="0"/>
  </sheetPr>
  <dimension ref="B5:K27"/>
  <sheetViews>
    <sheetView workbookViewId="0">
      <selection activeCell="B27" sqref="B27"/>
    </sheetView>
  </sheetViews>
  <sheetFormatPr defaultRowHeight="14.5"/>
  <cols>
    <col min="1" max="1" width="3.26953125" style="78" customWidth="1"/>
    <col min="2" max="2" width="25.90625" style="78" bestFit="1" customWidth="1"/>
    <col min="3" max="3" width="8" style="78" bestFit="1" customWidth="1"/>
    <col min="4" max="6" width="9.26953125" style="78" bestFit="1" customWidth="1"/>
    <col min="7" max="7" width="11.26953125" style="78" customWidth="1"/>
    <col min="8" max="8" width="9.6328125" style="78" bestFit="1" customWidth="1"/>
    <col min="9" max="10" width="9.26953125" style="78" bestFit="1" customWidth="1"/>
    <col min="11" max="12" width="11.1796875" style="78" bestFit="1" customWidth="1"/>
    <col min="13" max="16384" width="8.7265625" style="78"/>
  </cols>
  <sheetData>
    <row r="5" spans="2:11" ht="15">
      <c r="B5" s="9" t="s">
        <v>383</v>
      </c>
    </row>
    <row r="7" spans="2:11" ht="40.5">
      <c r="B7" s="208" t="s">
        <v>368</v>
      </c>
      <c r="C7" s="209" t="s">
        <v>302</v>
      </c>
      <c r="D7" s="209" t="s">
        <v>7</v>
      </c>
      <c r="E7" s="209" t="s">
        <v>301</v>
      </c>
      <c r="F7" s="209" t="s">
        <v>9</v>
      </c>
      <c r="G7" s="209" t="s">
        <v>5</v>
      </c>
      <c r="H7" s="209" t="s">
        <v>11</v>
      </c>
      <c r="I7" s="209" t="s">
        <v>12</v>
      </c>
      <c r="J7" s="209" t="s">
        <v>303</v>
      </c>
      <c r="K7" s="209" t="s">
        <v>30</v>
      </c>
    </row>
    <row r="8" spans="2:11">
      <c r="B8" s="210" t="s">
        <v>381</v>
      </c>
      <c r="C8" s="214">
        <v>2.2610000000000001</v>
      </c>
      <c r="D8" s="214">
        <v>44.295000000000002</v>
      </c>
      <c r="E8" s="214">
        <v>46.4</v>
      </c>
      <c r="F8" s="214">
        <v>0.92100000000000004</v>
      </c>
      <c r="G8" s="214">
        <v>524.35699999999997</v>
      </c>
      <c r="H8" s="214">
        <v>39.183</v>
      </c>
      <c r="I8" s="214"/>
      <c r="J8" s="214">
        <v>1.593</v>
      </c>
      <c r="K8" s="215">
        <v>659.01</v>
      </c>
    </row>
    <row r="9" spans="2:11">
      <c r="B9" s="210" t="s">
        <v>369</v>
      </c>
      <c r="C9" s="214">
        <v>2.4700000000000002</v>
      </c>
      <c r="D9" s="214">
        <v>43.110999999999997</v>
      </c>
      <c r="E9" s="214">
        <v>15.862</v>
      </c>
      <c r="F9" s="214">
        <v>0.48399999999999999</v>
      </c>
      <c r="G9" s="214">
        <v>512.86099999999999</v>
      </c>
      <c r="H9" s="214">
        <v>69.466999999999999</v>
      </c>
      <c r="I9" s="214"/>
      <c r="J9" s="214">
        <v>9.66</v>
      </c>
      <c r="K9" s="215">
        <v>653.91499999999996</v>
      </c>
    </row>
    <row r="10" spans="2:11">
      <c r="B10" s="210" t="s">
        <v>382</v>
      </c>
      <c r="C10" s="214">
        <v>2.39</v>
      </c>
      <c r="D10" s="214">
        <v>29.937000000000001</v>
      </c>
      <c r="E10" s="214">
        <v>15.576000000000001</v>
      </c>
      <c r="F10" s="214">
        <v>0.80800000000000005</v>
      </c>
      <c r="G10" s="214">
        <v>472.86500000000001</v>
      </c>
      <c r="H10" s="214">
        <v>7.3760000000000003</v>
      </c>
      <c r="I10" s="214">
        <v>25.209</v>
      </c>
      <c r="J10" s="214">
        <v>2.125</v>
      </c>
      <c r="K10" s="215">
        <v>556.28599999999994</v>
      </c>
    </row>
    <row r="11" spans="2:11">
      <c r="B11" s="210" t="s">
        <v>376</v>
      </c>
      <c r="C11" s="214">
        <v>3.5910000000000002</v>
      </c>
      <c r="D11" s="214">
        <v>23.113</v>
      </c>
      <c r="E11" s="214">
        <v>17.809000000000001</v>
      </c>
      <c r="F11" s="214">
        <v>0.40600000000000003</v>
      </c>
      <c r="G11" s="214">
        <v>385.10899999999998</v>
      </c>
      <c r="H11" s="214">
        <v>24.763000000000002</v>
      </c>
      <c r="I11" s="214">
        <v>24.1</v>
      </c>
      <c r="J11" s="214">
        <v>1.829</v>
      </c>
      <c r="K11" s="215">
        <v>480.72</v>
      </c>
    </row>
    <row r="12" spans="2:11">
      <c r="B12" s="210" t="s">
        <v>378</v>
      </c>
      <c r="C12" s="214">
        <v>5.4009999999999998</v>
      </c>
      <c r="D12" s="214">
        <v>31.17</v>
      </c>
      <c r="E12" s="214">
        <v>16.393000000000001</v>
      </c>
      <c r="F12" s="214">
        <v>0.97699999999999998</v>
      </c>
      <c r="G12" s="214">
        <v>389.42200000000003</v>
      </c>
      <c r="H12" s="214">
        <v>17.27</v>
      </c>
      <c r="I12" s="214"/>
      <c r="J12" s="214">
        <v>0.77100000000000002</v>
      </c>
      <c r="K12" s="215">
        <v>461.404</v>
      </c>
    </row>
    <row r="13" spans="2:11">
      <c r="B13" s="210" t="s">
        <v>28</v>
      </c>
      <c r="C13" s="214">
        <v>2.2349999999999999</v>
      </c>
      <c r="D13" s="214">
        <v>22.741</v>
      </c>
      <c r="E13" s="214">
        <v>5.7859999999999996</v>
      </c>
      <c r="F13" s="214">
        <v>0.46400000000000002</v>
      </c>
      <c r="G13" s="214">
        <v>381.93099999999998</v>
      </c>
      <c r="H13" s="214">
        <v>34.597999999999999</v>
      </c>
      <c r="I13" s="214"/>
      <c r="J13" s="214">
        <v>1.095</v>
      </c>
      <c r="K13" s="215">
        <v>448.85</v>
      </c>
    </row>
    <row r="14" spans="2:11">
      <c r="B14" s="210" t="s">
        <v>370</v>
      </c>
      <c r="C14" s="214">
        <v>3.302</v>
      </c>
      <c r="D14" s="214">
        <v>60.658000000000001</v>
      </c>
      <c r="E14" s="214">
        <v>16.559000000000001</v>
      </c>
      <c r="F14" s="214">
        <v>0.81100000000000005</v>
      </c>
      <c r="G14" s="214">
        <v>306.52300000000002</v>
      </c>
      <c r="H14" s="214">
        <v>10.44</v>
      </c>
      <c r="I14" s="214"/>
      <c r="J14" s="214">
        <v>1.4730000000000001</v>
      </c>
      <c r="K14" s="215">
        <v>399.76600000000002</v>
      </c>
    </row>
    <row r="15" spans="2:11">
      <c r="B15" s="210" t="s">
        <v>377</v>
      </c>
      <c r="C15" s="214">
        <v>5.6680000000000001</v>
      </c>
      <c r="D15" s="214">
        <v>20.411000000000001</v>
      </c>
      <c r="E15" s="214">
        <v>34.570999999999998</v>
      </c>
      <c r="F15" s="214">
        <v>0.60599999999999998</v>
      </c>
      <c r="G15" s="214">
        <v>248.333</v>
      </c>
      <c r="H15" s="214">
        <v>43.106999999999999</v>
      </c>
      <c r="I15" s="214"/>
      <c r="J15" s="214">
        <v>2.4049999999999998</v>
      </c>
      <c r="K15" s="215">
        <v>355.101</v>
      </c>
    </row>
    <row r="16" spans="2:11">
      <c r="B16" s="210" t="s">
        <v>379</v>
      </c>
      <c r="C16" s="214">
        <v>0.55800000000000005</v>
      </c>
      <c r="D16" s="214">
        <v>11.183999999999999</v>
      </c>
      <c r="E16" s="214">
        <v>19.515000000000001</v>
      </c>
      <c r="F16" s="214">
        <v>5.7000000000000002E-2</v>
      </c>
      <c r="G16" s="214">
        <v>299.43799999999999</v>
      </c>
      <c r="H16" s="214">
        <v>16.190999999999999</v>
      </c>
      <c r="I16" s="214"/>
      <c r="J16" s="214">
        <v>6.7469999999999999</v>
      </c>
      <c r="K16" s="215">
        <v>353.69</v>
      </c>
    </row>
    <row r="17" spans="2:11">
      <c r="B17" s="210" t="s">
        <v>374</v>
      </c>
      <c r="C17" s="214">
        <v>0.93400000000000005</v>
      </c>
      <c r="D17" s="214">
        <v>13.635</v>
      </c>
      <c r="E17" s="214">
        <v>17.716999999999999</v>
      </c>
      <c r="F17" s="214">
        <v>0.16700000000000001</v>
      </c>
      <c r="G17" s="214">
        <v>146.315</v>
      </c>
      <c r="H17" s="214">
        <v>31.65</v>
      </c>
      <c r="I17" s="214">
        <v>88</v>
      </c>
      <c r="J17" s="214">
        <v>1.4999999999999999E-2</v>
      </c>
      <c r="K17" s="215">
        <v>298.43299999999999</v>
      </c>
    </row>
    <row r="18" spans="2:11">
      <c r="B18" s="210" t="s">
        <v>371</v>
      </c>
      <c r="C18" s="214">
        <v>0.56399999999999995</v>
      </c>
      <c r="D18" s="214">
        <v>11.101000000000001</v>
      </c>
      <c r="E18" s="214">
        <v>13.004</v>
      </c>
      <c r="F18" s="214">
        <v>0.26600000000000001</v>
      </c>
      <c r="G18" s="214">
        <v>217.89500000000001</v>
      </c>
      <c r="H18" s="214">
        <v>1.8</v>
      </c>
      <c r="I18" s="214">
        <v>15.025</v>
      </c>
      <c r="J18" s="214">
        <v>2.5099999999999998</v>
      </c>
      <c r="K18" s="215">
        <v>262.16500000000002</v>
      </c>
    </row>
    <row r="19" spans="2:11">
      <c r="B19" s="210" t="s">
        <v>372</v>
      </c>
      <c r="C19" s="214">
        <v>1.4870000000000001</v>
      </c>
      <c r="D19" s="214">
        <v>8.4550000000000001</v>
      </c>
      <c r="E19" s="214">
        <v>2.8450000000000002</v>
      </c>
      <c r="F19" s="214">
        <v>0.24199999999999999</v>
      </c>
      <c r="G19" s="214">
        <v>205.87299999999999</v>
      </c>
      <c r="H19" s="214">
        <v>13.162000000000001</v>
      </c>
      <c r="I19" s="214"/>
      <c r="J19" s="214">
        <v>2.3450000000000002</v>
      </c>
      <c r="K19" s="215">
        <v>234.40899999999999</v>
      </c>
    </row>
    <row r="20" spans="2:11">
      <c r="B20" s="210" t="s">
        <v>375</v>
      </c>
      <c r="C20" s="214">
        <v>9.0999999999999998E-2</v>
      </c>
      <c r="D20" s="214">
        <v>4.1040000000000001</v>
      </c>
      <c r="E20" s="214">
        <v>7.7110000000000003</v>
      </c>
      <c r="F20" s="214">
        <v>3.5000000000000003E-2</v>
      </c>
      <c r="G20" s="214">
        <v>179.43600000000001</v>
      </c>
      <c r="H20" s="214"/>
      <c r="I20" s="214"/>
      <c r="J20" s="214">
        <v>0.06</v>
      </c>
      <c r="K20" s="215">
        <v>191.43700000000001</v>
      </c>
    </row>
    <row r="21" spans="2:11">
      <c r="B21" s="210" t="s">
        <v>380</v>
      </c>
      <c r="C21" s="214">
        <v>3.153</v>
      </c>
      <c r="D21" s="214">
        <v>2.9239999999999999</v>
      </c>
      <c r="E21" s="214">
        <v>4.5549999999999997</v>
      </c>
      <c r="F21" s="214">
        <v>0.14799999999999999</v>
      </c>
      <c r="G21" s="214">
        <v>61.744999999999997</v>
      </c>
      <c r="H21" s="214">
        <v>2.8620000000000001</v>
      </c>
      <c r="I21" s="214"/>
      <c r="J21" s="214">
        <v>0.06</v>
      </c>
      <c r="K21" s="215">
        <v>75.447000000000003</v>
      </c>
    </row>
    <row r="22" spans="2:11">
      <c r="B22" s="210" t="s">
        <v>373</v>
      </c>
      <c r="C22" s="214">
        <v>3.5139999999999998</v>
      </c>
      <c r="D22" s="214">
        <v>1.6</v>
      </c>
      <c r="E22" s="214">
        <v>10.459</v>
      </c>
      <c r="F22" s="214">
        <v>3.9E-2</v>
      </c>
      <c r="G22" s="214">
        <v>23.361999999999998</v>
      </c>
      <c r="H22" s="214">
        <v>7.843</v>
      </c>
      <c r="I22" s="214"/>
      <c r="J22" s="214">
        <v>3.3</v>
      </c>
      <c r="K22" s="215">
        <v>50.116999999999997</v>
      </c>
    </row>
    <row r="23" spans="2:11">
      <c r="B23" s="213" t="s">
        <v>0</v>
      </c>
      <c r="C23" s="215">
        <v>37.619</v>
      </c>
      <c r="D23" s="215">
        <v>328.43900000000002</v>
      </c>
      <c r="E23" s="215">
        <v>244.762</v>
      </c>
      <c r="F23" s="215">
        <v>6.431</v>
      </c>
      <c r="G23" s="215">
        <v>4355.4650000000001</v>
      </c>
      <c r="H23" s="215">
        <v>319.71199999999999</v>
      </c>
      <c r="I23" s="215">
        <v>152.334</v>
      </c>
      <c r="J23" s="215">
        <v>35.988</v>
      </c>
      <c r="K23" s="215">
        <v>5480.75</v>
      </c>
    </row>
    <row r="25" spans="2:11">
      <c r="B25" s="86" t="s">
        <v>385</v>
      </c>
    </row>
    <row r="27" spans="2:11">
      <c r="B27" s="29" t="s">
        <v>280</v>
      </c>
    </row>
  </sheetData>
  <hyperlinks>
    <hyperlink ref="B27" location="Introduction!A1" display="Return to information tab" xr:uid="{ABF5F953-208C-4CC1-8EE0-6C98D02B56FD}"/>
  </hyperlinks>
  <pageMargins left="0.7" right="0.7" top="0.75" bottom="0.75" header="0.3" footer="0.3"/>
  <pageSetup paperSize="9" orientation="portrait" horizontalDpi="1200" verticalDpi="1200" r:id="rId1"/>
  <headerFooter>
    <oddHeader>&amp;C&amp;"Verdana,Regular"&amp;10&amp;K000000Internal Only</oddHeader>
    <oddFooter>&amp;C&amp;"Verdana,Regular"&amp;10&amp;K000000Internal Only</oddFooter>
    <evenHeader>&amp;C&amp;"Verdana,Regular"&amp;10&amp;K000000Internal Only</evenHeader>
    <evenFooter>&amp;C&amp;"Verdana,Regular"&amp;10&amp;K000000Internal Only</evenFooter>
    <firstHeader>&amp;C&amp;"Verdana,Regular"&amp;10&amp;K000000Internal Only</firstHeader>
    <firstFooter>&amp;C&amp;"Verdana,Regular"&amp;10&amp;K000000Internal Only</first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2C7AF-4CA3-433B-9FE8-0C680C4A617A}">
  <sheetPr>
    <pageSetUpPr autoPageBreaks="0"/>
  </sheetPr>
  <dimension ref="B1:M51"/>
  <sheetViews>
    <sheetView showGridLines="0" zoomScaleNormal="100" workbookViewId="0">
      <selection activeCell="B51" sqref="B51"/>
    </sheetView>
  </sheetViews>
  <sheetFormatPr defaultRowHeight="14.5"/>
  <cols>
    <col min="1" max="1" width="2.453125" customWidth="1"/>
    <col min="2" max="2" width="17" customWidth="1"/>
    <col min="3" max="3" width="19.453125" customWidth="1"/>
    <col min="4" max="4" width="20.7265625" customWidth="1"/>
    <col min="5" max="5" width="13.453125" customWidth="1"/>
    <col min="6" max="6" width="14.7265625" customWidth="1"/>
    <col min="7" max="7" width="13.453125" customWidth="1"/>
    <col min="8" max="8" width="14.90625" customWidth="1"/>
    <col min="9" max="9" width="20.6328125" customWidth="1"/>
    <col min="11" max="11" width="16.36328125" customWidth="1"/>
    <col min="22" max="22" width="14.7265625" customWidth="1"/>
    <col min="23" max="23" width="17.1796875" customWidth="1"/>
    <col min="24" max="24" width="16" customWidth="1"/>
  </cols>
  <sheetData>
    <row r="1" spans="2:2" s="7" customFormat="1"/>
    <row r="2" spans="2:2" s="7" customFormat="1"/>
    <row r="3" spans="2:2" s="7" customFormat="1"/>
    <row r="5" spans="2:2" ht="15">
      <c r="B5" s="49" t="s">
        <v>341</v>
      </c>
    </row>
    <row r="6" spans="2:2">
      <c r="B6" s="69" t="s">
        <v>326</v>
      </c>
    </row>
    <row r="7" spans="2:2">
      <c r="B7" s="69" t="s">
        <v>327</v>
      </c>
    </row>
    <row r="18" spans="2:13">
      <c r="M18" s="32"/>
    </row>
    <row r="26" spans="2:13" ht="24.65" customHeight="1"/>
    <row r="28" spans="2:13">
      <c r="B28" s="1"/>
    </row>
    <row r="29" spans="2:13">
      <c r="B29" s="2"/>
    </row>
    <row r="32" spans="2:13">
      <c r="B32" s="1"/>
    </row>
    <row r="33" spans="2:4">
      <c r="B33" s="2"/>
    </row>
    <row r="35" spans="2:4">
      <c r="B35" s="110" t="s">
        <v>1</v>
      </c>
      <c r="C35" s="88" t="s">
        <v>3</v>
      </c>
      <c r="D35" s="88" t="s">
        <v>267</v>
      </c>
    </row>
    <row r="36" spans="2:4">
      <c r="B36" s="111">
        <v>44287</v>
      </c>
      <c r="C36" s="112">
        <v>46</v>
      </c>
      <c r="D36" s="112">
        <v>14</v>
      </c>
    </row>
    <row r="37" spans="2:4">
      <c r="B37" s="111">
        <v>44317</v>
      </c>
      <c r="C37" s="112">
        <v>85</v>
      </c>
      <c r="D37" s="112">
        <v>26</v>
      </c>
    </row>
    <row r="38" spans="2:4">
      <c r="B38" s="111">
        <v>44348</v>
      </c>
      <c r="C38" s="112">
        <v>79</v>
      </c>
      <c r="D38" s="112">
        <v>31</v>
      </c>
    </row>
    <row r="39" spans="2:4">
      <c r="B39" s="111">
        <v>44378</v>
      </c>
      <c r="C39" s="112">
        <v>75</v>
      </c>
      <c r="D39" s="112">
        <v>24</v>
      </c>
    </row>
    <row r="40" spans="2:4">
      <c r="B40" s="111">
        <v>44409</v>
      </c>
      <c r="C40" s="112">
        <v>58</v>
      </c>
      <c r="D40" s="112">
        <v>35</v>
      </c>
    </row>
    <row r="41" spans="2:4">
      <c r="B41" s="111">
        <v>44440</v>
      </c>
      <c r="C41" s="112">
        <v>74</v>
      </c>
      <c r="D41" s="112">
        <v>25</v>
      </c>
    </row>
    <row r="42" spans="2:4">
      <c r="B42" s="111">
        <v>44470</v>
      </c>
      <c r="C42" s="112">
        <v>89</v>
      </c>
      <c r="D42" s="112">
        <v>16</v>
      </c>
    </row>
    <row r="43" spans="2:4">
      <c r="B43" s="111">
        <v>44501</v>
      </c>
      <c r="C43" s="112">
        <v>150</v>
      </c>
      <c r="D43" s="112">
        <v>46</v>
      </c>
    </row>
    <row r="44" spans="2:4">
      <c r="B44" s="111">
        <v>44531</v>
      </c>
      <c r="C44" s="112">
        <v>90</v>
      </c>
      <c r="D44" s="112">
        <v>29</v>
      </c>
    </row>
    <row r="45" spans="2:4">
      <c r="B45" s="111">
        <v>44562</v>
      </c>
      <c r="C45" s="112">
        <v>128</v>
      </c>
      <c r="D45" s="112">
        <v>43</v>
      </c>
    </row>
    <row r="46" spans="2:4">
      <c r="B46" s="111">
        <v>44593</v>
      </c>
      <c r="C46" s="112">
        <v>231</v>
      </c>
      <c r="D46" s="112">
        <v>36</v>
      </c>
    </row>
    <row r="47" spans="2:4">
      <c r="B47" s="111">
        <v>44621</v>
      </c>
      <c r="C47" s="112">
        <v>1062</v>
      </c>
      <c r="D47" s="112">
        <v>62</v>
      </c>
    </row>
    <row r="48" spans="2:4">
      <c r="B48" s="113" t="s">
        <v>4</v>
      </c>
      <c r="C48" s="114">
        <f>SUM(C36:C47)</f>
        <v>2167</v>
      </c>
      <c r="D48" s="114">
        <f>SUM(D36:D47)</f>
        <v>387</v>
      </c>
    </row>
    <row r="50" spans="2:4">
      <c r="D50" s="4"/>
    </row>
    <row r="51" spans="2:4">
      <c r="B51" s="29" t="s">
        <v>280</v>
      </c>
    </row>
  </sheetData>
  <phoneticPr fontId="32" type="noConversion"/>
  <hyperlinks>
    <hyperlink ref="B51" location="Introduction!A1" display="Return to information tab" xr:uid="{D62E43C7-D9B8-4546-AB2E-DDD227B321AE}"/>
  </hyperlinks>
  <pageMargins left="0.7" right="0.7" top="0.75" bottom="0.75" header="0.3" footer="0.3"/>
  <pageSetup paperSize="9" orientation="portrait" r:id="rId1"/>
  <headerFooter>
    <oddHeader>&amp;C&amp;"Verdana,Regular"&amp;10&amp;K000000Internal Only</oddHeader>
    <oddFooter>&amp;C&amp;"Verdana,Regular"&amp;10&amp;K000000Internal Only</oddFooter>
    <evenHeader>&amp;C&amp;"Verdana,Regular"&amp;10&amp;K000000Internal Only</evenHeader>
    <evenFooter>&amp;C&amp;"Verdana,Regular"&amp;10&amp;K000000Internal Only</evenFooter>
    <firstHeader>&amp;C&amp;"Verdana,Regular"&amp;10&amp;K000000Internal Only</firstHeader>
    <firstFooter>&amp;C&amp;"Verdana,Regular"&amp;10&amp;K000000Internal Only</firstFooter>
  </headerFooter>
  <ignoredErrors>
    <ignoredError sqref="D36:D47" calculatedColumn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BF9D8-B39D-4E6C-8AC3-06DA62C3AF01}">
  <sheetPr>
    <pageSetUpPr autoPageBreaks="0"/>
  </sheetPr>
  <dimension ref="A5:J82"/>
  <sheetViews>
    <sheetView showGridLines="0" zoomScaleNormal="100" workbookViewId="0">
      <selection activeCell="B48" sqref="B48"/>
    </sheetView>
  </sheetViews>
  <sheetFormatPr defaultColWidth="8.7265625" defaultRowHeight="14.5"/>
  <cols>
    <col min="1" max="1" width="2.453125" style="7" customWidth="1"/>
    <col min="2" max="2" width="12" style="7" customWidth="1"/>
    <col min="3" max="3" width="17.81640625" style="7" customWidth="1"/>
    <col min="4" max="4" width="19.81640625" style="7" customWidth="1"/>
    <col min="5" max="5" width="21.453125" style="7" customWidth="1"/>
    <col min="6" max="6" width="18.453125" style="7" customWidth="1"/>
    <col min="7" max="7" width="19.81640625" style="7" bestFit="1" customWidth="1"/>
    <col min="8" max="8" width="17.26953125" style="7" bestFit="1" customWidth="1"/>
    <col min="9" max="9" width="27.26953125" style="7" bestFit="1" customWidth="1"/>
    <col min="10" max="10" width="17.7265625" style="7" bestFit="1" customWidth="1"/>
    <col min="11" max="16384" width="8.7265625" style="7"/>
  </cols>
  <sheetData>
    <row r="5" spans="2:2" ht="15">
      <c r="B5" s="49" t="s">
        <v>342</v>
      </c>
    </row>
    <row r="6" spans="2:2">
      <c r="B6" s="70" t="s">
        <v>328</v>
      </c>
    </row>
    <row r="7" spans="2:2">
      <c r="B7" s="70" t="s">
        <v>329</v>
      </c>
    </row>
    <row r="18" spans="2:8">
      <c r="H18" s="32"/>
    </row>
    <row r="21" spans="2:8">
      <c r="H21" s="1"/>
    </row>
    <row r="22" spans="2:8">
      <c r="H22" s="16"/>
    </row>
    <row r="23" spans="2:8">
      <c r="H23" s="16"/>
    </row>
    <row r="24" spans="2:8">
      <c r="H24" s="16"/>
    </row>
    <row r="25" spans="2:8">
      <c r="B25" s="16"/>
      <c r="C25" s="16"/>
      <c r="D25" s="16"/>
      <c r="E25" s="16"/>
      <c r="F25" s="16"/>
      <c r="G25" s="16"/>
      <c r="H25" s="16"/>
    </row>
    <row r="26" spans="2:8">
      <c r="B26" s="16"/>
      <c r="C26" s="16"/>
      <c r="D26" s="16"/>
      <c r="E26" s="16"/>
      <c r="F26" s="16"/>
      <c r="G26" s="16"/>
      <c r="H26" s="16"/>
    </row>
    <row r="27" spans="2:8">
      <c r="B27" s="16"/>
      <c r="C27" s="16"/>
      <c r="D27" s="16"/>
      <c r="E27" s="16"/>
      <c r="F27" s="16"/>
      <c r="G27" s="16"/>
      <c r="H27" s="16"/>
    </row>
    <row r="28" spans="2:8">
      <c r="B28" s="16"/>
      <c r="C28" s="16"/>
      <c r="D28" s="16"/>
      <c r="E28" s="16"/>
      <c r="F28" s="16"/>
      <c r="G28" s="16"/>
      <c r="H28" s="16"/>
    </row>
    <row r="29" spans="2:8">
      <c r="B29" s="16"/>
      <c r="C29" s="16"/>
      <c r="D29" s="16"/>
      <c r="E29" s="16"/>
      <c r="F29" s="16"/>
      <c r="G29" s="16"/>
      <c r="H29" s="16"/>
    </row>
    <row r="30" spans="2:8">
      <c r="B30" s="16"/>
      <c r="C30" s="16"/>
      <c r="D30" s="16"/>
      <c r="E30" s="16"/>
      <c r="F30" s="16"/>
      <c r="G30" s="16"/>
      <c r="H30" s="16"/>
    </row>
    <row r="31" spans="2:8">
      <c r="B31" s="16"/>
      <c r="C31" s="16"/>
      <c r="D31" s="16"/>
      <c r="E31" s="16"/>
      <c r="F31" s="16"/>
      <c r="G31" s="16"/>
      <c r="H31" s="16"/>
    </row>
    <row r="33" spans="1:10">
      <c r="D33" s="32"/>
      <c r="E33" s="46"/>
      <c r="F33" s="46"/>
    </row>
    <row r="34" spans="1:10" ht="27">
      <c r="B34" s="116" t="s">
        <v>13</v>
      </c>
      <c r="C34" s="88" t="s">
        <v>236</v>
      </c>
      <c r="D34" s="88" t="s">
        <v>237</v>
      </c>
      <c r="E34" s="88" t="s">
        <v>238</v>
      </c>
      <c r="F34" s="88" t="s">
        <v>239</v>
      </c>
      <c r="H34" s="61"/>
      <c r="I34"/>
    </row>
    <row r="35" spans="1:10">
      <c r="B35" s="117" t="s">
        <v>14</v>
      </c>
      <c r="C35" s="118">
        <v>18</v>
      </c>
      <c r="D35" s="119">
        <v>2.3719999999999999</v>
      </c>
      <c r="E35" s="119">
        <v>2.3719999999999999</v>
      </c>
      <c r="F35" s="119">
        <v>131.77777777777777</v>
      </c>
      <c r="H35" s="62"/>
      <c r="I35" s="62"/>
    </row>
    <row r="36" spans="1:10">
      <c r="B36" s="117" t="s">
        <v>15</v>
      </c>
      <c r="C36" s="118">
        <v>1108</v>
      </c>
      <c r="D36" s="119">
        <v>224.65199999999999</v>
      </c>
      <c r="E36" s="119">
        <v>227.024</v>
      </c>
      <c r="F36" s="119">
        <v>205.50443262411346</v>
      </c>
      <c r="G36" s="1"/>
      <c r="H36" s="62"/>
      <c r="I36" s="62"/>
    </row>
    <row r="37" spans="1:10">
      <c r="B37" s="117" t="s">
        <v>16</v>
      </c>
      <c r="C37" s="118">
        <v>2444</v>
      </c>
      <c r="D37" s="119">
        <v>432.87200000000001</v>
      </c>
      <c r="E37" s="119">
        <v>659.89599999999996</v>
      </c>
      <c r="F37" s="119">
        <v>177.10097323600974</v>
      </c>
      <c r="G37" s="16"/>
      <c r="H37" s="62"/>
      <c r="I37" s="62"/>
    </row>
    <row r="38" spans="1:10">
      <c r="B38" s="117" t="s">
        <v>17</v>
      </c>
      <c r="C38" s="118">
        <v>5019</v>
      </c>
      <c r="D38" s="119">
        <v>777.976</v>
      </c>
      <c r="E38" s="119">
        <v>1437.8719999999998</v>
      </c>
      <c r="F38" s="119">
        <v>155.20769990128332</v>
      </c>
      <c r="G38" s="16"/>
      <c r="H38" s="62"/>
      <c r="I38" s="62"/>
    </row>
    <row r="39" spans="1:10">
      <c r="B39" s="117" t="s">
        <v>18</v>
      </c>
      <c r="C39" s="118">
        <v>5196</v>
      </c>
      <c r="D39" s="119">
        <v>881.48099999999999</v>
      </c>
      <c r="E39" s="119">
        <v>2319.3530000000001</v>
      </c>
      <c r="F39" s="119">
        <v>169.81371059627801</v>
      </c>
      <c r="G39" s="16"/>
      <c r="H39" s="62"/>
      <c r="I39" s="62"/>
    </row>
    <row r="40" spans="1:10">
      <c r="B40" s="117" t="s">
        <v>19</v>
      </c>
      <c r="C40" s="118">
        <v>2348</v>
      </c>
      <c r="D40" s="119">
        <v>757.97900000000004</v>
      </c>
      <c r="E40" s="119">
        <v>3077.3320000000003</v>
      </c>
      <c r="F40" s="119">
        <v>324.75115400755351</v>
      </c>
      <c r="G40" s="16"/>
      <c r="H40" s="62"/>
      <c r="I40" s="62"/>
    </row>
    <row r="41" spans="1:10">
      <c r="B41" s="117" t="s">
        <v>20</v>
      </c>
      <c r="C41" s="118">
        <v>1634</v>
      </c>
      <c r="D41" s="119">
        <v>764.02099999999996</v>
      </c>
      <c r="E41" s="119">
        <v>3841.3530000000001</v>
      </c>
      <c r="F41" s="119">
        <v>468.92455089820362</v>
      </c>
      <c r="G41" s="16"/>
      <c r="H41" s="62"/>
      <c r="I41" s="62"/>
    </row>
    <row r="42" spans="1:10">
      <c r="B42" s="117" t="s">
        <v>21</v>
      </c>
      <c r="C42" s="118">
        <v>1039</v>
      </c>
      <c r="D42" s="119">
        <v>524.96799999999996</v>
      </c>
      <c r="E42" s="119">
        <v>4366.3209999999999</v>
      </c>
      <c r="F42" s="119">
        <v>503.4366729678639</v>
      </c>
      <c r="G42" s="16"/>
      <c r="H42" s="62"/>
      <c r="I42" s="62"/>
    </row>
    <row r="43" spans="1:10">
      <c r="B43" s="117" t="s">
        <v>2</v>
      </c>
      <c r="C43" s="118">
        <v>915</v>
      </c>
      <c r="D43" s="119">
        <v>629.47199999999998</v>
      </c>
      <c r="E43" s="119">
        <v>4995.7929999999997</v>
      </c>
      <c r="F43" s="119">
        <v>713.03351351351353</v>
      </c>
      <c r="G43" s="16"/>
      <c r="H43" s="62"/>
      <c r="I43" s="62"/>
    </row>
    <row r="44" spans="1:10">
      <c r="B44" s="117" t="s">
        <v>3</v>
      </c>
      <c r="C44" s="118">
        <v>933</v>
      </c>
      <c r="D44" s="119">
        <v>203.709</v>
      </c>
      <c r="E44" s="119">
        <v>5199.5019999999995</v>
      </c>
      <c r="F44" s="119">
        <v>221.69819341126461</v>
      </c>
      <c r="G44" s="16"/>
      <c r="H44" s="62"/>
      <c r="I44" s="62"/>
    </row>
    <row r="45" spans="1:10">
      <c r="A45" s="115"/>
      <c r="B45" s="117" t="s">
        <v>267</v>
      </c>
      <c r="C45" s="118">
        <v>1328</v>
      </c>
      <c r="D45" s="119">
        <v>281.24799999999999</v>
      </c>
      <c r="E45" s="119">
        <v>5480.7499999999991</v>
      </c>
      <c r="F45" s="119">
        <v>211.78313253012047</v>
      </c>
      <c r="G45" s="16"/>
      <c r="H45" s="62"/>
      <c r="I45" s="62"/>
    </row>
    <row r="46" spans="1:10">
      <c r="B46" s="117" t="s">
        <v>30</v>
      </c>
      <c r="C46" s="120">
        <f>SUM(C35:C45)</f>
        <v>21982</v>
      </c>
      <c r="D46" s="121">
        <f>SUM(D35:D45)</f>
        <v>5480.7499999999991</v>
      </c>
      <c r="E46" s="122"/>
      <c r="F46" s="121">
        <f>(D46*1000)/C46</f>
        <v>249.32899645164221</v>
      </c>
      <c r="G46" s="16"/>
      <c r="H46" s="62"/>
      <c r="I46" s="62"/>
    </row>
    <row r="47" spans="1:10">
      <c r="I47"/>
      <c r="J47"/>
    </row>
    <row r="48" spans="1:10">
      <c r="B48" s="29" t="s">
        <v>280</v>
      </c>
      <c r="I48"/>
      <c r="J48"/>
    </row>
    <row r="49" spans="4:10">
      <c r="I49" s="61"/>
      <c r="J49"/>
    </row>
    <row r="50" spans="4:10">
      <c r="I50" s="63"/>
      <c r="J50" s="62"/>
    </row>
    <row r="51" spans="4:10">
      <c r="D51" s="46"/>
      <c r="I51" s="63"/>
      <c r="J51" s="62"/>
    </row>
    <row r="52" spans="4:10">
      <c r="D52" s="47"/>
      <c r="I52" s="63"/>
      <c r="J52" s="62"/>
    </row>
    <row r="53" spans="4:10">
      <c r="I53" s="63"/>
      <c r="J53" s="62"/>
    </row>
    <row r="54" spans="4:10">
      <c r="I54" s="63"/>
      <c r="J54" s="62"/>
    </row>
    <row r="55" spans="4:10">
      <c r="I55" s="63"/>
      <c r="J55" s="62"/>
    </row>
    <row r="56" spans="4:10">
      <c r="I56" s="63"/>
      <c r="J56" s="62"/>
    </row>
    <row r="57" spans="4:10">
      <c r="I57" s="63"/>
      <c r="J57" s="62"/>
    </row>
    <row r="58" spans="4:10">
      <c r="D58" s="1"/>
      <c r="E58" s="1"/>
      <c r="F58" s="1"/>
      <c r="I58" s="63"/>
      <c r="J58" s="62"/>
    </row>
    <row r="59" spans="4:10">
      <c r="D59" s="17"/>
      <c r="E59" s="17"/>
      <c r="F59" s="17"/>
    </row>
    <row r="60" spans="4:10">
      <c r="D60" s="17"/>
      <c r="E60" s="17"/>
      <c r="F60" s="17"/>
    </row>
    <row r="61" spans="4:10">
      <c r="D61" s="17"/>
      <c r="E61" s="17"/>
      <c r="F61" s="17"/>
    </row>
    <row r="62" spans="4:10">
      <c r="D62" s="17"/>
      <c r="E62" s="17"/>
      <c r="F62" s="17"/>
    </row>
    <row r="63" spans="4:10">
      <c r="D63" s="17"/>
      <c r="E63" s="17"/>
      <c r="F63" s="17"/>
    </row>
    <row r="64" spans="4:10">
      <c r="D64" s="17"/>
      <c r="E64" s="17"/>
      <c r="F64" s="17"/>
    </row>
    <row r="65" spans="2:10">
      <c r="D65" s="17"/>
      <c r="E65" s="17"/>
      <c r="F65" s="17"/>
    </row>
    <row r="66" spans="2:10">
      <c r="D66" s="17"/>
      <c r="E66" s="17"/>
      <c r="F66" s="17"/>
    </row>
    <row r="67" spans="2:10">
      <c r="D67" s="17"/>
      <c r="E67" s="17"/>
      <c r="F67" s="17"/>
    </row>
    <row r="68" spans="2:10">
      <c r="D68" s="17"/>
      <c r="E68" s="17"/>
      <c r="F68" s="17"/>
    </row>
    <row r="72" spans="2:10">
      <c r="B72" s="16"/>
      <c r="C72" s="1"/>
      <c r="D72" s="18"/>
      <c r="G72" s="1"/>
      <c r="H72" s="1"/>
      <c r="I72" s="1"/>
      <c r="J72" s="1"/>
    </row>
    <row r="73" spans="2:10">
      <c r="B73" s="16"/>
      <c r="C73" s="17"/>
      <c r="G73" s="17"/>
      <c r="H73" s="17"/>
      <c r="I73" s="17"/>
      <c r="J73" s="17"/>
    </row>
    <row r="74" spans="2:10">
      <c r="B74" s="16"/>
      <c r="C74" s="17"/>
      <c r="G74" s="17"/>
      <c r="H74" s="17"/>
      <c r="I74" s="17"/>
      <c r="J74" s="17"/>
    </row>
    <row r="75" spans="2:10">
      <c r="B75" s="16"/>
      <c r="C75" s="17"/>
      <c r="G75" s="17"/>
      <c r="H75" s="17"/>
      <c r="I75" s="17"/>
      <c r="J75" s="17"/>
    </row>
    <row r="76" spans="2:10">
      <c r="B76" s="16"/>
      <c r="C76" s="17"/>
      <c r="G76" s="17"/>
      <c r="H76" s="17"/>
      <c r="I76" s="17"/>
      <c r="J76" s="17"/>
    </row>
    <row r="77" spans="2:10">
      <c r="B77" s="16"/>
      <c r="C77" s="17"/>
      <c r="G77" s="17"/>
      <c r="H77" s="17"/>
      <c r="I77" s="17"/>
      <c r="J77" s="17"/>
    </row>
    <row r="78" spans="2:10">
      <c r="B78" s="16"/>
      <c r="C78" s="17"/>
      <c r="G78" s="17"/>
      <c r="H78" s="17"/>
      <c r="I78" s="17"/>
      <c r="J78" s="17"/>
    </row>
    <row r="79" spans="2:10">
      <c r="B79" s="16"/>
      <c r="C79" s="17"/>
      <c r="G79" s="17"/>
      <c r="H79" s="17"/>
      <c r="I79" s="17"/>
      <c r="J79" s="17"/>
    </row>
    <row r="80" spans="2:10">
      <c r="B80" s="16"/>
      <c r="C80" s="17"/>
      <c r="G80" s="17"/>
      <c r="H80" s="17"/>
      <c r="I80" s="17"/>
      <c r="J80" s="17"/>
    </row>
    <row r="81" spans="2:10">
      <c r="B81" s="16"/>
      <c r="C81" s="17"/>
      <c r="G81" s="17"/>
      <c r="H81" s="17"/>
      <c r="I81" s="17"/>
      <c r="J81" s="17"/>
    </row>
    <row r="82" spans="2:10">
      <c r="B82" s="16"/>
      <c r="C82" s="17"/>
      <c r="G82" s="17"/>
      <c r="H82" s="17"/>
      <c r="I82" s="17"/>
      <c r="J82" s="17"/>
    </row>
  </sheetData>
  <hyperlinks>
    <hyperlink ref="B48" location="Introduction!A1" display="Return to information tab" xr:uid="{62FB3473-AFD6-4140-95F0-511BC9444DE5}"/>
  </hyperlinks>
  <pageMargins left="0.7" right="0.7" top="0.75" bottom="0.75" header="0.3" footer="0.3"/>
  <pageSetup paperSize="9" orientation="portrait" r:id="rId1"/>
  <headerFooter>
    <oddHeader>&amp;C&amp;"Verdana,Regular"&amp;10&amp;K000000Internal Only</oddHeader>
    <oddFooter>&amp;C&amp;"Verdana,Regular"&amp;10&amp;K000000Internal Only</oddFooter>
    <evenHeader>&amp;C&amp;"Verdana,Regular"&amp;10&amp;K000000Internal Only</evenHeader>
    <evenFooter>&amp;C&amp;"Verdana,Regular"&amp;10&amp;K000000Internal Only</evenFooter>
    <firstHeader>&amp;C&amp;"Verdana,Regular"&amp;10&amp;K000000Internal Only</firstHeader>
    <firstFooter>&amp;C&amp;"Verdana,Regular"&amp;10&amp;K000000Internal Only</first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714EE-7DB4-4436-8753-C6D0E8E92C73}">
  <sheetPr>
    <pageSetUpPr autoPageBreaks="0"/>
  </sheetPr>
  <dimension ref="B1:H45"/>
  <sheetViews>
    <sheetView showGridLines="0" zoomScaleNormal="100" workbookViewId="0">
      <selection activeCell="D39" activeCellId="1" sqref="D33:D37 D39:D41"/>
    </sheetView>
  </sheetViews>
  <sheetFormatPr defaultRowHeight="14.5"/>
  <cols>
    <col min="1" max="1" width="2.453125" customWidth="1"/>
    <col min="2" max="2" width="26" customWidth="1"/>
    <col min="3" max="3" width="24" customWidth="1"/>
    <col min="4" max="4" width="20.81640625" customWidth="1"/>
    <col min="5" max="5" width="18.1796875" customWidth="1"/>
    <col min="8" max="8" width="9.81640625" customWidth="1"/>
    <col min="9" max="10" width="15.54296875" bestFit="1" customWidth="1"/>
    <col min="11" max="11" width="10.1796875" bestFit="1" customWidth="1"/>
  </cols>
  <sheetData>
    <row r="1" spans="2:7" s="7" customFormat="1"/>
    <row r="2" spans="2:7" s="7" customFormat="1"/>
    <row r="3" spans="2:7" s="7" customFormat="1"/>
    <row r="5" spans="2:7" ht="21" customHeight="1">
      <c r="B5" s="9" t="s">
        <v>321</v>
      </c>
    </row>
    <row r="6" spans="2:7">
      <c r="B6" s="69" t="s">
        <v>330</v>
      </c>
    </row>
    <row r="7" spans="2:7">
      <c r="B7" s="69" t="s">
        <v>331</v>
      </c>
    </row>
    <row r="9" spans="2:7">
      <c r="G9" s="32"/>
    </row>
    <row r="11" spans="2:7">
      <c r="G11" s="32"/>
    </row>
    <row r="12" spans="2:7">
      <c r="G12" s="32"/>
    </row>
    <row r="13" spans="2:7">
      <c r="G13" s="32"/>
    </row>
    <row r="20" spans="2:8">
      <c r="H20" s="4"/>
    </row>
    <row r="24" spans="2:8">
      <c r="F24" s="33"/>
    </row>
    <row r="29" spans="2:8">
      <c r="B29" s="32"/>
    </row>
    <row r="31" spans="2:8">
      <c r="C31" s="46"/>
      <c r="D31" s="64"/>
    </row>
    <row r="32" spans="2:8" ht="29.15" customHeight="1">
      <c r="B32" s="123" t="s">
        <v>57</v>
      </c>
      <c r="C32" s="96" t="s">
        <v>271</v>
      </c>
      <c r="D32" s="96" t="s">
        <v>264</v>
      </c>
      <c r="E32" s="96" t="s">
        <v>332</v>
      </c>
    </row>
    <row r="33" spans="2:5">
      <c r="B33" s="124" t="s">
        <v>5</v>
      </c>
      <c r="C33" s="125">
        <v>457</v>
      </c>
      <c r="D33" s="126">
        <v>17304</v>
      </c>
      <c r="E33" s="127">
        <f>D33/$D$42</f>
        <v>0.78718951869711584</v>
      </c>
    </row>
    <row r="34" spans="2:5">
      <c r="B34" s="128" t="s">
        <v>301</v>
      </c>
      <c r="C34" s="125">
        <v>603</v>
      </c>
      <c r="D34" s="126">
        <v>2322</v>
      </c>
      <c r="E34" s="127">
        <f>D34/$D$42</f>
        <v>0.10563188062960605</v>
      </c>
    </row>
    <row r="35" spans="2:5">
      <c r="B35" s="128" t="s">
        <v>302</v>
      </c>
      <c r="C35" s="125">
        <v>167</v>
      </c>
      <c r="D35" s="126">
        <v>868</v>
      </c>
      <c r="E35" s="127">
        <f t="shared" ref="E35:E41" si="0">D35/$D$42</f>
        <v>3.9486852879628789E-2</v>
      </c>
    </row>
    <row r="36" spans="2:5">
      <c r="B36" s="128" t="s">
        <v>7</v>
      </c>
      <c r="C36" s="125">
        <v>17</v>
      </c>
      <c r="D36" s="126">
        <v>772</v>
      </c>
      <c r="E36" s="127">
        <f t="shared" si="0"/>
        <v>3.5119643344554634E-2</v>
      </c>
    </row>
    <row r="37" spans="2:5">
      <c r="B37" s="129" t="s">
        <v>9</v>
      </c>
      <c r="C37" s="125">
        <v>11</v>
      </c>
      <c r="D37" s="126">
        <v>341</v>
      </c>
      <c r="E37" s="127">
        <f t="shared" si="0"/>
        <v>1.5512692202711309E-2</v>
      </c>
    </row>
    <row r="38" spans="2:5">
      <c r="B38" s="128" t="s">
        <v>247</v>
      </c>
      <c r="C38" s="130">
        <v>42</v>
      </c>
      <c r="D38" s="126">
        <v>141</v>
      </c>
      <c r="E38" s="127">
        <f t="shared" si="0"/>
        <v>6.4143390046401605E-3</v>
      </c>
    </row>
    <row r="39" spans="2:5">
      <c r="B39" s="128" t="s">
        <v>303</v>
      </c>
      <c r="C39" s="125">
        <v>20</v>
      </c>
      <c r="D39" s="126">
        <v>137</v>
      </c>
      <c r="E39" s="127">
        <f t="shared" si="0"/>
        <v>6.2323719406787367E-3</v>
      </c>
    </row>
    <row r="40" spans="2:5">
      <c r="B40" s="124" t="s">
        <v>11</v>
      </c>
      <c r="C40" s="125">
        <v>9</v>
      </c>
      <c r="D40" s="126">
        <v>91</v>
      </c>
      <c r="E40" s="127">
        <f t="shared" si="0"/>
        <v>4.139750705122373E-3</v>
      </c>
    </row>
    <row r="41" spans="2:5">
      <c r="B41" s="124" t="s">
        <v>12</v>
      </c>
      <c r="C41" s="125">
        <v>2</v>
      </c>
      <c r="D41" s="126">
        <v>6</v>
      </c>
      <c r="E41" s="127">
        <f t="shared" si="0"/>
        <v>2.7295059594213445E-4</v>
      </c>
    </row>
    <row r="42" spans="2:5">
      <c r="B42" s="131" t="s">
        <v>0</v>
      </c>
      <c r="C42" s="132">
        <f>SUM(C33:C41)</f>
        <v>1328</v>
      </c>
      <c r="D42" s="133">
        <f>SUM(D33:D41)</f>
        <v>21982</v>
      </c>
      <c r="E42" s="134">
        <f>SUM(E33:E41)</f>
        <v>1.0000000000000002</v>
      </c>
    </row>
    <row r="44" spans="2:5">
      <c r="B44" s="29" t="s">
        <v>280</v>
      </c>
      <c r="C44" s="34"/>
    </row>
    <row r="45" spans="2:5">
      <c r="C45" s="34"/>
    </row>
  </sheetData>
  <hyperlinks>
    <hyperlink ref="B44" location="Introduction!A1" display="Return to information tab" xr:uid="{46F0841C-9F72-4553-A19A-8080E96AE376}"/>
  </hyperlinks>
  <pageMargins left="0.7" right="0.7" top="0.75" bottom="0.75" header="0.3" footer="0.3"/>
  <pageSetup paperSize="9" orientation="portrait" r:id="rId1"/>
  <headerFooter>
    <oddHeader>&amp;C&amp;"Verdana,Regular"&amp;10&amp;K000000Internal Only</oddHeader>
    <oddFooter>&amp;C&amp;"Verdana,Regular"&amp;10&amp;K000000Internal Only</oddFooter>
    <evenHeader>&amp;C&amp;"Verdana,Regular"&amp;10&amp;K000000Internal Only</evenHeader>
    <evenFooter>&amp;C&amp;"Verdana,Regular"&amp;10&amp;K000000Internal Only</evenFooter>
    <firstHeader>&amp;C&amp;"Verdana,Regular"&amp;10&amp;K000000Internal Only</firstHeader>
    <firstFooter>&amp;C&amp;"Verdana,Regular"&amp;10&amp;K000000Internal Only</first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F5DE1-01CD-428E-B9CE-560470FCB4F3}">
  <sheetPr>
    <pageSetUpPr autoPageBreaks="0"/>
  </sheetPr>
  <dimension ref="B5:T193"/>
  <sheetViews>
    <sheetView showGridLines="0" zoomScaleNormal="100" workbookViewId="0">
      <selection activeCell="B69" sqref="B69"/>
    </sheetView>
  </sheetViews>
  <sheetFormatPr defaultColWidth="8.7265625" defaultRowHeight="13.5"/>
  <cols>
    <col min="1" max="1" width="2.453125" style="12" customWidth="1"/>
    <col min="2" max="2" width="26.453125" style="12" customWidth="1"/>
    <col min="3" max="3" width="18.54296875" style="43" customWidth="1"/>
    <col min="4" max="4" width="14.54296875" style="12" customWidth="1"/>
    <col min="5" max="5" width="18.54296875" style="12" customWidth="1"/>
    <col min="6" max="6" width="14.54296875" style="12" customWidth="1"/>
    <col min="7" max="7" width="18.54296875" style="12" customWidth="1"/>
    <col min="8" max="8" width="14.54296875" style="12" customWidth="1"/>
    <col min="9" max="9" width="18.54296875" style="12" customWidth="1"/>
    <col min="10" max="10" width="14.54296875" style="12" customWidth="1"/>
    <col min="11" max="11" width="18.54296875" style="12" customWidth="1"/>
    <col min="12" max="12" width="14.54296875" style="12" customWidth="1"/>
    <col min="13" max="13" width="18.54296875" style="12" customWidth="1"/>
    <col min="14" max="14" width="14.54296875" style="12" customWidth="1"/>
    <col min="15" max="15" width="18.54296875" style="12" customWidth="1"/>
    <col min="16" max="16" width="14.54296875" style="12" customWidth="1"/>
    <col min="17" max="17" width="18.54296875" style="12" customWidth="1"/>
    <col min="18" max="18" width="14.54296875" style="12" customWidth="1"/>
    <col min="19" max="19" width="18.54296875" style="12" customWidth="1"/>
    <col min="20" max="20" width="11.453125" style="12" customWidth="1"/>
    <col min="21" max="21" width="13" style="12" customWidth="1"/>
    <col min="22" max="22" width="11.7265625" style="12" customWidth="1"/>
    <col min="23" max="23" width="13" style="12" customWidth="1"/>
    <col min="24" max="16384" width="8.7265625" style="12"/>
  </cols>
  <sheetData>
    <row r="5" spans="2:9" s="13" customFormat="1" ht="15">
      <c r="B5" s="49" t="s">
        <v>343</v>
      </c>
      <c r="C5" s="42"/>
      <c r="I5" s="10"/>
    </row>
    <row r="6" spans="2:9" s="13" customFormat="1">
      <c r="B6" s="71" t="s">
        <v>333</v>
      </c>
      <c r="C6" s="42"/>
      <c r="I6" s="10"/>
    </row>
    <row r="7" spans="2:9" ht="14">
      <c r="B7" s="69" t="s">
        <v>334</v>
      </c>
    </row>
    <row r="8" spans="2:9" ht="20.5" customHeight="1"/>
    <row r="22" spans="3:3">
      <c r="C22" s="44"/>
    </row>
    <row r="23" spans="3:3">
      <c r="C23" s="44"/>
    </row>
    <row r="36" spans="2:8" ht="14">
      <c r="B36" s="19" t="s">
        <v>387</v>
      </c>
    </row>
    <row r="37" spans="2:8" ht="54">
      <c r="B37" s="88"/>
      <c r="C37" s="88" t="s">
        <v>5</v>
      </c>
      <c r="D37" s="88" t="s">
        <v>7</v>
      </c>
      <c r="E37" s="88" t="s">
        <v>11</v>
      </c>
      <c r="F37" s="88" t="s">
        <v>6</v>
      </c>
      <c r="G37" s="88" t="s">
        <v>12</v>
      </c>
      <c r="H37" s="88" t="s">
        <v>286</v>
      </c>
    </row>
    <row r="38" spans="2:8" ht="14">
      <c r="B38" s="72" t="s">
        <v>14</v>
      </c>
      <c r="C38" s="73">
        <v>0.95362563237774034</v>
      </c>
      <c r="D38" s="74">
        <v>0</v>
      </c>
      <c r="E38" s="74">
        <v>0</v>
      </c>
      <c r="F38" s="74">
        <v>3.6256323777403038E-2</v>
      </c>
      <c r="G38" s="74">
        <v>0</v>
      </c>
      <c r="H38" s="74">
        <v>1.0118043844856595E-2</v>
      </c>
    </row>
    <row r="39" spans="2:8" ht="14">
      <c r="B39" s="72" t="s">
        <v>15</v>
      </c>
      <c r="C39" s="73">
        <v>0.99002457133700128</v>
      </c>
      <c r="D39" s="74">
        <v>8.8136317504406813E-4</v>
      </c>
      <c r="E39" s="74">
        <v>0</v>
      </c>
      <c r="F39" s="74">
        <v>4.5314530918932391E-3</v>
      </c>
      <c r="G39" s="74">
        <v>0</v>
      </c>
      <c r="H39" s="74">
        <v>4.5626123960613718E-3</v>
      </c>
    </row>
    <row r="40" spans="2:8" ht="14">
      <c r="B40" s="72" t="s">
        <v>16</v>
      </c>
      <c r="C40" s="73">
        <v>0.98618298249829051</v>
      </c>
      <c r="D40" s="74">
        <v>4.1120700807629047E-4</v>
      </c>
      <c r="E40" s="74">
        <v>0</v>
      </c>
      <c r="F40" s="74">
        <v>8.5591121624868319E-3</v>
      </c>
      <c r="G40" s="74">
        <v>0</v>
      </c>
      <c r="H40" s="74">
        <v>4.8466983311463707E-3</v>
      </c>
    </row>
    <row r="41" spans="2:8" ht="14">
      <c r="B41" s="72" t="s">
        <v>17</v>
      </c>
      <c r="C41" s="73">
        <v>0.98396865713081128</v>
      </c>
      <c r="D41" s="73">
        <v>4.5104219153290076E-3</v>
      </c>
      <c r="E41" s="74">
        <v>0</v>
      </c>
      <c r="F41" s="74">
        <v>9.7496580871389345E-3</v>
      </c>
      <c r="G41" s="74">
        <v>0</v>
      </c>
      <c r="H41" s="74">
        <v>1.7712628667208019E-3</v>
      </c>
    </row>
    <row r="42" spans="2:8" ht="14">
      <c r="B42" s="72" t="s">
        <v>18</v>
      </c>
      <c r="C42" s="73">
        <v>0.9178031063630413</v>
      </c>
      <c r="D42" s="73">
        <v>2.191652457625292E-2</v>
      </c>
      <c r="E42" s="73">
        <v>0</v>
      </c>
      <c r="F42" s="74">
        <v>4.909351421074306E-2</v>
      </c>
      <c r="G42" s="74">
        <v>0</v>
      </c>
      <c r="H42" s="74">
        <v>1.1186854849962735E-2</v>
      </c>
    </row>
    <row r="43" spans="2:8" ht="14">
      <c r="B43" s="72" t="s">
        <v>19</v>
      </c>
      <c r="C43" s="73">
        <v>0.80067521659571039</v>
      </c>
      <c r="D43" s="73">
        <v>0.13021073143187345</v>
      </c>
      <c r="E43" s="73">
        <v>3.5511537918596688E-2</v>
      </c>
      <c r="F43" s="74">
        <v>2.1848890272685655E-2</v>
      </c>
      <c r="G43" s="74">
        <v>0</v>
      </c>
      <c r="H43" s="74">
        <v>1.175362378113376E-2</v>
      </c>
    </row>
    <row r="44" spans="2:8" ht="14">
      <c r="B44" s="72" t="s">
        <v>20</v>
      </c>
      <c r="C44" s="73">
        <v>0.78407007137238371</v>
      </c>
      <c r="D44" s="73">
        <v>9.3023621078478211E-2</v>
      </c>
      <c r="E44" s="73">
        <v>0.10772347880490196</v>
      </c>
      <c r="F44" s="74">
        <v>9.6751267308097556E-3</v>
      </c>
      <c r="G44" s="74">
        <v>0</v>
      </c>
      <c r="H44" s="74">
        <v>5.5077020134264298E-3</v>
      </c>
    </row>
    <row r="45" spans="2:8" ht="14">
      <c r="B45" s="72" t="s">
        <v>21</v>
      </c>
      <c r="C45" s="73">
        <v>0.61483938068606081</v>
      </c>
      <c r="D45" s="73">
        <v>0.1587772969019064</v>
      </c>
      <c r="E45" s="73">
        <v>0.13985233385653983</v>
      </c>
      <c r="F45" s="74">
        <v>2.6355892168665518E-2</v>
      </c>
      <c r="G45" s="74">
        <v>4.5907560079852486E-2</v>
      </c>
      <c r="H45" s="74">
        <v>1.4267536306974971E-2</v>
      </c>
    </row>
    <row r="46" spans="2:8" ht="14">
      <c r="B46" s="72" t="s">
        <v>2</v>
      </c>
      <c r="C46" s="73">
        <v>0.49351837730669512</v>
      </c>
      <c r="D46" s="73">
        <v>5.9808855675868029E-2</v>
      </c>
      <c r="E46" s="73">
        <v>0.15202264755223424</v>
      </c>
      <c r="F46" s="74">
        <v>9.8500012709064111E-2</v>
      </c>
      <c r="G46" s="74">
        <v>0.17951553047633573</v>
      </c>
      <c r="H46" s="74">
        <v>1.6634576279802693E-2</v>
      </c>
    </row>
    <row r="47" spans="2:8" ht="14">
      <c r="B47" s="72" t="s">
        <v>3</v>
      </c>
      <c r="C47" s="73">
        <v>0.53044784471967366</v>
      </c>
      <c r="D47" s="74">
        <v>4.6379885032080077E-2</v>
      </c>
      <c r="E47" s="73">
        <v>7.4125345468290553E-3</v>
      </c>
      <c r="F47" s="74">
        <v>0.29872023327393488</v>
      </c>
      <c r="G47" s="74">
        <v>0</v>
      </c>
      <c r="H47" s="74">
        <v>0.11703950242748218</v>
      </c>
    </row>
    <row r="48" spans="2:8" ht="14">
      <c r="B48" s="72" t="s">
        <v>267</v>
      </c>
      <c r="C48" s="73">
        <v>0.64692371145750371</v>
      </c>
      <c r="D48" s="74">
        <v>1.7838349072704516E-2</v>
      </c>
      <c r="E48" s="73">
        <v>0.14176100807827965</v>
      </c>
      <c r="F48" s="74">
        <v>0.1011527193082262</v>
      </c>
      <c r="G48" s="74">
        <v>5.4165718511776081E-2</v>
      </c>
      <c r="H48" s="74">
        <v>3.8158493571509799E-2</v>
      </c>
    </row>
    <row r="49" spans="2:11" ht="14">
      <c r="B49" s="75" t="s">
        <v>25</v>
      </c>
      <c r="C49" s="76">
        <v>0.79468412169867264</v>
      </c>
      <c r="D49" s="77">
        <v>5.9925922547096659E-2</v>
      </c>
      <c r="E49" s="77">
        <v>5.8333622223235869E-2</v>
      </c>
      <c r="F49" s="77">
        <v>4.465848652100534E-2</v>
      </c>
      <c r="G49" s="77">
        <v>2.779437120832003E-2</v>
      </c>
      <c r="H49" s="77">
        <v>1.460347580166943E-2</v>
      </c>
    </row>
    <row r="53" spans="2:11" ht="14">
      <c r="B53" s="19" t="s">
        <v>263</v>
      </c>
      <c r="K53" s="26"/>
    </row>
    <row r="54" spans="2:11" ht="40.5">
      <c r="B54" s="89" t="s">
        <v>13</v>
      </c>
      <c r="C54" s="88" t="s">
        <v>5</v>
      </c>
      <c r="D54" s="88" t="s">
        <v>7</v>
      </c>
      <c r="E54" s="88" t="s">
        <v>11</v>
      </c>
      <c r="F54" s="88" t="s">
        <v>23</v>
      </c>
      <c r="G54" s="88" t="s">
        <v>12</v>
      </c>
      <c r="H54" s="88" t="s">
        <v>22</v>
      </c>
      <c r="I54" s="88" t="s">
        <v>24</v>
      </c>
      <c r="J54" s="88" t="s">
        <v>9</v>
      </c>
      <c r="K54" s="88" t="s">
        <v>59</v>
      </c>
    </row>
    <row r="55" spans="2:11">
      <c r="B55" s="90" t="s">
        <v>14</v>
      </c>
      <c r="C55" s="91">
        <v>2262</v>
      </c>
      <c r="D55" s="91">
        <v>0</v>
      </c>
      <c r="E55" s="91">
        <v>0</v>
      </c>
      <c r="F55" s="91">
        <v>86</v>
      </c>
      <c r="G55" s="91">
        <v>0</v>
      </c>
      <c r="H55" s="91">
        <v>24</v>
      </c>
      <c r="I55" s="91">
        <v>0</v>
      </c>
      <c r="J55" s="91">
        <v>0</v>
      </c>
      <c r="K55" s="92">
        <f>SUM(C55,D55,E55,F55,G55,H55,I55,J55)</f>
        <v>2372</v>
      </c>
    </row>
    <row r="56" spans="2:11">
      <c r="B56" s="90" t="s">
        <v>15</v>
      </c>
      <c r="C56" s="91">
        <v>222411</v>
      </c>
      <c r="D56" s="91">
        <v>198</v>
      </c>
      <c r="E56" s="91">
        <v>0</v>
      </c>
      <c r="F56" s="91">
        <v>1018</v>
      </c>
      <c r="G56" s="91">
        <v>0</v>
      </c>
      <c r="H56" s="91">
        <v>469</v>
      </c>
      <c r="I56" s="91">
        <v>0</v>
      </c>
      <c r="J56" s="91">
        <v>556</v>
      </c>
      <c r="K56" s="92">
        <f>SUM(C56,D56,E56,F56,G56,H56,I56,J56)</f>
        <v>224652</v>
      </c>
    </row>
    <row r="57" spans="2:11">
      <c r="B57" s="90" t="s">
        <v>16</v>
      </c>
      <c r="C57" s="91">
        <v>426891</v>
      </c>
      <c r="D57" s="91">
        <v>178</v>
      </c>
      <c r="E57" s="91">
        <v>0</v>
      </c>
      <c r="F57" s="91">
        <v>3705</v>
      </c>
      <c r="G57" s="91">
        <v>0</v>
      </c>
      <c r="H57" s="91">
        <v>567</v>
      </c>
      <c r="I57" s="91">
        <v>0</v>
      </c>
      <c r="J57" s="91">
        <v>1531</v>
      </c>
      <c r="K57" s="92">
        <f>SUM(C57,D57,E57,F57,G57,H57,I57,J57)</f>
        <v>432872</v>
      </c>
    </row>
    <row r="58" spans="2:11">
      <c r="B58" s="90" t="s">
        <v>17</v>
      </c>
      <c r="C58" s="91">
        <v>765504</v>
      </c>
      <c r="D58" s="91">
        <v>3509</v>
      </c>
      <c r="E58" s="91">
        <v>0</v>
      </c>
      <c r="F58" s="91">
        <v>7585</v>
      </c>
      <c r="G58" s="91">
        <v>0</v>
      </c>
      <c r="H58" s="91">
        <v>651</v>
      </c>
      <c r="I58" s="91">
        <v>209</v>
      </c>
      <c r="J58" s="91">
        <v>518</v>
      </c>
      <c r="K58" s="92">
        <f>SUM(C58,D58,E58,F58,G58,H58,I58,J58)</f>
        <v>777976</v>
      </c>
    </row>
    <row r="59" spans="2:11">
      <c r="B59" s="90" t="s">
        <v>18</v>
      </c>
      <c r="C59" s="91">
        <v>809026</v>
      </c>
      <c r="D59" s="91">
        <v>19319</v>
      </c>
      <c r="E59" s="91">
        <v>0</v>
      </c>
      <c r="F59" s="91">
        <v>43275</v>
      </c>
      <c r="G59" s="91">
        <v>0</v>
      </c>
      <c r="H59" s="91">
        <v>7300</v>
      </c>
      <c r="I59" s="91">
        <v>2114</v>
      </c>
      <c r="J59" s="91">
        <v>447</v>
      </c>
      <c r="K59" s="92">
        <f>SUM(C59,D59,E59,F59,G59,H59,I59,J59)</f>
        <v>881481</v>
      </c>
    </row>
    <row r="60" spans="2:11">
      <c r="B60" s="90" t="s">
        <v>19</v>
      </c>
      <c r="C60" s="91">
        <v>606895</v>
      </c>
      <c r="D60" s="91">
        <v>98697</v>
      </c>
      <c r="E60" s="91">
        <v>26917</v>
      </c>
      <c r="F60" s="91">
        <v>16561</v>
      </c>
      <c r="G60" s="91">
        <v>0</v>
      </c>
      <c r="H60" s="91">
        <v>2545</v>
      </c>
      <c r="I60" s="91">
        <v>5071</v>
      </c>
      <c r="J60" s="91">
        <v>1293</v>
      </c>
      <c r="K60" s="92">
        <f>SUM(C60,D60,E60,F60,G60,H60,I60,J60)</f>
        <v>757979</v>
      </c>
    </row>
    <row r="61" spans="2:11">
      <c r="B61" s="90" t="s">
        <v>20</v>
      </c>
      <c r="C61" s="91">
        <v>599046</v>
      </c>
      <c r="D61" s="91">
        <v>71072</v>
      </c>
      <c r="E61" s="91">
        <v>82303</v>
      </c>
      <c r="F61" s="91">
        <v>7392</v>
      </c>
      <c r="G61" s="91">
        <v>0</v>
      </c>
      <c r="H61" s="91">
        <v>1042</v>
      </c>
      <c r="I61" s="91">
        <v>2819</v>
      </c>
      <c r="J61" s="91">
        <v>347</v>
      </c>
      <c r="K61" s="92">
        <f>SUM(C61,D61,E61,F61,G61,H61,I61,J61)</f>
        <v>764021</v>
      </c>
    </row>
    <row r="62" spans="2:11">
      <c r="B62" s="90" t="s">
        <v>21</v>
      </c>
      <c r="C62" s="91">
        <v>322771</v>
      </c>
      <c r="D62" s="91">
        <v>83353</v>
      </c>
      <c r="E62" s="91">
        <v>73418</v>
      </c>
      <c r="F62" s="91">
        <v>13836</v>
      </c>
      <c r="G62" s="91">
        <v>24100</v>
      </c>
      <c r="H62" s="91">
        <v>4057</v>
      </c>
      <c r="I62" s="91">
        <v>2581</v>
      </c>
      <c r="J62" s="91">
        <v>852</v>
      </c>
      <c r="K62" s="92">
        <f>SUM(C62,D62,E62,F62,G62,H62,I62,J62)</f>
        <v>524968</v>
      </c>
    </row>
    <row r="63" spans="2:11">
      <c r="B63" s="90" t="s">
        <v>2</v>
      </c>
      <c r="C63" s="91">
        <v>310656</v>
      </c>
      <c r="D63" s="91">
        <v>37648</v>
      </c>
      <c r="E63" s="91">
        <v>95694</v>
      </c>
      <c r="F63" s="91">
        <v>62003</v>
      </c>
      <c r="G63" s="91">
        <v>113000</v>
      </c>
      <c r="H63" s="91">
        <v>5410</v>
      </c>
      <c r="I63" s="91">
        <v>4983</v>
      </c>
      <c r="J63" s="91">
        <v>78</v>
      </c>
      <c r="K63" s="92">
        <f>SUM(C63,D63,E63,F63,G63,H63,I63,J63)</f>
        <v>629472</v>
      </c>
    </row>
    <row r="64" spans="2:11">
      <c r="B64" s="90" t="s">
        <v>3</v>
      </c>
      <c r="C64" s="91">
        <v>108057</v>
      </c>
      <c r="D64" s="91">
        <v>9448</v>
      </c>
      <c r="E64" s="91">
        <v>1510</v>
      </c>
      <c r="F64" s="91">
        <v>60852</v>
      </c>
      <c r="G64" s="91">
        <v>0</v>
      </c>
      <c r="H64" s="91">
        <v>12068</v>
      </c>
      <c r="I64" s="91">
        <v>11264</v>
      </c>
      <c r="J64" s="91">
        <v>510</v>
      </c>
      <c r="K64" s="92">
        <f>SUM(C64,D64,E64,F64,G64,H64,I64,J64)</f>
        <v>203709</v>
      </c>
    </row>
    <row r="65" spans="2:11">
      <c r="B65" s="90" t="s">
        <v>267</v>
      </c>
      <c r="C65" s="91">
        <v>181946</v>
      </c>
      <c r="D65" s="91">
        <v>5017</v>
      </c>
      <c r="E65" s="91">
        <v>39870</v>
      </c>
      <c r="F65" s="91">
        <v>28449</v>
      </c>
      <c r="G65" s="91">
        <v>15234</v>
      </c>
      <c r="H65" s="91">
        <v>1855</v>
      </c>
      <c r="I65" s="91">
        <v>8578</v>
      </c>
      <c r="J65" s="91">
        <v>299</v>
      </c>
      <c r="K65" s="92">
        <f>SUM(C65,D65,E65,F65,G65,H65,I65,J65)</f>
        <v>281248</v>
      </c>
    </row>
    <row r="66" spans="2:11">
      <c r="B66" s="93" t="s">
        <v>25</v>
      </c>
      <c r="C66" s="92">
        <f>SUBTOTAL(109,C55:C65)</f>
        <v>4355465</v>
      </c>
      <c r="D66" s="92">
        <f>SUBTOTAL(109,D55:D65)</f>
        <v>328439</v>
      </c>
      <c r="E66" s="92">
        <f>SUBTOTAL(109,E55:E65)</f>
        <v>319712</v>
      </c>
      <c r="F66" s="92">
        <f>SUBTOTAL(109,F55:F65)</f>
        <v>244762</v>
      </c>
      <c r="G66" s="94">
        <f>SUBTOTAL(109,G55:G65)</f>
        <v>152334</v>
      </c>
      <c r="H66" s="92">
        <f>SUBTOTAL(109,H55:H65)</f>
        <v>35988</v>
      </c>
      <c r="I66" s="92">
        <f>SUBTOTAL(109,I55:I65)</f>
        <v>37619</v>
      </c>
      <c r="J66" s="92">
        <f>SUBTOTAL(109,J55:J65)</f>
        <v>6431</v>
      </c>
      <c r="K66" s="92">
        <f>SUBTOTAL(109,K55:K65)</f>
        <v>5480750</v>
      </c>
    </row>
    <row r="69" spans="2:11" ht="14">
      <c r="B69" s="29" t="s">
        <v>280</v>
      </c>
      <c r="C69" s="13"/>
      <c r="D69" s="13"/>
      <c r="E69" s="13"/>
      <c r="F69" s="58"/>
      <c r="G69" s="58"/>
    </row>
    <row r="71" spans="2:11">
      <c r="C71" s="12"/>
    </row>
    <row r="72" spans="2:11">
      <c r="C72" s="12"/>
    </row>
    <row r="73" spans="2:11">
      <c r="C73" s="12"/>
    </row>
    <row r="74" spans="2:11">
      <c r="C74" s="12"/>
    </row>
    <row r="75" spans="2:11">
      <c r="C75" s="12"/>
    </row>
    <row r="76" spans="2:11">
      <c r="C76" s="12"/>
    </row>
    <row r="77" spans="2:11">
      <c r="C77" s="12"/>
    </row>
    <row r="78" spans="2:11">
      <c r="C78" s="12"/>
    </row>
    <row r="79" spans="2:11">
      <c r="C79" s="12"/>
    </row>
    <row r="80" spans="2:11">
      <c r="C80" s="12"/>
    </row>
    <row r="81" spans="2:15">
      <c r="C81" s="12"/>
    </row>
    <row r="82" spans="2:15">
      <c r="C82" s="12"/>
    </row>
    <row r="83" spans="2:15">
      <c r="C83" s="12"/>
    </row>
    <row r="87" spans="2:15">
      <c r="C87" s="12"/>
    </row>
    <row r="88" spans="2:15">
      <c r="B88" s="13"/>
      <c r="C88" s="13"/>
      <c r="D88" s="13"/>
      <c r="E88" s="13"/>
      <c r="F88" s="13"/>
    </row>
    <row r="89" spans="2:15">
      <c r="B89" s="54"/>
      <c r="C89" s="56"/>
      <c r="D89" s="57"/>
      <c r="E89" s="57"/>
      <c r="F89" s="60"/>
      <c r="G89" s="60"/>
    </row>
    <row r="90" spans="2:15">
      <c r="B90" s="54"/>
      <c r="C90" s="56"/>
      <c r="D90" s="57"/>
      <c r="E90" s="57"/>
      <c r="F90" s="60"/>
      <c r="G90" s="60"/>
      <c r="O90" s="13"/>
    </row>
    <row r="91" spans="2:15">
      <c r="B91" s="54"/>
      <c r="C91" s="56"/>
      <c r="D91" s="57"/>
      <c r="E91" s="56"/>
      <c r="F91" s="60"/>
      <c r="G91" s="60"/>
    </row>
    <row r="92" spans="2:15">
      <c r="B92" s="54"/>
      <c r="C92" s="56"/>
      <c r="D92" s="57"/>
      <c r="E92" s="56"/>
      <c r="F92" s="60"/>
      <c r="G92" s="60"/>
    </row>
    <row r="93" spans="2:15">
      <c r="B93" s="54"/>
      <c r="C93" s="56"/>
      <c r="D93" s="56"/>
      <c r="E93" s="56"/>
      <c r="F93" s="60"/>
      <c r="G93" s="60"/>
    </row>
    <row r="94" spans="2:15">
      <c r="B94" s="54"/>
      <c r="C94" s="56"/>
      <c r="D94" s="56"/>
      <c r="E94" s="56"/>
      <c r="F94" s="60"/>
      <c r="G94" s="60"/>
    </row>
    <row r="95" spans="2:15">
      <c r="B95" s="54"/>
      <c r="C95" s="56"/>
      <c r="D95" s="56"/>
      <c r="E95" s="56"/>
      <c r="F95" s="60"/>
      <c r="G95" s="60"/>
    </row>
    <row r="96" spans="2:15">
      <c r="B96" s="54"/>
      <c r="C96" s="56"/>
      <c r="D96" s="56"/>
      <c r="E96" s="56"/>
      <c r="F96" s="60"/>
      <c r="G96" s="60"/>
    </row>
    <row r="97" spans="2:20">
      <c r="B97" s="54"/>
      <c r="C97" s="56"/>
      <c r="D97" s="56"/>
      <c r="E97" s="56"/>
      <c r="F97" s="60"/>
      <c r="G97" s="60"/>
    </row>
    <row r="98" spans="2:20">
      <c r="B98" s="54"/>
      <c r="C98" s="56"/>
      <c r="D98" s="56"/>
      <c r="E98" s="56"/>
      <c r="F98" s="60"/>
      <c r="G98" s="60"/>
    </row>
    <row r="99" spans="2:20">
      <c r="B99" s="54"/>
      <c r="C99" s="56"/>
      <c r="D99" s="56"/>
      <c r="E99" s="56"/>
      <c r="F99" s="60"/>
      <c r="G99" s="60"/>
    </row>
    <row r="103" spans="2:20">
      <c r="T103" s="59"/>
    </row>
    <row r="162" spans="20:20">
      <c r="T162" s="59"/>
    </row>
    <row r="182" spans="13:19">
      <c r="M182" s="55"/>
      <c r="N182" s="57"/>
      <c r="O182" s="55"/>
      <c r="P182" s="57"/>
      <c r="Q182" s="55"/>
      <c r="R182" s="57"/>
      <c r="S182" s="55"/>
    </row>
    <row r="183" spans="13:19">
      <c r="M183" s="55"/>
      <c r="N183" s="57"/>
      <c r="O183" s="55"/>
      <c r="P183" s="57"/>
      <c r="Q183" s="55"/>
      <c r="R183" s="57"/>
      <c r="S183" s="55"/>
    </row>
    <row r="184" spans="13:19">
      <c r="M184" s="55"/>
      <c r="N184" s="57"/>
      <c r="O184" s="55"/>
      <c r="P184" s="57"/>
      <c r="Q184" s="55"/>
      <c r="R184" s="57"/>
      <c r="S184" s="55"/>
    </row>
    <row r="185" spans="13:19">
      <c r="M185" s="55"/>
      <c r="N185" s="57"/>
      <c r="O185" s="55"/>
      <c r="P185" s="57"/>
      <c r="Q185" s="55"/>
      <c r="R185" s="57"/>
      <c r="S185" s="55"/>
    </row>
    <row r="186" spans="13:19">
      <c r="M186" s="55"/>
      <c r="N186" s="56"/>
      <c r="O186" s="55"/>
      <c r="P186" s="57"/>
      <c r="Q186" s="55"/>
      <c r="R186" s="57"/>
      <c r="S186" s="55"/>
    </row>
    <row r="187" spans="13:19">
      <c r="M187" s="55"/>
      <c r="N187" s="57"/>
      <c r="O187" s="55"/>
      <c r="P187" s="57"/>
      <c r="Q187" s="55"/>
      <c r="R187" s="57"/>
      <c r="S187" s="55"/>
    </row>
    <row r="188" spans="13:19">
      <c r="M188" s="55"/>
      <c r="N188" s="57"/>
      <c r="O188" s="55"/>
      <c r="P188" s="57"/>
      <c r="Q188" s="55"/>
      <c r="R188" s="57"/>
      <c r="S188" s="55"/>
    </row>
    <row r="189" spans="13:19">
      <c r="M189" s="55"/>
      <c r="N189" s="56"/>
      <c r="O189" s="55"/>
      <c r="P189" s="57"/>
      <c r="Q189" s="55"/>
      <c r="R189" s="57"/>
      <c r="S189" s="55"/>
    </row>
    <row r="190" spans="13:19">
      <c r="M190" s="55"/>
      <c r="N190" s="56"/>
      <c r="O190" s="55"/>
      <c r="P190" s="56"/>
      <c r="Q190" s="55"/>
      <c r="R190" s="57"/>
      <c r="S190" s="55"/>
    </row>
    <row r="191" spans="13:19">
      <c r="M191" s="55"/>
      <c r="N191" s="56"/>
      <c r="O191" s="55"/>
      <c r="P191" s="56"/>
      <c r="Q191" s="55"/>
      <c r="R191" s="57"/>
      <c r="S191" s="55"/>
    </row>
    <row r="192" spans="13:19">
      <c r="M192" s="55"/>
      <c r="N192" s="56"/>
      <c r="O192" s="55"/>
      <c r="P192" s="56"/>
      <c r="Q192" s="55"/>
      <c r="R192" s="57"/>
      <c r="S192" s="55"/>
    </row>
    <row r="193" spans="13:19">
      <c r="M193" s="55"/>
      <c r="N193" s="57"/>
      <c r="O193" s="55"/>
      <c r="P193" s="57"/>
      <c r="Q193" s="55"/>
      <c r="R193" s="57"/>
      <c r="S193" s="55"/>
    </row>
  </sheetData>
  <conditionalFormatting sqref="B55:B63 K55:K65 C66:K66 B54:K54">
    <cfRule type="cellIs" dxfId="10" priority="15" operator="equal">
      <formula>0</formula>
    </cfRule>
  </conditionalFormatting>
  <conditionalFormatting sqref="B64:B66">
    <cfRule type="cellIs" dxfId="9" priority="13" operator="equal">
      <formula>0</formula>
    </cfRule>
  </conditionalFormatting>
  <conditionalFormatting sqref="C55:C64">
    <cfRule type="cellIs" dxfId="8" priority="11" operator="equal">
      <formula>0</formula>
    </cfRule>
  </conditionalFormatting>
  <conditionalFormatting sqref="D55:D64">
    <cfRule type="cellIs" dxfId="7" priority="10" operator="equal">
      <formula>0</formula>
    </cfRule>
  </conditionalFormatting>
  <conditionalFormatting sqref="E55:E64">
    <cfRule type="cellIs" dxfId="6" priority="9" operator="equal">
      <formula>0</formula>
    </cfRule>
  </conditionalFormatting>
  <conditionalFormatting sqref="F55:F64">
    <cfRule type="cellIs" dxfId="5" priority="8" operator="equal">
      <formula>0</formula>
    </cfRule>
  </conditionalFormatting>
  <conditionalFormatting sqref="G55:G64">
    <cfRule type="cellIs" dxfId="4" priority="7" operator="equal">
      <formula>0</formula>
    </cfRule>
  </conditionalFormatting>
  <conditionalFormatting sqref="H55:H64">
    <cfRule type="cellIs" dxfId="3" priority="6" operator="equal">
      <formula>0</formula>
    </cfRule>
  </conditionalFormatting>
  <conditionalFormatting sqref="I55:I64">
    <cfRule type="cellIs" dxfId="2" priority="5" operator="equal">
      <formula>0</formula>
    </cfRule>
  </conditionalFormatting>
  <conditionalFormatting sqref="J55:J64">
    <cfRule type="cellIs" dxfId="1" priority="4" operator="equal">
      <formula>0</formula>
    </cfRule>
  </conditionalFormatting>
  <conditionalFormatting sqref="B37:H37">
    <cfRule type="cellIs" dxfId="0" priority="1" operator="equal">
      <formula>0</formula>
    </cfRule>
  </conditionalFormatting>
  <hyperlinks>
    <hyperlink ref="B69" location="Introduction!A1" display="Return to information tab" xr:uid="{EA84AEDE-2591-4188-AE4B-5B56745D6529}"/>
  </hyperlinks>
  <pageMargins left="0.7" right="0.7" top="0.75" bottom="0.75" header="0.3" footer="0.3"/>
  <pageSetup paperSize="9" orientation="portrait" r:id="rId1"/>
  <headerFooter>
    <oddHeader>&amp;C&amp;"Verdana,Regular"&amp;10&amp;K000000Internal Only</oddHeader>
    <oddFooter>&amp;C&amp;"Verdana,Regular"&amp;10&amp;K000000Internal Only</oddFooter>
    <evenHeader>&amp;C&amp;"Verdana,Regular"&amp;10&amp;K000000Internal Only</evenHeader>
    <evenFooter>&amp;C&amp;"Verdana,Regular"&amp;10&amp;K000000Internal Only</evenFooter>
    <firstHeader>&amp;C&amp;"Verdana,Regular"&amp;10&amp;K000000Internal Only</firstHeader>
    <firstFooter>&amp;C&amp;"Verdana,Regular"&amp;10&amp;K000000Internal Only</first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E637EF-C4D5-47C1-A97E-06B888037E37}">
  <sheetPr>
    <pageSetUpPr autoPageBreaks="0"/>
  </sheetPr>
  <dimension ref="B5:E39"/>
  <sheetViews>
    <sheetView showGridLines="0" workbookViewId="0">
      <selection activeCell="B39" sqref="B39"/>
    </sheetView>
  </sheetViews>
  <sheetFormatPr defaultColWidth="8.7265625" defaultRowHeight="14.5"/>
  <cols>
    <col min="1" max="1" width="2.453125" style="7" customWidth="1"/>
    <col min="2" max="2" width="33.1796875" style="7" customWidth="1"/>
    <col min="3" max="3" width="20.1796875" style="7" customWidth="1"/>
    <col min="4" max="4" width="14.453125" style="7" customWidth="1"/>
    <col min="5" max="5" width="11.7265625" style="7" customWidth="1"/>
    <col min="6" max="16384" width="8.7265625" style="7"/>
  </cols>
  <sheetData>
    <row r="5" spans="2:4" ht="15">
      <c r="B5" s="49" t="s">
        <v>344</v>
      </c>
    </row>
    <row r="6" spans="2:4">
      <c r="B6" s="69" t="s">
        <v>336</v>
      </c>
    </row>
    <row r="7" spans="2:4">
      <c r="B7" s="69" t="s">
        <v>337</v>
      </c>
    </row>
    <row r="16" spans="2:4">
      <c r="C16" s="15"/>
      <c r="D16" s="27"/>
    </row>
    <row r="28" spans="2:5" ht="27">
      <c r="B28" s="123" t="s">
        <v>64</v>
      </c>
      <c r="C28" s="96" t="s">
        <v>255</v>
      </c>
      <c r="D28" s="96" t="s">
        <v>65</v>
      </c>
      <c r="E28" s="32"/>
    </row>
    <row r="29" spans="2:5">
      <c r="B29" s="124" t="s">
        <v>66</v>
      </c>
      <c r="C29" s="135">
        <f>D29/SUM($D$29:$D$35)</f>
        <v>0.61966027196556939</v>
      </c>
      <c r="D29" s="136">
        <v>13534</v>
      </c>
      <c r="E29" s="32"/>
    </row>
    <row r="30" spans="2:5">
      <c r="B30" s="124" t="s">
        <v>67</v>
      </c>
      <c r="C30" s="135">
        <f t="shared" ref="C30:C35" si="0">D30/SUM($D$29:$D$35)</f>
        <v>0.18781191337392977</v>
      </c>
      <c r="D30" s="136">
        <v>4102</v>
      </c>
    </row>
    <row r="31" spans="2:5">
      <c r="B31" s="124" t="s">
        <v>68</v>
      </c>
      <c r="C31" s="135">
        <f t="shared" si="0"/>
        <v>8.9785266242388168E-2</v>
      </c>
      <c r="D31" s="136">
        <v>1961</v>
      </c>
    </row>
    <row r="32" spans="2:5">
      <c r="B32" s="124" t="s">
        <v>69</v>
      </c>
      <c r="C32" s="135">
        <f t="shared" si="0"/>
        <v>6.1123574927887919E-2</v>
      </c>
      <c r="D32" s="136">
        <v>1335</v>
      </c>
    </row>
    <row r="33" spans="2:5">
      <c r="B33" s="124" t="s">
        <v>70</v>
      </c>
      <c r="C33" s="135">
        <f t="shared" si="0"/>
        <v>2.5136211711917954E-2</v>
      </c>
      <c r="D33" s="136">
        <v>549</v>
      </c>
    </row>
    <row r="34" spans="2:5">
      <c r="B34" s="124" t="s">
        <v>71</v>
      </c>
      <c r="C34" s="135">
        <f t="shared" si="0"/>
        <v>1.4742914701707797E-2</v>
      </c>
      <c r="D34" s="136">
        <v>322</v>
      </c>
    </row>
    <row r="35" spans="2:5">
      <c r="B35" s="124" t="s">
        <v>72</v>
      </c>
      <c r="C35" s="135">
        <f t="shared" si="0"/>
        <v>1.7398470765990568E-3</v>
      </c>
      <c r="D35" s="136">
        <v>38</v>
      </c>
    </row>
    <row r="36" spans="2:5">
      <c r="D36" s="18"/>
      <c r="E36" s="27"/>
    </row>
    <row r="37" spans="2:5">
      <c r="B37" s="19" t="s">
        <v>335</v>
      </c>
    </row>
    <row r="39" spans="2:5">
      <c r="B39" s="29" t="s">
        <v>280</v>
      </c>
    </row>
  </sheetData>
  <hyperlinks>
    <hyperlink ref="B39" location="Introduction!A1" display="Return to information tab" xr:uid="{64A22563-8ACB-49A2-884D-CF2451A5AEDE}"/>
  </hyperlinks>
  <pageMargins left="0.7" right="0.7" top="0.75" bottom="0.75" header="0.3" footer="0.3"/>
  <pageSetup paperSize="9" orientation="portrait" r:id="rId1"/>
  <headerFooter>
    <oddHeader>&amp;C&amp;"Verdana,Regular"&amp;10&amp;K000000Internal Only</oddHeader>
    <oddFooter>&amp;C&amp;"Verdana,Regular"&amp;10&amp;K000000Internal Only</oddFooter>
    <evenHeader>&amp;C&amp;"Verdana,Regular"&amp;10&amp;K000000Internal Only</evenHeader>
    <evenFooter>&amp;C&amp;"Verdana,Regular"&amp;10&amp;K000000Internal Only</evenFooter>
    <firstHeader>&amp;C&amp;"Verdana,Regular"&amp;10&amp;K000000Internal Only</firstHeader>
    <firstFooter>&amp;C&amp;"Verdana,Regular"&amp;10&amp;K000000Internal Only</first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4EF06-A498-49ED-A2E0-B84EE029F1A8}">
  <sheetPr>
    <pageSetUpPr autoPageBreaks="0"/>
  </sheetPr>
  <dimension ref="A5:P52"/>
  <sheetViews>
    <sheetView showGridLines="0" zoomScaleNormal="100" workbookViewId="0">
      <selection activeCell="B45" sqref="B45"/>
    </sheetView>
  </sheetViews>
  <sheetFormatPr defaultColWidth="8.7265625" defaultRowHeight="13.5"/>
  <cols>
    <col min="1" max="1" width="2.453125" style="12" customWidth="1"/>
    <col min="2" max="2" width="22.08984375" style="12" customWidth="1"/>
    <col min="3" max="3" width="15.81640625" style="12" customWidth="1"/>
    <col min="4" max="4" width="16.1796875" style="12" customWidth="1"/>
    <col min="5" max="5" width="11.26953125" style="12" customWidth="1"/>
    <col min="6" max="6" width="12.54296875" style="12" customWidth="1"/>
    <col min="7" max="7" width="11.26953125" style="12" customWidth="1"/>
    <col min="8" max="8" width="11.1796875" style="12" customWidth="1"/>
    <col min="9" max="9" width="11.26953125" style="12" customWidth="1"/>
    <col min="10" max="10" width="13.1796875" style="12" bestFit="1" customWidth="1"/>
    <col min="11" max="11" width="12.26953125" style="12" bestFit="1" customWidth="1"/>
    <col min="12" max="12" width="14.54296875" style="12" customWidth="1"/>
    <col min="13" max="13" width="18.26953125" style="12" customWidth="1"/>
    <col min="14" max="15" width="16.81640625" style="12" customWidth="1"/>
    <col min="16" max="16384" width="8.7265625" style="12"/>
  </cols>
  <sheetData>
    <row r="5" spans="2:15" ht="15">
      <c r="B5" s="49" t="s">
        <v>339</v>
      </c>
      <c r="M5" s="9"/>
    </row>
    <row r="6" spans="2:15" ht="14">
      <c r="B6" s="69" t="s">
        <v>345</v>
      </c>
    </row>
    <row r="7" spans="2:15" ht="14">
      <c r="B7" s="69" t="s">
        <v>346</v>
      </c>
    </row>
    <row r="11" spans="2:15">
      <c r="I11" s="3"/>
      <c r="O11" s="3"/>
    </row>
    <row r="13" spans="2:15" ht="14">
      <c r="C13" s="32"/>
      <c r="O13" s="32"/>
    </row>
    <row r="22" spans="1:16" ht="14">
      <c r="B22" s="11"/>
      <c r="N22" s="32"/>
    </row>
    <row r="27" spans="1:16" ht="14.5"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</row>
    <row r="28" spans="1:16" ht="14.5"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</row>
    <row r="29" spans="1:16" ht="14.5">
      <c r="A29" s="3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</row>
    <row r="30" spans="1:16" ht="14.5"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</row>
    <row r="31" spans="1:16" ht="14.5"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</row>
    <row r="32" spans="1:16" ht="14.5">
      <c r="B32" s="65"/>
      <c r="J32"/>
      <c r="K32"/>
      <c r="L32"/>
      <c r="M32"/>
      <c r="N32"/>
      <c r="O32"/>
      <c r="P32"/>
    </row>
    <row r="33" spans="1:16" ht="27">
      <c r="B33" s="137" t="s">
        <v>300</v>
      </c>
      <c r="C33" s="142" t="s">
        <v>267</v>
      </c>
      <c r="D33" s="142" t="s">
        <v>338</v>
      </c>
      <c r="M33"/>
      <c r="N33"/>
      <c r="O33"/>
      <c r="P33"/>
    </row>
    <row r="34" spans="1:16" ht="14">
      <c r="B34" s="138" t="s">
        <v>287</v>
      </c>
      <c r="C34" s="139">
        <v>621</v>
      </c>
      <c r="D34" s="139">
        <v>9972</v>
      </c>
    </row>
    <row r="35" spans="1:16" ht="14">
      <c r="B35" s="138" t="s">
        <v>289</v>
      </c>
      <c r="C35" s="139">
        <v>201</v>
      </c>
      <c r="D35" s="139">
        <v>5204</v>
      </c>
    </row>
    <row r="36" spans="1:16" ht="14">
      <c r="B36" s="138" t="s">
        <v>291</v>
      </c>
      <c r="C36" s="139">
        <v>89</v>
      </c>
      <c r="D36" s="139">
        <v>2263</v>
      </c>
    </row>
    <row r="37" spans="1:16" ht="14">
      <c r="B37" s="138" t="s">
        <v>292</v>
      </c>
      <c r="C37" s="139">
        <v>37</v>
      </c>
      <c r="D37" s="139">
        <v>2015</v>
      </c>
    </row>
    <row r="38" spans="1:16" ht="14">
      <c r="B38" s="138" t="s">
        <v>288</v>
      </c>
      <c r="C38" s="139">
        <v>273</v>
      </c>
      <c r="D38" s="139">
        <v>1297</v>
      </c>
    </row>
    <row r="39" spans="1:16" ht="14">
      <c r="B39" s="138" t="s">
        <v>290</v>
      </c>
      <c r="C39" s="139">
        <v>74</v>
      </c>
      <c r="D39" s="139">
        <v>815</v>
      </c>
    </row>
    <row r="40" spans="1:16" ht="14">
      <c r="B40" s="138" t="s">
        <v>286</v>
      </c>
      <c r="C40" s="139">
        <v>18</v>
      </c>
      <c r="D40" s="139">
        <v>225</v>
      </c>
    </row>
    <row r="41" spans="1:16" ht="14">
      <c r="A41" s="3"/>
      <c r="B41" s="138" t="s">
        <v>299</v>
      </c>
      <c r="C41" s="139">
        <v>3</v>
      </c>
      <c r="D41" s="139">
        <v>101</v>
      </c>
      <c r="N41" s="67"/>
    </row>
    <row r="42" spans="1:16" ht="14">
      <c r="B42" s="138" t="s">
        <v>293</v>
      </c>
      <c r="C42" s="139">
        <v>12</v>
      </c>
      <c r="D42" s="139">
        <v>90</v>
      </c>
    </row>
    <row r="43" spans="1:16" ht="14">
      <c r="B43" s="140" t="s">
        <v>30</v>
      </c>
      <c r="C43" s="141">
        <f>SUM(C34:C42)</f>
        <v>1328</v>
      </c>
      <c r="D43" s="141">
        <f>SUM(D34:D42)</f>
        <v>21982</v>
      </c>
    </row>
    <row r="44" spans="1:16" ht="14.5">
      <c r="M44"/>
      <c r="N44"/>
      <c r="O44"/>
    </row>
    <row r="45" spans="1:16" ht="14.5">
      <c r="B45" s="29" t="s">
        <v>280</v>
      </c>
      <c r="E45"/>
      <c r="F45"/>
      <c r="G45"/>
      <c r="H45"/>
      <c r="I45"/>
      <c r="J45"/>
      <c r="K45"/>
      <c r="L45"/>
      <c r="M45"/>
      <c r="N45"/>
      <c r="O45"/>
    </row>
    <row r="46" spans="1:16" ht="14.5">
      <c r="E46"/>
      <c r="F46"/>
      <c r="G46"/>
      <c r="H46"/>
      <c r="I46"/>
      <c r="J46"/>
      <c r="K46"/>
      <c r="L46"/>
      <c r="M46"/>
      <c r="N46"/>
      <c r="O46"/>
    </row>
    <row r="47" spans="1:16" ht="14.5">
      <c r="E47"/>
      <c r="F47"/>
      <c r="G47"/>
      <c r="H47"/>
      <c r="I47"/>
      <c r="J47"/>
      <c r="K47"/>
      <c r="L47"/>
      <c r="M47"/>
      <c r="N47"/>
      <c r="O47"/>
    </row>
    <row r="48" spans="1:16" ht="14.5">
      <c r="E48"/>
      <c r="F48"/>
      <c r="G48"/>
      <c r="H48"/>
      <c r="I48"/>
      <c r="J48"/>
      <c r="K48"/>
      <c r="L48"/>
      <c r="M48"/>
      <c r="N48"/>
      <c r="O48"/>
    </row>
    <row r="49" spans="5:15" ht="14.5">
      <c r="E49"/>
      <c r="F49"/>
      <c r="G49"/>
      <c r="H49"/>
      <c r="I49"/>
      <c r="J49"/>
      <c r="K49"/>
      <c r="L49"/>
      <c r="M49"/>
      <c r="N49"/>
      <c r="O49"/>
    </row>
    <row r="50" spans="5:15" ht="14.5">
      <c r="E50"/>
      <c r="F50"/>
      <c r="G50"/>
      <c r="H50"/>
      <c r="I50"/>
      <c r="J50"/>
      <c r="K50"/>
      <c r="L50"/>
      <c r="M50"/>
      <c r="N50"/>
      <c r="O50"/>
    </row>
    <row r="51" spans="5:15" ht="14.5">
      <c r="E51"/>
      <c r="F51"/>
      <c r="G51"/>
      <c r="H51"/>
      <c r="I51"/>
      <c r="J51"/>
      <c r="K51"/>
      <c r="L51"/>
      <c r="M51"/>
      <c r="N51"/>
      <c r="O51"/>
    </row>
    <row r="52" spans="5:15" ht="14.5">
      <c r="E52"/>
      <c r="F52"/>
      <c r="G52"/>
      <c r="H52"/>
      <c r="I52"/>
      <c r="J52"/>
      <c r="K52"/>
      <c r="L52"/>
      <c r="M52"/>
      <c r="N52"/>
      <c r="O52"/>
    </row>
  </sheetData>
  <hyperlinks>
    <hyperlink ref="B45" location="Introduction!A1" display="Return to information tab" xr:uid="{DCA6E0C3-393B-461E-BC63-A11B0825CF3D}"/>
  </hyperlinks>
  <pageMargins left="0.7" right="0.7" top="0.75" bottom="0.75" header="0.3" footer="0.3"/>
  <pageSetup paperSize="9" orientation="portrait" r:id="rId1"/>
  <headerFooter>
    <oddHeader>&amp;C&amp;"Verdana,Regular"&amp;10&amp;K000000Internal Only</oddHeader>
    <oddFooter>&amp;C&amp;"Verdana,Regular"&amp;10&amp;K000000Internal Only</oddFooter>
    <evenHeader>&amp;C&amp;"Verdana,Regular"&amp;10&amp;K000000Internal Only</evenHeader>
    <evenFooter>&amp;C&amp;"Verdana,Regular"&amp;10&amp;K000000Internal Only</evenFooter>
    <firstHeader>&amp;C&amp;"Verdana,Regular"&amp;10&amp;K000000Internal Only</firstHeader>
    <firstFooter>&amp;C&amp;"Verdana,Regular"&amp;10&amp;K000000Internal Only</first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734C4-4D1C-4DA8-96A0-DC7BE00DBF9C}">
  <sheetPr>
    <pageSetUpPr autoPageBreaks="0"/>
  </sheetPr>
  <dimension ref="B5:E126"/>
  <sheetViews>
    <sheetView showGridLines="0" zoomScaleNormal="100" workbookViewId="0">
      <selection activeCell="B125" sqref="B125"/>
    </sheetView>
  </sheetViews>
  <sheetFormatPr defaultColWidth="8.7265625" defaultRowHeight="14.5"/>
  <cols>
    <col min="1" max="1" width="5.453125" style="7" bestFit="1" customWidth="1"/>
    <col min="2" max="2" width="17.453125" style="7" customWidth="1"/>
    <col min="3" max="3" width="60.453125" style="7" customWidth="1"/>
    <col min="4" max="4" width="14.54296875" style="7" bestFit="1" customWidth="1"/>
    <col min="5" max="5" width="15.1796875" style="7" bestFit="1" customWidth="1"/>
    <col min="6" max="6" width="18.453125" style="7" bestFit="1" customWidth="1"/>
    <col min="7" max="16384" width="8.7265625" style="7"/>
  </cols>
  <sheetData>
    <row r="5" spans="2:3" ht="15">
      <c r="B5" s="49" t="s">
        <v>350</v>
      </c>
    </row>
    <row r="6" spans="2:3">
      <c r="B6" s="69" t="s">
        <v>347</v>
      </c>
      <c r="C6" s="32"/>
    </row>
    <row r="7" spans="2:3">
      <c r="B7" s="69" t="s">
        <v>348</v>
      </c>
    </row>
    <row r="9" spans="2:3">
      <c r="B9" s="29" t="s">
        <v>265</v>
      </c>
    </row>
    <row r="36" spans="2:5">
      <c r="D36" s="32"/>
    </row>
    <row r="37" spans="2:5" ht="27">
      <c r="B37" s="95" t="s">
        <v>73</v>
      </c>
      <c r="C37" s="95" t="s">
        <v>74</v>
      </c>
      <c r="D37" s="96" t="s">
        <v>75</v>
      </c>
      <c r="E37" s="96" t="s">
        <v>263</v>
      </c>
    </row>
    <row r="38" spans="2:5">
      <c r="B38" s="97" t="s">
        <v>77</v>
      </c>
      <c r="C38" s="98" t="s">
        <v>78</v>
      </c>
      <c r="D38" s="99">
        <v>6966</v>
      </c>
      <c r="E38" s="100">
        <v>773.55700000000002</v>
      </c>
    </row>
    <row r="39" spans="2:5" ht="27">
      <c r="B39" s="97" t="s">
        <v>273</v>
      </c>
      <c r="C39" s="98" t="s">
        <v>79</v>
      </c>
      <c r="D39" s="99">
        <v>5784</v>
      </c>
      <c r="E39" s="100">
        <v>1778.8309999999999</v>
      </c>
    </row>
    <row r="40" spans="2:5">
      <c r="B40" s="97" t="s">
        <v>81</v>
      </c>
      <c r="C40" s="98" t="s">
        <v>82</v>
      </c>
      <c r="D40" s="99">
        <v>978</v>
      </c>
      <c r="E40" s="100">
        <v>249.39</v>
      </c>
    </row>
    <row r="41" spans="2:5">
      <c r="B41" s="97" t="s">
        <v>274</v>
      </c>
      <c r="C41" s="98" t="s">
        <v>80</v>
      </c>
      <c r="D41" s="99">
        <v>913</v>
      </c>
      <c r="E41" s="100">
        <v>320.40800000000002</v>
      </c>
    </row>
    <row r="42" spans="2:5" ht="40.5">
      <c r="B42" s="97" t="s">
        <v>83</v>
      </c>
      <c r="C42" s="98" t="s">
        <v>84</v>
      </c>
      <c r="D42" s="99">
        <v>631</v>
      </c>
      <c r="E42" s="100">
        <v>521.06700000000001</v>
      </c>
    </row>
    <row r="43" spans="2:5" ht="27">
      <c r="B43" s="97" t="s">
        <v>85</v>
      </c>
      <c r="C43" s="98" t="s">
        <v>86</v>
      </c>
      <c r="D43" s="99">
        <v>601</v>
      </c>
      <c r="E43" s="100">
        <v>81.965999999999994</v>
      </c>
    </row>
    <row r="44" spans="2:5">
      <c r="B44" s="97" t="s">
        <v>87</v>
      </c>
      <c r="C44" s="98" t="s">
        <v>88</v>
      </c>
      <c r="D44" s="99">
        <v>567</v>
      </c>
      <c r="E44" s="100">
        <v>73.335999999999999</v>
      </c>
    </row>
    <row r="45" spans="2:5">
      <c r="B45" s="97" t="s">
        <v>89</v>
      </c>
      <c r="C45" s="98" t="s">
        <v>90</v>
      </c>
      <c r="D45" s="99">
        <v>440</v>
      </c>
      <c r="E45" s="100">
        <v>128.386</v>
      </c>
    </row>
    <row r="46" spans="2:5">
      <c r="B46" s="97" t="s">
        <v>91</v>
      </c>
      <c r="C46" s="98" t="s">
        <v>92</v>
      </c>
      <c r="D46" s="99">
        <v>402</v>
      </c>
      <c r="E46" s="100">
        <v>58.012</v>
      </c>
    </row>
    <row r="47" spans="2:5">
      <c r="B47" s="97" t="s">
        <v>101</v>
      </c>
      <c r="C47" s="98" t="s">
        <v>102</v>
      </c>
      <c r="D47" s="99">
        <v>291</v>
      </c>
      <c r="E47" s="100">
        <v>27.911000000000001</v>
      </c>
    </row>
    <row r="48" spans="2:5" ht="27">
      <c r="B48" s="97" t="s">
        <v>93</v>
      </c>
      <c r="C48" s="98" t="s">
        <v>94</v>
      </c>
      <c r="D48" s="99">
        <v>282</v>
      </c>
      <c r="E48" s="100">
        <v>207.839</v>
      </c>
    </row>
    <row r="49" spans="2:5">
      <c r="B49" s="97" t="s">
        <v>97</v>
      </c>
      <c r="C49" s="98" t="s">
        <v>98</v>
      </c>
      <c r="D49" s="99">
        <v>281</v>
      </c>
      <c r="E49" s="100">
        <v>28.859000000000002</v>
      </c>
    </row>
    <row r="50" spans="2:5">
      <c r="B50" s="97" t="s">
        <v>95</v>
      </c>
      <c r="C50" s="98" t="s">
        <v>96</v>
      </c>
      <c r="D50" s="99">
        <v>267</v>
      </c>
      <c r="E50" s="100">
        <v>135.90199999999999</v>
      </c>
    </row>
    <row r="51" spans="2:5">
      <c r="B51" s="97" t="s">
        <v>99</v>
      </c>
      <c r="C51" s="98" t="s">
        <v>100</v>
      </c>
      <c r="D51" s="99">
        <v>267</v>
      </c>
      <c r="E51" s="100">
        <v>180.179</v>
      </c>
    </row>
    <row r="52" spans="2:5">
      <c r="B52" s="97" t="s">
        <v>107</v>
      </c>
      <c r="C52" s="98" t="s">
        <v>108</v>
      </c>
      <c r="D52" s="99">
        <v>248</v>
      </c>
      <c r="E52" s="100">
        <v>117.20699999999999</v>
      </c>
    </row>
    <row r="53" spans="2:5">
      <c r="B53" s="97" t="s">
        <v>103</v>
      </c>
      <c r="C53" s="98" t="s">
        <v>104</v>
      </c>
      <c r="D53" s="99">
        <v>228</v>
      </c>
      <c r="E53" s="100">
        <v>31.73</v>
      </c>
    </row>
    <row r="54" spans="2:5">
      <c r="B54" s="97" t="s">
        <v>105</v>
      </c>
      <c r="C54" s="98" t="s">
        <v>106</v>
      </c>
      <c r="D54" s="99">
        <v>202</v>
      </c>
      <c r="E54" s="100">
        <v>35.265000000000001</v>
      </c>
    </row>
    <row r="55" spans="2:5">
      <c r="B55" s="97" t="s">
        <v>109</v>
      </c>
      <c r="C55" s="98" t="s">
        <v>110</v>
      </c>
      <c r="D55" s="99">
        <v>180</v>
      </c>
      <c r="E55" s="100">
        <v>52.567999999999998</v>
      </c>
    </row>
    <row r="56" spans="2:5">
      <c r="B56" s="97" t="s">
        <v>113</v>
      </c>
      <c r="C56" s="98" t="s">
        <v>114</v>
      </c>
      <c r="D56" s="99">
        <v>167</v>
      </c>
      <c r="E56" s="100">
        <v>26.853999999999999</v>
      </c>
    </row>
    <row r="57" spans="2:5">
      <c r="B57" s="97" t="s">
        <v>111</v>
      </c>
      <c r="C57" s="98" t="s">
        <v>112</v>
      </c>
      <c r="D57" s="99">
        <v>158</v>
      </c>
      <c r="E57" s="100">
        <v>68.945999999999998</v>
      </c>
    </row>
    <row r="58" spans="2:5">
      <c r="B58" s="97" t="s">
        <v>115</v>
      </c>
      <c r="C58" s="98" t="s">
        <v>116</v>
      </c>
      <c r="D58" s="99">
        <v>138</v>
      </c>
      <c r="E58" s="100">
        <v>14.058</v>
      </c>
    </row>
    <row r="59" spans="2:5">
      <c r="B59" s="97" t="s">
        <v>117</v>
      </c>
      <c r="C59" s="98" t="s">
        <v>118</v>
      </c>
      <c r="D59" s="99">
        <v>124</v>
      </c>
      <c r="E59" s="100">
        <v>25.108000000000001</v>
      </c>
    </row>
    <row r="60" spans="2:5">
      <c r="B60" s="97" t="s">
        <v>119</v>
      </c>
      <c r="C60" s="98" t="s">
        <v>120</v>
      </c>
      <c r="D60" s="99">
        <v>121</v>
      </c>
      <c r="E60" s="100">
        <v>22.562000000000001</v>
      </c>
    </row>
    <row r="61" spans="2:5">
      <c r="B61" s="97" t="s">
        <v>121</v>
      </c>
      <c r="C61" s="98" t="s">
        <v>122</v>
      </c>
      <c r="D61" s="99">
        <v>120</v>
      </c>
      <c r="E61" s="100">
        <v>11.66</v>
      </c>
    </row>
    <row r="62" spans="2:5" ht="27">
      <c r="B62" s="97" t="s">
        <v>123</v>
      </c>
      <c r="C62" s="98" t="s">
        <v>124</v>
      </c>
      <c r="D62" s="99">
        <v>115</v>
      </c>
      <c r="E62" s="100">
        <v>22.437999999999999</v>
      </c>
    </row>
    <row r="63" spans="2:5">
      <c r="B63" s="97" t="s">
        <v>125</v>
      </c>
      <c r="C63" s="98" t="s">
        <v>126</v>
      </c>
      <c r="D63" s="99">
        <v>113</v>
      </c>
      <c r="E63" s="100">
        <v>36.241</v>
      </c>
    </row>
    <row r="64" spans="2:5">
      <c r="B64" s="97" t="s">
        <v>129</v>
      </c>
      <c r="C64" s="98" t="s">
        <v>130</v>
      </c>
      <c r="D64" s="99">
        <v>96</v>
      </c>
      <c r="E64" s="100">
        <v>8.3079999999999998</v>
      </c>
    </row>
    <row r="65" spans="2:5">
      <c r="B65" s="97" t="s">
        <v>127</v>
      </c>
      <c r="C65" s="98" t="s">
        <v>128</v>
      </c>
      <c r="D65" s="99">
        <v>93</v>
      </c>
      <c r="E65" s="100">
        <v>14.087</v>
      </c>
    </row>
    <row r="66" spans="2:5" ht="27">
      <c r="B66" s="97" t="s">
        <v>133</v>
      </c>
      <c r="C66" s="98" t="s">
        <v>134</v>
      </c>
      <c r="D66" s="99">
        <v>90</v>
      </c>
      <c r="E66" s="100">
        <v>11.627000000000001</v>
      </c>
    </row>
    <row r="67" spans="2:5" ht="27">
      <c r="B67" s="97" t="s">
        <v>131</v>
      </c>
      <c r="C67" s="98" t="s">
        <v>132</v>
      </c>
      <c r="D67" s="99">
        <v>85</v>
      </c>
      <c r="E67" s="100">
        <v>8.6210000000000004</v>
      </c>
    </row>
    <row r="68" spans="2:5">
      <c r="B68" s="97" t="s">
        <v>135</v>
      </c>
      <c r="C68" s="98" t="s">
        <v>136</v>
      </c>
      <c r="D68" s="99">
        <v>82</v>
      </c>
      <c r="E68" s="100">
        <v>11.909000000000001</v>
      </c>
    </row>
    <row r="69" spans="2:5">
      <c r="B69" s="97" t="s">
        <v>137</v>
      </c>
      <c r="C69" s="98" t="s">
        <v>138</v>
      </c>
      <c r="D69" s="99">
        <v>77</v>
      </c>
      <c r="E69" s="100">
        <v>12.788</v>
      </c>
    </row>
    <row r="70" spans="2:5">
      <c r="B70" s="97" t="s">
        <v>139</v>
      </c>
      <c r="C70" s="98" t="s">
        <v>140</v>
      </c>
      <c r="D70" s="99">
        <v>69</v>
      </c>
      <c r="E70" s="100">
        <v>10.717000000000001</v>
      </c>
    </row>
    <row r="71" spans="2:5">
      <c r="B71" s="97" t="s">
        <v>141</v>
      </c>
      <c r="C71" s="98" t="s">
        <v>142</v>
      </c>
      <c r="D71" s="99">
        <v>61</v>
      </c>
      <c r="E71" s="100">
        <v>12.816000000000001</v>
      </c>
    </row>
    <row r="72" spans="2:5">
      <c r="B72" s="97" t="s">
        <v>145</v>
      </c>
      <c r="C72" s="98" t="s">
        <v>146</v>
      </c>
      <c r="D72" s="99">
        <v>57</v>
      </c>
      <c r="E72" s="100">
        <v>61.085000000000001</v>
      </c>
    </row>
    <row r="73" spans="2:5">
      <c r="B73" s="97" t="s">
        <v>147</v>
      </c>
      <c r="C73" s="98" t="s">
        <v>148</v>
      </c>
      <c r="D73" s="99">
        <v>55</v>
      </c>
      <c r="E73" s="100">
        <v>4.0720000000000001</v>
      </c>
    </row>
    <row r="74" spans="2:5">
      <c r="B74" s="97" t="s">
        <v>143</v>
      </c>
      <c r="C74" s="98" t="s">
        <v>144</v>
      </c>
      <c r="D74" s="99">
        <v>54</v>
      </c>
      <c r="E74" s="100">
        <v>12.24</v>
      </c>
    </row>
    <row r="75" spans="2:5">
      <c r="B75" s="97" t="s">
        <v>149</v>
      </c>
      <c r="C75" s="98" t="s">
        <v>150</v>
      </c>
      <c r="D75" s="99">
        <v>51</v>
      </c>
      <c r="E75" s="100">
        <v>6.1280000000000001</v>
      </c>
    </row>
    <row r="76" spans="2:5">
      <c r="B76" s="97" t="s">
        <v>151</v>
      </c>
      <c r="C76" s="98" t="s">
        <v>152</v>
      </c>
      <c r="D76" s="99">
        <v>45</v>
      </c>
      <c r="E76" s="100">
        <v>3.0939999999999999</v>
      </c>
    </row>
    <row r="77" spans="2:5">
      <c r="B77" s="97" t="s">
        <v>153</v>
      </c>
      <c r="C77" s="98" t="s">
        <v>154</v>
      </c>
      <c r="D77" s="99">
        <v>38</v>
      </c>
      <c r="E77" s="100">
        <v>5.13</v>
      </c>
    </row>
    <row r="78" spans="2:5">
      <c r="B78" s="97" t="s">
        <v>275</v>
      </c>
      <c r="C78" s="98" t="s">
        <v>155</v>
      </c>
      <c r="D78" s="99">
        <v>30</v>
      </c>
      <c r="E78" s="100">
        <v>13.032999999999999</v>
      </c>
    </row>
    <row r="79" spans="2:5">
      <c r="B79" s="97" t="s">
        <v>276</v>
      </c>
      <c r="C79" s="98" t="s">
        <v>156</v>
      </c>
      <c r="D79" s="99">
        <v>26</v>
      </c>
      <c r="E79" s="100">
        <v>18.361000000000001</v>
      </c>
    </row>
    <row r="80" spans="2:5" ht="27">
      <c r="B80" s="97" t="s">
        <v>157</v>
      </c>
      <c r="C80" s="98" t="s">
        <v>158</v>
      </c>
      <c r="D80" s="99">
        <v>25</v>
      </c>
      <c r="E80" s="100">
        <v>1.8</v>
      </c>
    </row>
    <row r="81" spans="2:5">
      <c r="B81" s="97" t="s">
        <v>159</v>
      </c>
      <c r="C81" s="98" t="s">
        <v>160</v>
      </c>
      <c r="D81" s="99">
        <v>21</v>
      </c>
      <c r="E81" s="100">
        <v>8.3140000000000001</v>
      </c>
    </row>
    <row r="82" spans="2:5">
      <c r="B82" s="97" t="s">
        <v>161</v>
      </c>
      <c r="C82" s="98" t="s">
        <v>162</v>
      </c>
      <c r="D82" s="99">
        <v>21</v>
      </c>
      <c r="E82" s="100">
        <v>10.097</v>
      </c>
    </row>
    <row r="83" spans="2:5" ht="27">
      <c r="B83" s="97" t="s">
        <v>165</v>
      </c>
      <c r="C83" s="98" t="s">
        <v>166</v>
      </c>
      <c r="D83" s="99">
        <v>21</v>
      </c>
      <c r="E83" s="100">
        <v>1.387</v>
      </c>
    </row>
    <row r="84" spans="2:5">
      <c r="B84" s="97" t="s">
        <v>163</v>
      </c>
      <c r="C84" s="98" t="s">
        <v>164</v>
      </c>
      <c r="D84" s="99">
        <v>19</v>
      </c>
      <c r="E84" s="100">
        <v>3.2570000000000001</v>
      </c>
    </row>
    <row r="85" spans="2:5">
      <c r="B85" s="97" t="s">
        <v>177</v>
      </c>
      <c r="C85" s="98" t="s">
        <v>178</v>
      </c>
      <c r="D85" s="99">
        <v>19</v>
      </c>
      <c r="E85" s="100">
        <v>30.959</v>
      </c>
    </row>
    <row r="86" spans="2:5">
      <c r="B86" s="97" t="s">
        <v>167</v>
      </c>
      <c r="C86" s="98" t="s">
        <v>168</v>
      </c>
      <c r="D86" s="99">
        <v>19</v>
      </c>
      <c r="E86" s="100">
        <v>5.9429999999999996</v>
      </c>
    </row>
    <row r="87" spans="2:5">
      <c r="B87" s="97" t="s">
        <v>169</v>
      </c>
      <c r="C87" s="98" t="s">
        <v>170</v>
      </c>
      <c r="D87" s="99">
        <v>18</v>
      </c>
      <c r="E87" s="100">
        <v>4.9340000000000002</v>
      </c>
    </row>
    <row r="88" spans="2:5">
      <c r="B88" s="97" t="s">
        <v>171</v>
      </c>
      <c r="C88" s="98" t="s">
        <v>172</v>
      </c>
      <c r="D88" s="99">
        <v>17</v>
      </c>
      <c r="E88" s="100">
        <v>6.45</v>
      </c>
    </row>
    <row r="89" spans="2:5" ht="27">
      <c r="B89" s="97" t="s">
        <v>173</v>
      </c>
      <c r="C89" s="98" t="s">
        <v>174</v>
      </c>
      <c r="D89" s="99">
        <v>16</v>
      </c>
      <c r="E89" s="100">
        <v>3.4079999999999999</v>
      </c>
    </row>
    <row r="90" spans="2:5">
      <c r="B90" s="97" t="s">
        <v>175</v>
      </c>
      <c r="C90" s="98" t="s">
        <v>176</v>
      </c>
      <c r="D90" s="99">
        <v>16</v>
      </c>
      <c r="E90" s="100">
        <v>0.89300000000000002</v>
      </c>
    </row>
    <row r="91" spans="2:5">
      <c r="B91" s="97" t="s">
        <v>179</v>
      </c>
      <c r="C91" s="98" t="s">
        <v>180</v>
      </c>
      <c r="D91" s="99">
        <v>15</v>
      </c>
      <c r="E91" s="100">
        <v>1.9390000000000001</v>
      </c>
    </row>
    <row r="92" spans="2:5">
      <c r="B92" s="97" t="s">
        <v>183</v>
      </c>
      <c r="C92" s="98" t="s">
        <v>184</v>
      </c>
      <c r="D92" s="99">
        <v>15</v>
      </c>
      <c r="E92" s="100">
        <v>3.903</v>
      </c>
    </row>
    <row r="93" spans="2:5">
      <c r="B93" s="97" t="s">
        <v>181</v>
      </c>
      <c r="C93" s="98" t="s">
        <v>182</v>
      </c>
      <c r="D93" s="99">
        <v>14</v>
      </c>
      <c r="E93" s="100">
        <v>11.818</v>
      </c>
    </row>
    <row r="94" spans="2:5">
      <c r="B94" s="97" t="s">
        <v>185</v>
      </c>
      <c r="C94" s="98" t="s">
        <v>186</v>
      </c>
      <c r="D94" s="99">
        <v>13</v>
      </c>
      <c r="E94" s="100">
        <v>6.734</v>
      </c>
    </row>
    <row r="95" spans="2:5">
      <c r="B95" s="97" t="s">
        <v>187</v>
      </c>
      <c r="C95" s="98" t="s">
        <v>188</v>
      </c>
      <c r="D95" s="99">
        <v>12</v>
      </c>
      <c r="E95" s="100">
        <v>1.0669999999999999</v>
      </c>
    </row>
    <row r="96" spans="2:5" ht="27">
      <c r="B96" s="97" t="s">
        <v>189</v>
      </c>
      <c r="C96" s="98" t="s">
        <v>190</v>
      </c>
      <c r="D96" s="99">
        <v>12</v>
      </c>
      <c r="E96" s="100">
        <v>1.792</v>
      </c>
    </row>
    <row r="97" spans="2:5">
      <c r="B97" s="97" t="s">
        <v>191</v>
      </c>
      <c r="C97" s="98" t="s">
        <v>192</v>
      </c>
      <c r="D97" s="99">
        <v>10</v>
      </c>
      <c r="E97" s="100">
        <v>2.3769999999999998</v>
      </c>
    </row>
    <row r="98" spans="2:5">
      <c r="B98" s="97" t="s">
        <v>193</v>
      </c>
      <c r="C98" s="98" t="s">
        <v>194</v>
      </c>
      <c r="D98" s="99">
        <v>9</v>
      </c>
      <c r="E98" s="100">
        <v>90.984999999999999</v>
      </c>
    </row>
    <row r="99" spans="2:5">
      <c r="B99" s="97" t="s">
        <v>195</v>
      </c>
      <c r="C99" s="98" t="s">
        <v>196</v>
      </c>
      <c r="D99" s="99">
        <v>8</v>
      </c>
      <c r="E99" s="100">
        <v>0.39900000000000002</v>
      </c>
    </row>
    <row r="100" spans="2:5">
      <c r="B100" s="97" t="s">
        <v>197</v>
      </c>
      <c r="C100" s="98" t="s">
        <v>198</v>
      </c>
      <c r="D100" s="99">
        <v>7</v>
      </c>
      <c r="E100" s="100">
        <v>0.77</v>
      </c>
    </row>
    <row r="101" spans="2:5">
      <c r="B101" s="97" t="s">
        <v>199</v>
      </c>
      <c r="C101" s="98" t="s">
        <v>200</v>
      </c>
      <c r="D101" s="99">
        <v>7</v>
      </c>
      <c r="E101" s="100">
        <v>0.497</v>
      </c>
    </row>
    <row r="102" spans="2:5">
      <c r="B102" s="97" t="s">
        <v>201</v>
      </c>
      <c r="C102" s="98" t="s">
        <v>202</v>
      </c>
      <c r="D102" s="99">
        <v>6</v>
      </c>
      <c r="E102" s="100">
        <v>0.66200000000000003</v>
      </c>
    </row>
    <row r="103" spans="2:5">
      <c r="B103" s="97" t="s">
        <v>205</v>
      </c>
      <c r="C103" s="98" t="s">
        <v>206</v>
      </c>
      <c r="D103" s="99">
        <v>6</v>
      </c>
      <c r="E103" s="100">
        <v>0.376</v>
      </c>
    </row>
    <row r="104" spans="2:5" ht="27">
      <c r="B104" s="97" t="s">
        <v>203</v>
      </c>
      <c r="C104" s="98" t="s">
        <v>204</v>
      </c>
      <c r="D104" s="99">
        <v>5</v>
      </c>
      <c r="E104" s="100">
        <v>30.547999999999998</v>
      </c>
    </row>
    <row r="105" spans="2:5">
      <c r="B105" s="97" t="s">
        <v>277</v>
      </c>
      <c r="C105" s="98" t="s">
        <v>213</v>
      </c>
      <c r="D105" s="99">
        <v>4</v>
      </c>
      <c r="E105" s="100">
        <v>0.36199999999999999</v>
      </c>
    </row>
    <row r="106" spans="2:5">
      <c r="B106" s="97" t="s">
        <v>207</v>
      </c>
      <c r="C106" s="98" t="s">
        <v>208</v>
      </c>
      <c r="D106" s="99">
        <v>4</v>
      </c>
      <c r="E106" s="100">
        <v>0.126</v>
      </c>
    </row>
    <row r="107" spans="2:5">
      <c r="B107" s="97" t="s">
        <v>209</v>
      </c>
      <c r="C107" s="98" t="s">
        <v>210</v>
      </c>
      <c r="D107" s="99">
        <v>4</v>
      </c>
      <c r="E107" s="100">
        <v>0.252</v>
      </c>
    </row>
    <row r="108" spans="2:5">
      <c r="B108" s="97" t="s">
        <v>211</v>
      </c>
      <c r="C108" s="98" t="s">
        <v>212</v>
      </c>
      <c r="D108" s="99">
        <v>4</v>
      </c>
      <c r="E108" s="100">
        <v>0.31900000000000001</v>
      </c>
    </row>
    <row r="109" spans="2:5">
      <c r="B109" s="97" t="s">
        <v>214</v>
      </c>
      <c r="C109" s="98" t="s">
        <v>215</v>
      </c>
      <c r="D109" s="99">
        <v>3</v>
      </c>
      <c r="E109" s="100">
        <v>0.44900000000000001</v>
      </c>
    </row>
    <row r="110" spans="2:5">
      <c r="B110" s="97" t="s">
        <v>216</v>
      </c>
      <c r="C110" s="98" t="s">
        <v>217</v>
      </c>
      <c r="D110" s="99">
        <v>3</v>
      </c>
      <c r="E110" s="100">
        <v>1.992</v>
      </c>
    </row>
    <row r="111" spans="2:5">
      <c r="B111" s="97" t="s">
        <v>218</v>
      </c>
      <c r="C111" s="98" t="s">
        <v>219</v>
      </c>
      <c r="D111" s="99">
        <v>3</v>
      </c>
      <c r="E111" s="100">
        <v>0.24</v>
      </c>
    </row>
    <row r="112" spans="2:5">
      <c r="B112" s="97" t="s">
        <v>220</v>
      </c>
      <c r="C112" s="98" t="s">
        <v>221</v>
      </c>
      <c r="D112" s="99">
        <v>3</v>
      </c>
      <c r="E112" s="100">
        <v>0.16400000000000001</v>
      </c>
    </row>
    <row r="113" spans="2:5">
      <c r="B113" s="97" t="s">
        <v>222</v>
      </c>
      <c r="C113" s="98" t="s">
        <v>223</v>
      </c>
      <c r="D113" s="99">
        <v>2</v>
      </c>
      <c r="E113" s="100">
        <v>0.111</v>
      </c>
    </row>
    <row r="114" spans="2:5">
      <c r="B114" s="97" t="s">
        <v>232</v>
      </c>
      <c r="C114" s="98" t="s">
        <v>233</v>
      </c>
      <c r="D114" s="99">
        <v>2</v>
      </c>
      <c r="E114" s="100">
        <v>0.182</v>
      </c>
    </row>
    <row r="115" spans="2:5">
      <c r="B115" s="97" t="s">
        <v>224</v>
      </c>
      <c r="C115" s="98" t="s">
        <v>225</v>
      </c>
      <c r="D115" s="99">
        <v>2</v>
      </c>
      <c r="E115" s="100">
        <v>0.158</v>
      </c>
    </row>
    <row r="116" spans="2:5">
      <c r="B116" s="97" t="s">
        <v>226</v>
      </c>
      <c r="C116" s="98" t="s">
        <v>227</v>
      </c>
      <c r="D116" s="99">
        <v>1</v>
      </c>
      <c r="E116" s="100">
        <v>0.06</v>
      </c>
    </row>
    <row r="117" spans="2:5">
      <c r="B117" s="97" t="s">
        <v>228</v>
      </c>
      <c r="C117" s="98" t="s">
        <v>229</v>
      </c>
      <c r="D117" s="99">
        <v>1</v>
      </c>
      <c r="E117" s="100">
        <v>0.6</v>
      </c>
    </row>
    <row r="118" spans="2:5">
      <c r="B118" s="97" t="s">
        <v>230</v>
      </c>
      <c r="C118" s="98" t="s">
        <v>231</v>
      </c>
      <c r="D118" s="99">
        <v>1</v>
      </c>
      <c r="E118" s="100">
        <v>7.0000000000000007E-2</v>
      </c>
    </row>
    <row r="119" spans="2:5">
      <c r="B119" s="97" t="s">
        <v>234</v>
      </c>
      <c r="C119" s="98" t="s">
        <v>235</v>
      </c>
      <c r="D119" s="99">
        <v>1</v>
      </c>
      <c r="E119" s="100">
        <v>0.06</v>
      </c>
    </row>
    <row r="120" spans="2:5">
      <c r="B120" s="79"/>
      <c r="C120" s="79"/>
    </row>
    <row r="121" spans="2:5" ht="40.5">
      <c r="B121" s="101" t="s">
        <v>351</v>
      </c>
      <c r="C121" s="98" t="s">
        <v>295</v>
      </c>
      <c r="D121" s="99">
        <f>SUM(D48:D119)</f>
        <v>4409</v>
      </c>
      <c r="E121" s="100">
        <f>SUM(E48:E119)</f>
        <v>1467.8859999999997</v>
      </c>
    </row>
    <row r="122" spans="2:5">
      <c r="B122" s="102" t="s">
        <v>294</v>
      </c>
      <c r="C122" s="103"/>
      <c r="D122" s="143">
        <f>SUM(D38:D119)</f>
        <v>21982</v>
      </c>
      <c r="E122" s="144">
        <f>SUM(E38:E119)</f>
        <v>5480.7500000000045</v>
      </c>
    </row>
    <row r="125" spans="2:5">
      <c r="B125" s="29" t="s">
        <v>280</v>
      </c>
    </row>
    <row r="126" spans="2:5" ht="15">
      <c r="B126" s="49"/>
    </row>
  </sheetData>
  <hyperlinks>
    <hyperlink ref="B9" r:id="rId1" display="https://www.ons.gov.uk/methodology/classificationsandstandards/ukstandardindustrialclassificationofeconomicactivities/uksic2007" xr:uid="{6C60EE68-3206-4392-A633-0C3FE9267A03}"/>
    <hyperlink ref="B125" location="Introduction!A1" display="Return to information tab" xr:uid="{6FB1011E-889C-4760-B356-019FFB2B087A}"/>
  </hyperlinks>
  <pageMargins left="0.7" right="0.7" top="0.75" bottom="0.75" header="0.3" footer="0.3"/>
  <pageSetup paperSize="9" orientation="portrait" r:id="rId2"/>
  <headerFooter>
    <oddHeader>&amp;C&amp;"Verdana,Regular"&amp;10&amp;K000000Internal Only</oddHeader>
    <oddFooter>&amp;C&amp;"Verdana,Regular"&amp;10&amp;K000000Internal Only</oddFooter>
    <evenHeader>&amp;C&amp;"Verdana,Regular"&amp;10&amp;K000000Internal Only</evenHeader>
    <evenFooter>&amp;C&amp;"Verdana,Regular"&amp;10&amp;K000000Internal Only</evenFooter>
    <firstHeader>&amp;C&amp;"Verdana,Regular"&amp;10&amp;K000000Internal Only</firstHeader>
    <firstFooter>&amp;C&amp;"Verdana,Regular"&amp;10&amp;K000000Internal Only</firstFooter>
  </headerFooter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973096ae-7329-4b3b-9368-47aeba6959e1" origin="defaultValue">
  <element uid="id_classification_nonbusiness" value=""/>
  <element uid="eaadb568-f939-47e9-ab90-f00bdd47735e" value=""/>
</sisl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Select Content Type" ma:contentTypeID="0x01010032640DAD0EFF63499F40C6F300FF9AAD00F62FD68ACB307548B4F5F771F2756625" ma:contentTypeVersion="0" ma:contentTypeDescription="Select Content Type from drop-down above" ma:contentTypeScope="" ma:versionID="41b222de0aa1f9ed1fbe60b59ed793d6">
  <xsd:schema xmlns:xsd="http://www.w3.org/2001/XMLSchema" xmlns:xs="http://www.w3.org/2001/XMLSchema" xmlns:p="http://schemas.microsoft.com/office/2006/metadata/properties" xmlns:ns2="631298fc-6a88-4548-b7d9-3b164918c4a3" targetNamespace="http://schemas.microsoft.com/office/2006/metadata/properties" ma:root="true" ma:fieldsID="8c47acffc792ce52ed0037d400f54a89" ns2:_="">
    <xsd:import namespace="631298fc-6a88-4548-b7d9-3b164918c4a3"/>
    <xsd:element name="properties">
      <xsd:complexType>
        <xsd:sequence>
          <xsd:element name="documentManagement">
            <xsd:complexType>
              <xsd:all>
                <xsd:element ref="ns2:Select_x0020_Content_x0020_Type_x0020_Above" minOccurs="0"/>
                <xsd:element ref="ns2:Classification" minOccurs="0"/>
                <xsd:element ref="ns2:Descripto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1298fc-6a88-4548-b7d9-3b164918c4a3" elementFormDefault="qualified">
    <xsd:import namespace="http://schemas.microsoft.com/office/2006/documentManagement/types"/>
    <xsd:import namespace="http://schemas.microsoft.com/office/infopath/2007/PartnerControls"/>
    <xsd:element name="Select_x0020_Content_x0020_Type_x0020_Above" ma:index="1" nillable="true" ma:displayName="Select Content Type Above" ma:description="Ensure you select the correct Content Type" ma:hidden="true" ma:internalName="Select_x0020_Content_x0020_Type_x0020_Above" ma:readOnly="false">
      <xsd:simpleType>
        <xsd:restriction base="dms:Text">
          <xsd:maxLength value="1"/>
        </xsd:restriction>
      </xsd:simpleType>
    </xsd:element>
    <xsd:element name="Classification" ma:index="3" nillable="true" ma:displayName="Classification" ma:default="Unclassified" ma:format="Dropdown" ma:hidden="true" ma:internalName="Classification" ma:readOnly="false">
      <xsd:simpleType>
        <xsd:restriction base="dms:Choice">
          <xsd:enumeration value="Unclassified"/>
          <xsd:enumeration value="Protect"/>
          <xsd:enumeration value="Restricted"/>
        </xsd:restriction>
      </xsd:simpleType>
    </xsd:element>
    <xsd:element name="Descriptor" ma:index="4" nillable="true" ma:displayName="Descriptor" ma:format="Dropdown" ma:hidden="true" ma:internalName="Descriptor" ma:readOnly="false">
      <xsd:simpleType>
        <xsd:restriction base="dms:Choice">
          <xsd:enumeration value="Commercial"/>
          <xsd:enumeration value="Management"/>
          <xsd:enumeration value="Market Sensitive"/>
          <xsd:enumeration value="Staff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0" ma:displayName="Content Type"/>
        <xsd:element ref="dc:title" minOccurs="0" maxOccurs="1" ma:index="2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ca9306fc-8436-45f0-b931-e34f519be3a3" ContentTypeId="0x01010032640DAD0EFF63499F40C6F300FF9AAD" PreviousValue="tru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escriptor xmlns="631298fc-6a88-4548-b7d9-3b164918c4a3" xsi:nil="true"/>
    <Classification xmlns="631298fc-6a88-4548-b7d9-3b164918c4a3">Unclassified</Classification>
    <Select_x0020_Content_x0020_Type_x0020_Above xmlns="631298fc-6a88-4548-b7d9-3b164918c4a3" xsi:nil="true"/>
  </documentManagement>
</p:properties>
</file>

<file path=customXml/itemProps1.xml><?xml version="1.0" encoding="utf-8"?>
<ds:datastoreItem xmlns:ds="http://schemas.openxmlformats.org/officeDocument/2006/customXml" ds:itemID="{D077655A-195E-4473-8DBE-142535FEEC71}">
  <ds:schemaRefs>
    <ds:schemaRef ds:uri="http://www.w3.org/2001/XMLSchema"/>
    <ds:schemaRef ds:uri="http://www.boldonjames.com/2008/01/sie/internal/label"/>
  </ds:schemaRefs>
</ds:datastoreItem>
</file>

<file path=customXml/itemProps2.xml><?xml version="1.0" encoding="utf-8"?>
<ds:datastoreItem xmlns:ds="http://schemas.openxmlformats.org/officeDocument/2006/customXml" ds:itemID="{7B052228-041F-4A00-9290-EA5E3A3010B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31298fc-6a88-4548-b7d9-3b164918c4a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5AAA1E8-26E5-4EBA-A997-D0C55CBE858C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13F4FF20-41E4-4AF1-907C-826411305318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7D186EF6-67ED-4B98-A067-C90C915818F8}">
  <ds:schemaRefs>
    <ds:schemaRef ds:uri="http://purl.org/dc/terms/"/>
    <ds:schemaRef ds:uri="http://purl.org/dc/dcmitype/"/>
    <ds:schemaRef ds:uri="631298fc-6a88-4548-b7d9-3b164918c4a3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www.w3.org/XML/1998/namespace"/>
    <ds:schemaRef ds:uri="http://schemas.openxmlformats.org/package/2006/metadata/core-propertie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Introduction</vt:lpstr>
      <vt:lpstr>Fig 1.1 Full apps accredited</vt:lpstr>
      <vt:lpstr>Fig 1.2 total applications</vt:lpstr>
      <vt:lpstr>Fig 1.3 approved capacity</vt:lpstr>
      <vt:lpstr>Fig 1.4, Tab 1.1 accred by tech</vt:lpstr>
      <vt:lpstr>Fig 1.5 Accred capacity by tech</vt:lpstr>
      <vt:lpstr>Fig 1.6 heat uses</vt:lpstr>
      <vt:lpstr>Fig 1.7 &amp; Tab 1.2 type replace</vt:lpstr>
      <vt:lpstr>Fig 1.8 All UK SIC</vt:lpstr>
      <vt:lpstr>Tab 1.3 2021-22 UK SIC</vt:lpstr>
      <vt:lpstr>Fig 1.9 Geo Distribution</vt:lpstr>
      <vt:lpstr>Fig 2.1 heat gen., payments</vt:lpstr>
      <vt:lpstr>Fig 2.2 gas injected, payments</vt:lpstr>
      <vt:lpstr>Table 2.1 payments by tech type</vt:lpstr>
      <vt:lpstr>Tables 3.1 &amp; 3.2 Audits</vt:lpstr>
      <vt:lpstr>Table 3.3 Compliance Cases</vt:lpstr>
      <vt:lpstr>Fig 3.1, Tab 3.4 non-compliance</vt:lpstr>
      <vt:lpstr>Table 4.1 Delivery Performance</vt:lpstr>
      <vt:lpstr>Table A1.1 Accreds by region</vt:lpstr>
      <vt:lpstr>Table A1.2 Capacity by region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NDRHI Annual Report 2021-22 Dataset</dc:title>
  <dc:creator/>
  <cp:lastModifiedBy/>
  <dcterms:created xsi:type="dcterms:W3CDTF">2022-07-19T11:37:28Z</dcterms:created>
  <dcterms:modified xsi:type="dcterms:W3CDTF">2022-07-19T13:30:58Z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b190ec21-8b68-4259-a43a-e48c7c2b1118</vt:lpwstr>
  </property>
  <property fmtid="{D5CDD505-2E9C-101B-9397-08002B2CF9AE}" pid="3" name="bjDocumentLabelXML">
    <vt:lpwstr>&lt;?xml version="1.0" encoding="us-ascii"?&gt;&lt;sisl xmlns:xsd="http://www.w3.org/2001/XMLSchema" xmlns:xsi="http://www.w3.org/2001/XMLSchema-instance" sislVersion="0" policy="973096ae-7329-4b3b-9368-47aeba6959e1" origin="defaultValue" xmlns="http://www.boldonj</vt:lpwstr>
  </property>
  <property fmtid="{D5CDD505-2E9C-101B-9397-08002B2CF9AE}" pid="4" name="bjDocumentLabelXML-0">
    <vt:lpwstr>ames.com/2008/01/sie/internal/label"&gt;&lt;element uid="id_classification_nonbusiness" value="" /&gt;&lt;element uid="eaadb568-f939-47e9-ab90-f00bdd47735e" value="" /&gt;&lt;/sisl&gt;</vt:lpwstr>
  </property>
  <property fmtid="{D5CDD505-2E9C-101B-9397-08002B2CF9AE}" pid="5" name="bjDocumentSecurityLabel">
    <vt:lpwstr>OFFICIAL Internal Only</vt:lpwstr>
  </property>
  <property fmtid="{D5CDD505-2E9C-101B-9397-08002B2CF9AE}" pid="6" name="bjClsUserRVM">
    <vt:lpwstr>[]</vt:lpwstr>
  </property>
  <property fmtid="{D5CDD505-2E9C-101B-9397-08002B2CF9AE}" pid="7" name="bjCentreHeaderLabel-first">
    <vt:lpwstr>&amp;"Verdana,Regular"&amp;10&amp;K000000Internal Only</vt:lpwstr>
  </property>
  <property fmtid="{D5CDD505-2E9C-101B-9397-08002B2CF9AE}" pid="8" name="bjCentreFooterLabel-first">
    <vt:lpwstr>&amp;"Verdana,Regular"&amp;10&amp;K000000Internal Only</vt:lpwstr>
  </property>
  <property fmtid="{D5CDD505-2E9C-101B-9397-08002B2CF9AE}" pid="9" name="bjCentreHeaderLabel-even">
    <vt:lpwstr>&amp;"Verdana,Regular"&amp;10&amp;K000000Internal Only</vt:lpwstr>
  </property>
  <property fmtid="{D5CDD505-2E9C-101B-9397-08002B2CF9AE}" pid="10" name="bjCentreFooterLabel-even">
    <vt:lpwstr>&amp;"Verdana,Regular"&amp;10&amp;K000000Internal Only</vt:lpwstr>
  </property>
  <property fmtid="{D5CDD505-2E9C-101B-9397-08002B2CF9AE}" pid="11" name="bjCentreHeaderLabel">
    <vt:lpwstr>&amp;"Verdana,Regular"&amp;10&amp;K000000Internal Only</vt:lpwstr>
  </property>
  <property fmtid="{D5CDD505-2E9C-101B-9397-08002B2CF9AE}" pid="12" name="bjCentreFooterLabel">
    <vt:lpwstr>&amp;"Verdana,Regular"&amp;10&amp;K000000Internal Only</vt:lpwstr>
  </property>
  <property fmtid="{D5CDD505-2E9C-101B-9397-08002B2CF9AE}" pid="13" name="ContentTypeId">
    <vt:lpwstr>0x01010032640DAD0EFF63499F40C6F300FF9AAD00F62FD68ACB307548B4F5F771F2756625</vt:lpwstr>
  </property>
  <property fmtid="{D5CDD505-2E9C-101B-9397-08002B2CF9AE}" pid="14" name="BJSCc5a055b0-1bed-4579_x">
    <vt:lpwstr/>
  </property>
  <property fmtid="{D5CDD505-2E9C-101B-9397-08002B2CF9AE}" pid="15" name="BJSCdd9eba61-d6b9-469b_x">
    <vt:lpwstr>Internal Only</vt:lpwstr>
  </property>
  <property fmtid="{D5CDD505-2E9C-101B-9397-08002B2CF9AE}" pid="16" name="BJSCSummaryMarking">
    <vt:lpwstr>OFFICIAL Internal Only</vt:lpwstr>
  </property>
  <property fmtid="{D5CDD505-2E9C-101B-9397-08002B2CF9AE}" pid="17" name="BJSCInternalLabel">
    <vt:lpwstr>&lt;?xml version="1.0" encoding="us-ascii"?&gt;&lt;sisl xmlns:xsi="http://www.w3.org/2001/XMLSchema-instance" xmlns:xsd="http://www.w3.org/2001/XMLSchema" sislVersion="0" policy="973096ae-7329-4b3b-9368-47aeba6959e1" xmlns="http://www.boldonjames.com/2008/01/sie/internal/label"&gt;&lt;element uid="id_classification_nonbusiness" value="" /&gt;&lt;element uid="eaadb568-f939-47e9-ab90-f00bdd47735e" value="" /&gt;&lt;/sisl&gt;</vt:lpwstr>
  </property>
</Properties>
</file>